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6A4DE0BC-2993-4642-AF96-8B5262E4E4EF}" xr6:coauthVersionLast="36" xr6:coauthVersionMax="47" xr10:uidLastSave="{00000000-0000-0000-0000-000000000000}"/>
  <workbookProtection workbookAlgorithmName="SHA-512" workbookHashValue="BfV54PpU9aVKwpSpGMTGAryts5QYX3M9YiOVzVoZzNhjvHBuaWvoR1bn3n82ewnJaBwft1ML6bW4FjKoPEC8Iw==" workbookSaltValue="uNJpOKHw36w23FwAHU3L/g==" workbookSpinCount="100000" lockStructure="1"/>
  <bookViews>
    <workbookView xWindow="-120" yWindow="-120" windowWidth="29040" windowHeight="15720" firstSheet="1" activeTab="4" xr2:uid="{00000000-000D-0000-FFFF-FFFF00000000}"/>
  </bookViews>
  <sheets>
    <sheet name="BASIC" sheetId="8" state="hidden" r:id="rId1"/>
    <sheet name="Instructions" sheetId="19" r:id="rId2"/>
    <sheet name="BASICS" sheetId="20" r:id="rId3"/>
    <sheet name="Name of Bidder" sheetId="9" r:id="rId4"/>
    <sheet name="Sch-3A" sheetId="21" r:id="rId5"/>
    <sheet name="Sch-3B" sheetId="22" r:id="rId6"/>
    <sheet name="Sch5 Taxes" sheetId="14" r:id="rId7"/>
    <sheet name="Sch6 Summary" sheetId="15" r:id="rId8"/>
  </sheets>
  <definedNames>
    <definedName name="_xlnm.Print_Area" localSheetId="2">BASICS!$A$1:$F$5</definedName>
    <definedName name="_xlnm.Print_Area" localSheetId="7">'Sch6 Summary'!$A$1:$D$23</definedName>
  </definedNames>
  <calcPr calcId="191029"/>
</workbook>
</file>

<file path=xl/calcChain.xml><?xml version="1.0" encoding="utf-8"?>
<calcChain xmlns="http://schemas.openxmlformats.org/spreadsheetml/2006/main">
  <c r="O59" i="21" l="1"/>
  <c r="M57" i="21" l="1"/>
  <c r="N57" i="21" s="1"/>
  <c r="O57" i="21" s="1"/>
  <c r="M56" i="21"/>
  <c r="M55" i="21"/>
  <c r="N55" i="21" s="1"/>
  <c r="O55" i="21" s="1"/>
  <c r="M52" i="21"/>
  <c r="N52" i="21" s="1"/>
  <c r="O52" i="21" s="1"/>
  <c r="M51" i="21"/>
  <c r="N51" i="21" s="1"/>
  <c r="O51" i="21" s="1"/>
  <c r="M49" i="21"/>
  <c r="M47" i="21"/>
  <c r="M45" i="21"/>
  <c r="M44" i="21"/>
  <c r="N44" i="21" s="1"/>
  <c r="O44" i="21" s="1"/>
  <c r="M42" i="21"/>
  <c r="M41" i="21"/>
  <c r="N41" i="21" s="1"/>
  <c r="O41" i="21" s="1"/>
  <c r="M39" i="21"/>
  <c r="N39" i="21" s="1"/>
  <c r="O39" i="21" s="1"/>
  <c r="M38" i="21"/>
  <c r="N38" i="21" s="1"/>
  <c r="O38" i="21" s="1"/>
  <c r="M35" i="21"/>
  <c r="M33" i="21"/>
  <c r="M32" i="21"/>
  <c r="M30" i="21"/>
  <c r="N30" i="21" s="1"/>
  <c r="O30" i="21" s="1"/>
  <c r="M29" i="21"/>
  <c r="M27" i="21"/>
  <c r="M26" i="21"/>
  <c r="N26" i="21" s="1"/>
  <c r="O26" i="21" s="1"/>
  <c r="M24" i="21"/>
  <c r="N24" i="21" s="1"/>
  <c r="O24" i="21" s="1"/>
  <c r="M23" i="21"/>
  <c r="N23" i="21" s="1"/>
  <c r="O23" i="21" s="1"/>
  <c r="M21" i="21"/>
  <c r="N21" i="21" s="1"/>
  <c r="M19" i="21"/>
  <c r="N19" i="21" s="1"/>
  <c r="K19" i="22"/>
  <c r="L19" i="22" s="1"/>
  <c r="N27" i="21"/>
  <c r="O27" i="21" s="1"/>
  <c r="N35" i="21"/>
  <c r="O35" i="21" s="1"/>
  <c r="N42" i="21"/>
  <c r="O42" i="21" s="1"/>
  <c r="N45" i="21"/>
  <c r="O45" i="21" s="1"/>
  <c r="N56" i="21"/>
  <c r="O56" i="21" s="1"/>
  <c r="N29" i="21"/>
  <c r="O29" i="21"/>
  <c r="N32" i="21"/>
  <c r="O32" i="21"/>
  <c r="N33" i="21"/>
  <c r="O33" i="21" s="1"/>
  <c r="N47" i="21"/>
  <c r="O47" i="21"/>
  <c r="N49" i="21"/>
  <c r="O49" i="21"/>
  <c r="O21" i="21" l="1"/>
  <c r="N58" i="21"/>
  <c r="K20" i="22" l="1"/>
  <c r="O19" i="21" l="1"/>
  <c r="O58" i="21" s="1"/>
  <c r="L20" i="22"/>
  <c r="N60" i="21" l="1"/>
  <c r="N61" i="21" s="1"/>
  <c r="D14" i="15"/>
  <c r="B5" i="15"/>
  <c r="B6" i="15"/>
  <c r="B7" i="15"/>
  <c r="B4" i="15"/>
  <c r="B5" i="14"/>
  <c r="B6" i="14"/>
  <c r="B7" i="14"/>
  <c r="B4" i="14"/>
  <c r="A2" i="9"/>
  <c r="D23" i="15"/>
  <c r="D22" i="15"/>
  <c r="B23" i="15"/>
  <c r="B22" i="15"/>
  <c r="D17" i="14"/>
  <c r="D16" i="14"/>
  <c r="B17" i="14"/>
  <c r="B16" i="14"/>
  <c r="A1" i="9"/>
  <c r="A13" i="9"/>
  <c r="A8" i="9"/>
  <c r="D12" i="14" l="1"/>
  <c r="D12" i="15"/>
  <c r="D15" i="15" s="1"/>
  <c r="P58" i="21" l="1"/>
  <c r="M20" i="22"/>
  <c r="O60" i="21"/>
  <c r="O62" i="21" s="1"/>
  <c r="D11" i="14" l="1"/>
  <c r="D13" i="14" s="1"/>
  <c r="D17" i="15" l="1"/>
  <c r="D19" i="15" s="1"/>
</calcChain>
</file>

<file path=xl/sharedStrings.xml><?xml version="1.0" encoding="utf-8"?>
<sst xmlns="http://schemas.openxmlformats.org/spreadsheetml/2006/main" count="411" uniqueCount="272">
  <si>
    <t>Quantity</t>
  </si>
  <si>
    <t>Unit</t>
  </si>
  <si>
    <t>I</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</si>
  <si>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</si>
  <si>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</si>
  <si>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</si>
  <si>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</si>
  <si>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</si>
  <si>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</si>
  <si>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</si>
  <si>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</si>
  <si>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</si>
  <si>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</si>
  <si>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</si>
  <si>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</si>
  <si>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</si>
  <si>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</si>
  <si>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SAC</t>
  </si>
  <si>
    <t>Unit Erection Charges</t>
  </si>
  <si>
    <t>(Service Accounting Codes)</t>
  </si>
  <si>
    <t>Whether SAC in column ‘3’ is confirmed. If not  indicate applicable the SAC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</si>
  <si>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</si>
  <si>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</si>
  <si>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</si>
  <si>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</si>
  <si>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</si>
  <si>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</si>
  <si>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</si>
  <si>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</si>
  <si>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</si>
  <si>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</si>
  <si>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</si>
  <si>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</si>
  <si>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</si>
  <si>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 xml:space="preserve">Schedule-6 </t>
  </si>
  <si>
    <t xml:space="preserve">Name </t>
  </si>
  <si>
    <t>Address</t>
  </si>
  <si>
    <t>Description</t>
  </si>
  <si>
    <t>Total Price (INR)</t>
  </si>
  <si>
    <t>Service/Installation Charges</t>
  </si>
  <si>
    <t>a.</t>
  </si>
  <si>
    <t>Total of Service/Installation Charge 
(ITEMS TAB: Item 01  for BID PRICE SUMMARY Statement )</t>
  </si>
  <si>
    <t>Total GST against Service/Installation Charge
(ITEMS TAB: Item 02  for BID PRICE SUMMARY Statement )</t>
  </si>
  <si>
    <t xml:space="preserve">Grand Total </t>
  </si>
  <si>
    <t xml:space="preserve">Date : </t>
  </si>
  <si>
    <t>Printed Name   :</t>
  </si>
  <si>
    <t>Place :</t>
  </si>
  <si>
    <t>Designation   :</t>
  </si>
  <si>
    <t>Grand Summary</t>
  </si>
  <si>
    <t>Rate of GST applicable ( in %)</t>
  </si>
  <si>
    <t>(SUMMARY OF TAXES &amp; DUTIES)</t>
  </si>
  <si>
    <t>Item Nos.</t>
  </si>
  <si>
    <t>Total Price
 (in ₹)</t>
  </si>
  <si>
    <t>TOTAL GST on Services</t>
  </si>
  <si>
    <t># In case the bidder leaves the cell for confirmation of the SAC and/or  GST rate “blank”,  the SAC and corresponding GST rate indicated by the Employer shall be deemed to be the one confirmed by the Bidder.</t>
  </si>
  <si>
    <t xml:space="preserve">Schedule-5 </t>
  </si>
  <si>
    <t xml:space="preserve">Construction of TL Store Shed (50M X 10M) at Itarsi S/s </t>
  </si>
  <si>
    <t>10 Months</t>
  </si>
  <si>
    <t>TOTAL SCHEDULE NO.-3A</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</si>
  <si>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</si>
  <si>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</si>
  <si>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</si>
  <si>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</si>
  <si>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</si>
  <si>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</si>
  <si>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</si>
  <si>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</si>
  <si>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</si>
  <si>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</si>
  <si>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</si>
  <si>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</si>
  <si>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</si>
  <si>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</si>
  <si>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</si>
  <si>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</si>
  <si>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</si>
  <si>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</si>
  <si>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</si>
  <si>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</si>
  <si>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</si>
  <si>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</si>
  <si>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</si>
  <si>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</si>
  <si>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</si>
  <si>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</si>
  <si>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</si>
  <si>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</si>
  <si>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</si>
  <si>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</si>
  <si>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</si>
  <si>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</si>
  <si>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</si>
  <si>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</si>
  <si>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</si>
  <si>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</si>
  <si>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</si>
  <si>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</si>
  <si>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</si>
  <si>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</si>
  <si>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</si>
  <si>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t xml:space="preserve">GRAND TOTAL </t>
  </si>
  <si>
    <t>Reduction of GST factor considered in DSR</t>
  </si>
  <si>
    <t>Unit Erection Charges Excluding GST</t>
  </si>
  <si>
    <t>Total Erection Charges
 (Excl. GST)</t>
  </si>
  <si>
    <t>Total Tax GST @18%</t>
  </si>
  <si>
    <t>Total Erection chrages Including GST</t>
  </si>
  <si>
    <t>Add Amount above/below +/- on the amount for DSR Items as per quoted percentage</t>
  </si>
  <si>
    <t>Total of Schedule Items Part-3A</t>
  </si>
  <si>
    <t>Total Tax</t>
  </si>
  <si>
    <t>Service Code</t>
  </si>
  <si>
    <t>1</t>
  </si>
  <si>
    <t>2</t>
  </si>
  <si>
    <t>3</t>
  </si>
  <si>
    <t>4</t>
  </si>
  <si>
    <t>Description
(DSR'23 Items- Civil Works)</t>
  </si>
  <si>
    <t>Add percentage (%) above/below +/- on DSR 2023 Rates (to be quoted by contractor)</t>
  </si>
  <si>
    <t>Total of Schedule Items as per DSR'23 Rates (Schedule I)</t>
  </si>
  <si>
    <t xml:space="preserve">PART -B :Non Schedule Items </t>
  </si>
  <si>
    <t>b.</t>
  </si>
  <si>
    <t>TOTAL SCHEDULE NO.-3B</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</si>
  <si>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</si>
  <si>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2.8.1</t>
  </si>
  <si>
    <t>All kinds of soil.</t>
  </si>
  <si>
    <t>Cum.</t>
  </si>
  <si>
    <t>Providing and laying in position cement concrete of specified grade excluding the cost of centering and shuttering - All work up to plinth level :</t>
  </si>
  <si>
    <t>4.1.8</t>
  </si>
  <si>
    <t>4.3.1</t>
  </si>
  <si>
    <t>Foundations, footings, bases for columns</t>
  </si>
  <si>
    <t>Sqm.</t>
  </si>
  <si>
    <t>Cement mortar 1:6 (1 cement : 6 coarse sand)</t>
  </si>
  <si>
    <t>13.1.2</t>
  </si>
  <si>
    <t>1:6 (1 cement: 6 fine sand)</t>
  </si>
  <si>
    <t>NS-01</t>
  </si>
  <si>
    <t>Description
(Non-Scheduled Items- Civil Works)</t>
  </si>
  <si>
    <t>PART -A : Scheduled Items as per DSR 2023</t>
  </si>
  <si>
    <t>Total Tax GST</t>
  </si>
  <si>
    <r>
      <t xml:space="preserve">Total GST on Supply &amp; Installation Services  (indentified in Schedule-3A) </t>
    </r>
    <r>
      <rPr>
        <sz val="10"/>
        <rFont val="Cambria"/>
        <family val="1"/>
        <scheme val="major"/>
      </rPr>
      <t xml:space="preserve"> which are not included in the Installation as per the provision of the Bidding Documents, as applicable</t>
    </r>
  </si>
  <si>
    <r>
      <t xml:space="preserve">Total GST on Supply &amp; Installation Services  (indentified in Schedule-3B) </t>
    </r>
    <r>
      <rPr>
        <sz val="10"/>
        <rFont val="Cambria"/>
        <family val="1"/>
        <scheme val="major"/>
      </rPr>
      <t xml:space="preserve"> which are not included in the Installation as per the provision of the Bidding Documents, as applicable</t>
    </r>
  </si>
  <si>
    <t>2.25</t>
  </si>
  <si>
    <t>4.3</t>
  </si>
  <si>
    <t>5.9</t>
  </si>
  <si>
    <t>5.9.1</t>
  </si>
  <si>
    <t>5.9.6</t>
  </si>
  <si>
    <t>5.22</t>
  </si>
  <si>
    <t>5.22.6</t>
  </si>
  <si>
    <t>Thermo-Mechanically Treated bars of grade Fe-500D or more.</t>
  </si>
  <si>
    <t>10.1</t>
  </si>
  <si>
    <t>Kgs</t>
  </si>
  <si>
    <t>Whether GST in column ‘5’ is confirmed. If not  indicate applicable the GST#</t>
  </si>
  <si>
    <t>Whether GST in column ‘4’ is confirmed. If not  indicate applicable the GST #</t>
  </si>
  <si>
    <t>Grand Total of NS Items</t>
  </si>
  <si>
    <t>5</t>
  </si>
  <si>
    <t>6</t>
  </si>
  <si>
    <t>7</t>
  </si>
  <si>
    <t>8</t>
  </si>
  <si>
    <t>9</t>
  </si>
  <si>
    <t>a)</t>
  </si>
  <si>
    <t>b)</t>
  </si>
  <si>
    <t>10</t>
  </si>
  <si>
    <t>11</t>
  </si>
  <si>
    <t>12</t>
  </si>
  <si>
    <t>13</t>
  </si>
  <si>
    <t>14</t>
  </si>
  <si>
    <t>15</t>
  </si>
  <si>
    <t>16</t>
  </si>
  <si>
    <t>17</t>
  </si>
  <si>
    <t>18</t>
  </si>
  <si>
    <t>19</t>
  </si>
  <si>
    <t>20</t>
  </si>
  <si>
    <t>21</t>
  </si>
  <si>
    <t>Earth work in surface excavation not exceeding 30 cm in depth but exceeding 1.5 m in width as well as 10 sqm on plan including getting out and disposal of excavated earth upto 50 m and lift upto 1.5 m, as directed by Engineer-in- Charge:</t>
  </si>
  <si>
    <t>2.1.1</t>
  </si>
  <si>
    <t>All kinds of soil</t>
  </si>
  <si>
    <t>2.6</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</si>
  <si>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t>
  </si>
  <si>
    <t>2.6.1</t>
  </si>
  <si>
    <t>Filling available excavated earth (excluding rock) in trenches, plinth, sides, of the foundation etc. in layers not exceeding 20 cms in depth, consolidating each deposited layer by ramming and watering, lead upto 50 mtrs and lift upto 1.5 mtrs.</t>
  </si>
  <si>
    <t>4.1.3</t>
  </si>
  <si>
    <t>1:2:4 (1 cement : 2 coarse sand (zone-III) derived from natural sources : 4 graded stone aggregate 20 mm nominal size derived from natural sources)</t>
  </si>
  <si>
    <t>1:4:8 (1 Cement : 3 coarse sand (zone-III): 6 graded stone aggregate 40 mm nominal size).</t>
  </si>
  <si>
    <t>Centering and shuttering including strutting, propping etc. and removalof form work for :</t>
  </si>
  <si>
    <t>4.3.3</t>
  </si>
  <si>
    <t>Columns, piers, abutments, pillars, posts and struts</t>
  </si>
  <si>
    <t xml:space="preserve">Centring and shuttering including strutting propping etc. and removal of form for : </t>
  </si>
  <si>
    <t>Foundations, footings, bases of columns etc. for mass concrete.</t>
  </si>
  <si>
    <t>Columns, pillars, piers abutments posts &amp; struts</t>
  </si>
  <si>
    <t>Steel Reinforcement for R.C.C. work including straightening, cutting, bending, placing in postion and binding all complete up to plinth level.</t>
  </si>
  <si>
    <t>5.33</t>
  </si>
  <si>
    <r>
      <t xml:space="preserve">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t>
    </r>
    <r>
      <rPr>
        <b/>
        <sz val="10"/>
        <rFont val="Aptos"/>
        <family val="2"/>
      </rPr>
      <t>Note:</t>
    </r>
    <r>
      <rPr>
        <sz val="10"/>
        <rFont val="Aptos"/>
        <family val="2"/>
      </rPr>
      <t xml:space="preserve"> Extra cement up to 10% of the minimum specified cement content in design mix shall be payable separately. In case the cement content in design mix is more than 1.10 times of the specified minimum cement content, the contractor shall have discretion to either re-design the mix or bear the cost of extra cement.</t>
    </r>
  </si>
  <si>
    <t>5.33.1</t>
  </si>
  <si>
    <t>All works upto plinth level</t>
  </si>
  <si>
    <t>5.33.1.1</t>
  </si>
  <si>
    <t>Concrete of M25 grade with minimum cement content of 330 kg /cum</t>
  </si>
  <si>
    <t>5.35</t>
  </si>
  <si>
    <t>Add for using extra cement in the items of design mix over and above the specified cement content therein.</t>
  </si>
  <si>
    <t>Quintal</t>
  </si>
  <si>
    <t>Brick work with common burnt clay F.P.S. (non modular) bricks of class designation 7.5 in foundation and plinth in:</t>
  </si>
  <si>
    <t>6.1.2</t>
  </si>
  <si>
    <t>Structural steel work in single section, fixed with or without connecting plate, including cutting, hoisting, fixing in position and applying a priming coat of approved steel primer all complete.</t>
  </si>
  <si>
    <t>10.16</t>
  </si>
  <si>
    <t>Steel work in built up tubular (round, square or rectangular hollow tubes etc.) trusses etc., including cutting, hoisting, fixing in position and applying a priming coat of approved steel primer, including welding and bolted with special shaped washers etc. complete.</t>
  </si>
  <si>
    <t>10.16.1</t>
  </si>
  <si>
    <t>Hot finished welded type tubes</t>
  </si>
  <si>
    <t>Providing and fixing bolts including nuts and washers complete.</t>
  </si>
  <si>
    <t>12 mm cement plaster of mix:</t>
  </si>
  <si>
    <t>Finishing walls with water proofing cement paint of required shade :</t>
  </si>
  <si>
    <t>13.44.1</t>
  </si>
  <si>
    <t>New work (Two or more coats applied @ 3.84 kg/10 sqm)</t>
  </si>
  <si>
    <t>Painting with synthetic enamel paint of approved brand and manufacture of required color to give an even shade:</t>
  </si>
  <si>
    <t>13.62.1</t>
  </si>
  <si>
    <t>Two or more coats on new work over an under coat of suitable shade with ordinary paint of approved brand and manufacture.</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</si>
  <si>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t>
  </si>
  <si>
    <t>16.31</t>
  </si>
  <si>
    <t>Providing and applying tack coat using bitumen emulsion conforming to IS:8887, using emulsion pressure distributer including preparing the surface &amp; cleaning with mechanical broom.</t>
  </si>
  <si>
    <t>16.31.2</t>
  </si>
  <si>
    <t>With medium setting bitumen emulsion</t>
  </si>
  <si>
    <t>16.31.2.1</t>
  </si>
  <si>
    <t>On W.B.M / W.M.M. @ 0.4kg/sqm</t>
  </si>
  <si>
    <t>16.35</t>
  </si>
  <si>
    <t>2.5 cm premix carpet surfacing with 3 cum of stone chippings 10 mm nominal size per 100 sqm and bitumen emulsion (medium setting min. 65% bitumen contents) complying with IS : 8887, using 96 kg per cum of chippings of road surface, including consolidation with road roller etc complete..</t>
  </si>
  <si>
    <t>Providing, laying, spreading and compacting graded stone aggregate (size range 53 mm to 0.075 mm ) to wet mix macadam (WMM) specification including premixing the material with water at OMC in for all leads &amp; lifts, laying in uniform layers with mechanical paverfinisher in sub-base / base course on well prepared surface and compacting with vibratory roller of 8 to 10 tonne capacity to achievethe desired density, complete as per specifications and directions of Engineer-in-Charge.</t>
  </si>
  <si>
    <t>BILL OF QUANTITIES FOR Construction of Foundation, Fencing &amp; Road for Storage of 74 nos CTs at 765/400/220 KV Satna Substation.</t>
  </si>
  <si>
    <t>Installation Charges- Sch 3A: Schedule Items for Construction of Foundation, Fencing &amp; Road for Storage of 74 nos CTs at 765/400/220 KV Satna Substation.</t>
  </si>
  <si>
    <t>General Instruction to the Bidders for filling up this workbook of Price Schedules for Construction of Foundation, Fencing &amp; Road for Storage of 74 nos CTs at 765/400/220 KV Satna Substation.</t>
  </si>
  <si>
    <t>Construction of Foundation, Fencing &amp; Road for Storage of 74 nos CTs at 765/400/220 KV Satna Substation.</t>
  </si>
  <si>
    <t>Installation Charges- Sch 3B: Non Schedule Items for Construction of Foundation, Fencing &amp; Road for Storage of 74 nos CTs at 765/400/220 KV Satna Substation.</t>
  </si>
  <si>
    <t>Installation Charges- Schedule Civil Items for Construction of Foundation, Fencing &amp; Road for Storage of 74 nos CTs at 765/400/220 KV Satna Substation.</t>
  </si>
  <si>
    <t>Installation Charges- Non Schedule Civil Items for Construction of Foundation, Fencing &amp; Road for Storage of 74 nos CTs at 765/400/220 KV Satna Substation.</t>
  </si>
  <si>
    <t>Chain Link Fencing as per POWERGRID Technical Specifications &amp; Standard Drawing</t>
  </si>
  <si>
    <r>
      <t xml:space="preserve">Providing and fixing G.I. chain link fabric fencing made of G.I. wire of 3.15 mm dia and 75 mm mesh size conforming to IS: 2721 of required width including MS tube of required size of grade YST210 and conform to IS: 1161, strengthening with 50 x 6 mm thk MS flat, nuts, bolts and washers as required complete as per drawing. The whole assembly of tubular post and frame of panels shall be hot dip galvanized. The zinc coating shall be minimum 610 gram per square meter. The purity of zinc shall be 99.95% as per IS: 209. </t>
    </r>
    <r>
      <rPr>
        <b/>
        <sz val="10"/>
        <rFont val="Aptos"/>
        <family val="2"/>
      </rPr>
      <t>Dimensions of Fencing shall be as per POWERGRID standard drawing.</t>
    </r>
  </si>
  <si>
    <t>120000340</t>
  </si>
  <si>
    <t>995433</t>
  </si>
  <si>
    <t>120000345</t>
  </si>
  <si>
    <t>120000349</t>
  </si>
  <si>
    <t>120000391</t>
  </si>
  <si>
    <t>120000437</t>
  </si>
  <si>
    <t>995454</t>
  </si>
  <si>
    <t>120000442</t>
  </si>
  <si>
    <t>120000456</t>
  </si>
  <si>
    <t>995457</t>
  </si>
  <si>
    <t>120000458</t>
  </si>
  <si>
    <t>120000499</t>
  </si>
  <si>
    <t>120000504</t>
  </si>
  <si>
    <t>120000543</t>
  </si>
  <si>
    <t>120003380</t>
  </si>
  <si>
    <t>995421</t>
  </si>
  <si>
    <t>120000568</t>
  </si>
  <si>
    <t>120000601</t>
  </si>
  <si>
    <t>995456</t>
  </si>
  <si>
    <t>120001115</t>
  </si>
  <si>
    <t>995476</t>
  </si>
  <si>
    <t>120001143</t>
  </si>
  <si>
    <t>120001149</t>
  </si>
  <si>
    <t>120001400</t>
  </si>
  <si>
    <t>995472</t>
  </si>
  <si>
    <t>120001464</t>
  </si>
  <si>
    <t>995473</t>
  </si>
  <si>
    <t>120001491</t>
  </si>
  <si>
    <t>120001732</t>
  </si>
  <si>
    <t>995428</t>
  </si>
  <si>
    <t>120001779</t>
  </si>
  <si>
    <t>120001788</t>
  </si>
  <si>
    <t>120001854</t>
  </si>
  <si>
    <t>995477</t>
  </si>
  <si>
    <t>06 Months</t>
  </si>
  <si>
    <r>
      <t>In case of JV partners more than 2, enter details of 3</t>
    </r>
    <r>
      <rPr>
        <vertAlign val="superscript"/>
        <sz val="12"/>
        <rFont val="Aptos"/>
        <family val="2"/>
      </rPr>
      <t>rd</t>
    </r>
    <r>
      <rPr>
        <sz val="12"/>
        <rFont val="Aptos"/>
        <family val="2"/>
      </rPr>
      <t xml:space="preserve"> &amp; more partners along with details of 2</t>
    </r>
    <r>
      <rPr>
        <vertAlign val="superscript"/>
        <sz val="12"/>
        <rFont val="Aptos"/>
        <family val="2"/>
      </rPr>
      <t>nd</t>
    </r>
    <r>
      <rPr>
        <sz val="12"/>
        <rFont val="Aptos"/>
        <family val="2"/>
      </rPr>
      <t xml:space="preserve"> partner.</t>
    </r>
  </si>
  <si>
    <r>
      <t>Schedule Items:</t>
    </r>
    <r>
      <rPr>
        <sz val="12"/>
        <rFont val="Aptos"/>
        <family val="2"/>
      </rPr>
      <t xml:space="preserve"> only % above/below DSR-2014 is to be filled up.</t>
    </r>
  </si>
  <si>
    <r>
      <rPr>
        <b/>
        <sz val="12"/>
        <rFont val="Aptos"/>
        <family val="2"/>
      </rPr>
      <t>Non-Schedule Items</t>
    </r>
    <r>
      <rPr>
        <sz val="12"/>
        <rFont val="Aptos"/>
        <family val="2"/>
      </rPr>
      <t>: Fill up unit rates for all the items in numeric values greater than 0 (zero). If unit rate is left blank, the corresponding item shall be deemed to be included in the total price.</t>
    </r>
  </si>
  <si>
    <r>
      <t>Bid from 2</t>
    </r>
    <r>
      <rPr>
        <b/>
        <vertAlign val="superscript"/>
        <sz val="12"/>
        <color indexed="12"/>
        <rFont val="Aptos"/>
        <family val="2"/>
      </rPr>
      <t>nd</t>
    </r>
    <r>
      <rPr>
        <b/>
        <sz val="12"/>
        <color indexed="12"/>
        <rFont val="Aptos"/>
        <family val="2"/>
      </rPr>
      <t xml:space="preserve"> Envelope :</t>
    </r>
  </si>
  <si>
    <t>Rfx No. 5001000860</t>
  </si>
  <si>
    <t>WR2/NT/W-CIVIL/DOM/G01/24/10352</t>
  </si>
  <si>
    <t>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</si>
</sst>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0.00"/>
    <numFmt numFmtId="166" formatCode="[$-409]dd\-mmm\-yy;@"/>
    <numFmt numFmtId="167" formatCode="[$₹-4009]\ #,##0.00"/>
    <numFmt numFmtId="168" formatCode="0.000"/>
    <numFmt numFmtId="169" formatCode="&quot;₹&quot;\ #,##0.000"/>
    <numFmt numFmtId="170" formatCode="0.000%"/>
  </numFmts>
  <fonts count="39">
    <font>
      <sz val="11"/>
      <color theme="1"/>
      <name val="Calibri"/>
      <family val="2"/>
      <scheme val="minor"/>
    </font>
    <font>
      <sz val="10"/>
      <name val="Arial"/>
      <family val="2"/>
    </font>
    <font>
      <b/>
      <sz val="12"/>
      <name val="Book Antiqua"/>
      <family val="1"/>
    </font>
    <font>
      <sz val="12"/>
      <name val="Book Antiqua"/>
      <family val="1"/>
    </font>
    <font>
      <sz val="10"/>
      <name val="Book Antiqua"/>
      <family val="1"/>
    </font>
    <font>
      <sz val="11"/>
      <name val="Book Antiqua"/>
      <family val="1"/>
    </font>
    <font>
      <sz val="11"/>
      <color theme="1"/>
      <name val="Calibri"/>
      <family val="2"/>
      <scheme val="minor"/>
    </font>
    <font>
      <sz val="10"/>
      <name val="Cambria"/>
      <family val="1"/>
      <scheme val="major"/>
    </font>
    <font>
      <b/>
      <sz val="10"/>
      <name val="Cambria"/>
      <family val="1"/>
      <scheme val="major"/>
    </font>
    <font>
      <sz val="11"/>
      <name val="Cambria"/>
      <family val="1"/>
      <scheme val="major"/>
    </font>
    <font>
      <b/>
      <sz val="11"/>
      <name val="Cambria"/>
      <family val="1"/>
      <scheme val="major"/>
    </font>
    <font>
      <b/>
      <sz val="12"/>
      <name val="Cambria"/>
      <family val="1"/>
      <scheme val="major"/>
    </font>
    <font>
      <b/>
      <sz val="11"/>
      <color theme="1"/>
      <name val="Cambria"/>
      <family val="1"/>
      <scheme val="major"/>
    </font>
    <font>
      <b/>
      <sz val="18"/>
      <color theme="1"/>
      <name val="Cambria"/>
      <family val="1"/>
      <scheme val="major"/>
    </font>
    <font>
      <sz val="10"/>
      <color theme="1"/>
      <name val="Cambria"/>
      <family val="1"/>
      <scheme val="major"/>
    </font>
    <font>
      <b/>
      <sz val="20"/>
      <name val="Cambria"/>
      <family val="1"/>
      <scheme val="major"/>
    </font>
    <font>
      <b/>
      <sz val="18"/>
      <name val="Cambria"/>
      <family val="1"/>
      <scheme val="major"/>
    </font>
    <font>
      <sz val="14"/>
      <name val="Cambria"/>
      <family val="1"/>
      <scheme val="major"/>
    </font>
    <font>
      <b/>
      <sz val="14"/>
      <name val="Cambria"/>
      <family val="1"/>
      <scheme val="major"/>
    </font>
    <font>
      <b/>
      <sz val="16"/>
      <name val="Cambria"/>
      <family val="1"/>
      <scheme val="major"/>
    </font>
    <font>
      <b/>
      <sz val="14"/>
      <color theme="1"/>
      <name val="Cambria"/>
      <family val="1"/>
      <scheme val="major"/>
    </font>
    <font>
      <sz val="10"/>
      <name val="Aptos"/>
      <family val="2"/>
    </font>
    <font>
      <sz val="10"/>
      <color theme="1"/>
      <name val="Aptos"/>
      <family val="2"/>
    </font>
    <font>
      <b/>
      <sz val="10"/>
      <name val="Aptos"/>
      <family val="2"/>
    </font>
    <font>
      <b/>
      <sz val="10"/>
      <color rgb="FFFF0000"/>
      <name val="Aptos"/>
      <family val="2"/>
    </font>
    <font>
      <b/>
      <sz val="10"/>
      <color theme="1"/>
      <name val="Aptos"/>
      <family val="2"/>
    </font>
    <font>
      <b/>
      <sz val="14"/>
      <color indexed="9"/>
      <name val="Aptos"/>
      <family val="2"/>
    </font>
    <font>
      <b/>
      <sz val="14"/>
      <color indexed="12"/>
      <name val="Aptos"/>
      <family val="2"/>
    </font>
    <font>
      <b/>
      <sz val="12"/>
      <name val="Aptos"/>
      <family val="2"/>
    </font>
    <font>
      <sz val="11"/>
      <name val="Aptos"/>
      <family val="2"/>
    </font>
    <font>
      <sz val="12"/>
      <name val="Aptos"/>
      <family val="2"/>
    </font>
    <font>
      <b/>
      <sz val="11"/>
      <name val="Aptos"/>
      <family val="2"/>
    </font>
    <font>
      <b/>
      <sz val="12"/>
      <color indexed="12"/>
      <name val="Aptos"/>
      <family val="2"/>
    </font>
    <font>
      <vertAlign val="superscript"/>
      <sz val="12"/>
      <name val="Aptos"/>
      <family val="2"/>
    </font>
    <font>
      <b/>
      <vertAlign val="superscript"/>
      <sz val="12"/>
      <color indexed="12"/>
      <name val="Aptos"/>
      <family val="2"/>
    </font>
    <font>
      <b/>
      <sz val="14"/>
      <name val="Aptos"/>
      <family val="2"/>
    </font>
    <font>
      <sz val="11"/>
      <color theme="1"/>
      <name val="Aptos"/>
      <family val="2"/>
    </font>
    <font>
      <b/>
      <sz val="11"/>
      <color indexed="12"/>
      <name val="Aptos"/>
      <family val="2"/>
    </font>
    <font>
      <b/>
      <sz val="11"/>
      <color indexed="9"/>
      <name val="Aptos"/>
      <family val="2"/>
    </font>
  </fonts>
  <fills count="6">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rgb="FF92D05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44" fontId="1" fillId="0" borderId="0" applyFont="0" applyFill="0" applyBorder="0" applyAlignment="0" applyProtection="0"/>
    <xf numFmtId="0" fontId="1" fillId="0" borderId="0"/>
    <xf numFmtId="0" fontId="5" fillId="0" borderId="0"/>
    <xf numFmtId="0" fontId="4"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cellStyleXfs>
  <cellXfs count="260">
    <xf numFmtId="0" fontId="0" fillId="0" borderId="0" xfId="0"/>
    <xf numFmtId="0" fontId="2" fillId="0" borderId="1" xfId="0" applyFont="1" applyBorder="1" applyAlignment="1" applyProtection="1">
      <alignment vertical="center"/>
      <protection hidden="1"/>
    </xf>
    <xf numFmtId="0" fontId="3" fillId="0" borderId="1" xfId="0" applyFont="1" applyBorder="1" applyAlignment="1" applyProtection="1">
      <alignment vertical="center"/>
      <protection hidden="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pplyProtection="1">
      <alignment vertical="center"/>
      <protection hidden="1"/>
    </xf>
    <xf numFmtId="0" fontId="7" fillId="0" borderId="0" xfId="0" applyFont="1" applyAlignment="1">
      <alignment horizontal="center"/>
    </xf>
    <xf numFmtId="0" fontId="7" fillId="0" borderId="0" xfId="0" applyFont="1"/>
    <xf numFmtId="0" fontId="7" fillId="0" borderId="2" xfId="0" applyFont="1" applyBorder="1" applyAlignment="1">
      <alignment horizontal="center" vertical="center"/>
    </xf>
    <xf numFmtId="0" fontId="7" fillId="0" borderId="1" xfId="5" applyFont="1" applyBorder="1" applyAlignment="1">
      <alignment horizontal="left"/>
    </xf>
    <xf numFmtId="0" fontId="7" fillId="0" borderId="2" xfId="0" applyFont="1" applyBorder="1" applyAlignment="1">
      <alignment horizontal="center" vertical="top"/>
    </xf>
    <xf numFmtId="0" fontId="7" fillId="0" borderId="1" xfId="0" applyFont="1" applyBorder="1" applyAlignment="1">
      <alignment horizontal="center" vertical="top"/>
    </xf>
    <xf numFmtId="0" fontId="7" fillId="0" borderId="18" xfId="0" applyFont="1" applyBorder="1" applyAlignment="1">
      <alignment vertical="top"/>
    </xf>
    <xf numFmtId="0" fontId="12" fillId="0" borderId="1" xfId="0" applyFont="1" applyBorder="1" applyAlignment="1">
      <alignment horizontal="center" vertical="center" wrapText="1"/>
    </xf>
    <xf numFmtId="0" fontId="9" fillId="0" borderId="0" xfId="0" applyFont="1"/>
    <xf numFmtId="0" fontId="12" fillId="0" borderId="1" xfId="0" applyFont="1" applyBorder="1" applyAlignment="1">
      <alignment horizontal="center" vertical="center"/>
    </xf>
    <xf numFmtId="0" fontId="7" fillId="0" borderId="1" xfId="0" applyFont="1" applyBorder="1" applyAlignment="1">
      <alignment vertical="top" wrapText="1"/>
    </xf>
    <xf numFmtId="2" fontId="10" fillId="0" borderId="1" xfId="0" applyNumberFormat="1" applyFont="1" applyBorder="1" applyAlignment="1">
      <alignment horizontal="right" vertical="center" wrapText="1"/>
    </xf>
    <xf numFmtId="2" fontId="12" fillId="0" borderId="1" xfId="0" applyNumberFormat="1" applyFont="1" applyBorder="1" applyAlignment="1">
      <alignment horizontal="right" vertical="center" wrapText="1"/>
    </xf>
    <xf numFmtId="0" fontId="7" fillId="0" borderId="15" xfId="0" applyFont="1" applyBorder="1" applyAlignment="1">
      <alignment horizontal="center" vertical="center"/>
    </xf>
    <xf numFmtId="0" fontId="7" fillId="0" borderId="16" xfId="0" applyFont="1" applyBorder="1"/>
    <xf numFmtId="15" fontId="7" fillId="0" borderId="0" xfId="0" applyNumberFormat="1" applyFont="1" applyAlignment="1">
      <alignment horizontal="left"/>
    </xf>
    <xf numFmtId="49" fontId="7" fillId="0" borderId="16" xfId="0" applyNumberFormat="1" applyFont="1" applyBorder="1" applyAlignment="1">
      <alignment vertical="center"/>
    </xf>
    <xf numFmtId="0" fontId="7" fillId="0" borderId="11" xfId="0" applyFont="1" applyBorder="1" applyAlignment="1">
      <alignment horizontal="center" vertical="center"/>
    </xf>
    <xf numFmtId="0" fontId="14" fillId="0" borderId="0" xfId="0" applyFont="1" applyAlignment="1">
      <alignment horizontal="left" vertical="center"/>
    </xf>
    <xf numFmtId="0" fontId="7" fillId="0" borderId="17" xfId="0" applyFont="1" applyBorder="1" applyAlignment="1">
      <alignment vertical="center"/>
    </xf>
    <xf numFmtId="0" fontId="7" fillId="0" borderId="1" xfId="5" applyFont="1" applyBorder="1"/>
    <xf numFmtId="0" fontId="17" fillId="0" borderId="1" xfId="0" applyFont="1" applyBorder="1" applyAlignment="1">
      <alignment horizontal="center" vertical="top"/>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xf>
    <xf numFmtId="0" fontId="17" fillId="0" borderId="1" xfId="0" applyFont="1" applyBorder="1" applyAlignment="1">
      <alignment horizontal="center" vertical="center"/>
    </xf>
    <xf numFmtId="165" fontId="9" fillId="0" borderId="1" xfId="0" applyNumberFormat="1" applyFont="1" applyBorder="1" applyAlignment="1">
      <alignment vertical="center"/>
    </xf>
    <xf numFmtId="2" fontId="7" fillId="0" borderId="0" xfId="0" applyNumberFormat="1" applyFont="1"/>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67" fontId="11" fillId="0" borderId="1" xfId="0" applyNumberFormat="1" applyFont="1" applyBorder="1" applyAlignment="1">
      <alignment vertical="center"/>
    </xf>
    <xf numFmtId="0" fontId="17" fillId="0" borderId="13" xfId="0" applyFont="1" applyBorder="1" applyAlignment="1">
      <alignment horizontal="center" vertical="center" wrapText="1"/>
    </xf>
    <xf numFmtId="0" fontId="7" fillId="0" borderId="14" xfId="0" applyFont="1" applyBorder="1" applyAlignment="1">
      <alignment vertical="center" wrapText="1"/>
    </xf>
    <xf numFmtId="165" fontId="7" fillId="0" borderId="19" xfId="0" applyNumberFormat="1" applyFont="1" applyBorder="1" applyAlignment="1">
      <alignment vertical="center" wrapText="1"/>
    </xf>
    <xf numFmtId="0" fontId="17" fillId="0" borderId="15" xfId="0" applyFont="1" applyBorder="1" applyAlignment="1">
      <alignment horizontal="center" vertical="center"/>
    </xf>
    <xf numFmtId="0" fontId="7" fillId="0" borderId="0" xfId="0" applyFont="1" applyAlignment="1">
      <alignment horizontal="right" vertical="center"/>
    </xf>
    <xf numFmtId="49" fontId="14" fillId="0" borderId="0" xfId="0" applyNumberFormat="1" applyFont="1" applyAlignment="1">
      <alignment horizontal="left" vertical="center"/>
    </xf>
    <xf numFmtId="0" fontId="17" fillId="0" borderId="11" xfId="0" applyFont="1" applyBorder="1" applyAlignment="1">
      <alignment horizontal="center" vertical="center"/>
    </xf>
    <xf numFmtId="0" fontId="7" fillId="0" borderId="17" xfId="0" applyFont="1" applyBorder="1" applyAlignment="1">
      <alignment horizontal="right" vertical="center"/>
    </xf>
    <xf numFmtId="0" fontId="17" fillId="0" borderId="0" xfId="0" applyFont="1" applyAlignment="1">
      <alignment horizontal="center"/>
    </xf>
    <xf numFmtId="167" fontId="7" fillId="0" borderId="0" xfId="0" applyNumberFormat="1" applyFont="1"/>
    <xf numFmtId="169" fontId="21" fillId="0" borderId="1" xfId="9"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2" fillId="0" borderId="1" xfId="0" applyFont="1" applyBorder="1" applyAlignment="1">
      <alignment horizontal="left" vertical="center"/>
    </xf>
    <xf numFmtId="0" fontId="21" fillId="0" borderId="1" xfId="0" applyFont="1" applyBorder="1" applyAlignment="1">
      <alignment horizontal="left" vertical="center" wrapText="1"/>
    </xf>
    <xf numFmtId="49" fontId="21" fillId="5" borderId="1" xfId="0" applyNumberFormat="1" applyFont="1" applyFill="1" applyBorder="1" applyAlignment="1">
      <alignment horizontal="center" vertical="center" wrapText="1"/>
    </xf>
    <xf numFmtId="0" fontId="21" fillId="5" borderId="1" xfId="0" applyFont="1" applyFill="1" applyBorder="1" applyAlignment="1">
      <alignment horizontal="justify" vertical="center" wrapText="1"/>
    </xf>
    <xf numFmtId="0" fontId="2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2" fontId="22"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3" fillId="0" borderId="18" xfId="0" applyFont="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1" fillId="0" borderId="1" xfId="0" applyFont="1" applyBorder="1" applyAlignment="1">
      <alignment vertical="center"/>
    </xf>
    <xf numFmtId="0" fontId="21" fillId="0" borderId="0" xfId="0" applyFont="1" applyAlignment="1">
      <alignment vertical="center"/>
    </xf>
    <xf numFmtId="0" fontId="21" fillId="4" borderId="1" xfId="0" applyFont="1" applyFill="1" applyBorder="1" applyAlignment="1" applyProtection="1">
      <alignment horizontal="center" vertical="center"/>
      <protection locked="0"/>
    </xf>
    <xf numFmtId="9" fontId="21" fillId="4" borderId="1"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2" fontId="21" fillId="0" borderId="0" xfId="0" applyNumberFormat="1" applyFont="1" applyAlignment="1">
      <alignment vertical="center"/>
    </xf>
    <xf numFmtId="0" fontId="22" fillId="0" borderId="0" xfId="0" applyFont="1" applyAlignment="1">
      <alignment horizontal="center" vertical="center"/>
    </xf>
    <xf numFmtId="0" fontId="21" fillId="0" borderId="20" xfId="0" applyFont="1" applyBorder="1" applyAlignment="1" applyProtection="1">
      <alignment horizontal="center" vertical="center" wrapText="1"/>
      <protection hidden="1"/>
    </xf>
    <xf numFmtId="0" fontId="22" fillId="0" borderId="0" xfId="0" applyFont="1" applyAlignment="1">
      <alignment vertical="center"/>
    </xf>
    <xf numFmtId="0" fontId="21" fillId="0" borderId="13"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1" fillId="0" borderId="2" xfId="0" applyFont="1" applyBorder="1" applyAlignment="1">
      <alignment horizontal="center" vertical="center"/>
    </xf>
    <xf numFmtId="0" fontId="25" fillId="0" borderId="1" xfId="0" applyFont="1" applyBorder="1" applyAlignment="1" applyProtection="1">
      <alignment horizontal="right" vertical="center"/>
      <protection hidden="1"/>
    </xf>
    <xf numFmtId="2" fontId="25" fillId="0" borderId="1" xfId="0" applyNumberFormat="1" applyFont="1" applyBorder="1" applyAlignment="1" applyProtection="1">
      <alignment horizontal="right" vertical="center"/>
      <protection hidden="1"/>
    </xf>
    <xf numFmtId="168" fontId="21" fillId="0" borderId="1" xfId="0" applyNumberFormat="1" applyFont="1" applyBorder="1" applyAlignment="1" applyProtection="1">
      <alignment horizontal="center" vertical="center"/>
      <protection hidden="1"/>
    </xf>
    <xf numFmtId="0" fontId="23" fillId="0" borderId="1" xfId="0" applyFont="1" applyBorder="1" applyAlignment="1" applyProtection="1">
      <alignment horizontal="right" vertical="center" wrapText="1"/>
      <protection hidden="1"/>
    </xf>
    <xf numFmtId="0" fontId="23" fillId="0" borderId="1" xfId="0" applyFont="1" applyBorder="1" applyAlignment="1">
      <alignment horizontal="justify" vertical="center" wrapText="1"/>
    </xf>
    <xf numFmtId="0" fontId="25" fillId="0" borderId="1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protection hidden="1"/>
    </xf>
    <xf numFmtId="2" fontId="25" fillId="0" borderId="1" xfId="0" applyNumberFormat="1" applyFont="1" applyBorder="1" applyAlignment="1" applyProtection="1">
      <alignment horizontal="center" vertical="center"/>
      <protection hidden="1"/>
    </xf>
    <xf numFmtId="9" fontId="21" fillId="0" borderId="1" xfId="0" applyNumberFormat="1" applyFont="1" applyBorder="1" applyAlignment="1">
      <alignment horizontal="center" vertical="center"/>
    </xf>
    <xf numFmtId="0" fontId="25" fillId="0" borderId="1" xfId="0" applyFont="1" applyBorder="1" applyAlignment="1" applyProtection="1">
      <alignment vertical="center"/>
      <protection hidden="1"/>
    </xf>
    <xf numFmtId="2" fontId="21" fillId="0" borderId="1" xfId="0" applyNumberFormat="1" applyFont="1" applyBorder="1" applyAlignment="1">
      <alignment horizontal="center" vertical="center"/>
    </xf>
    <xf numFmtId="168" fontId="25" fillId="0" borderId="1" xfId="0" applyNumberFormat="1" applyFont="1" applyBorder="1" applyAlignment="1" applyProtection="1">
      <alignment horizontal="center" vertical="center"/>
      <protection hidden="1"/>
    </xf>
    <xf numFmtId="168" fontId="21" fillId="0" borderId="1" xfId="0" applyNumberFormat="1" applyFont="1" applyBorder="1" applyAlignment="1" applyProtection="1">
      <alignment horizontal="center" vertical="center" wrapText="1"/>
      <protection hidden="1"/>
    </xf>
    <xf numFmtId="168" fontId="23" fillId="0" borderId="1" xfId="0" applyNumberFormat="1" applyFont="1" applyBorder="1" applyAlignment="1" applyProtection="1">
      <alignment horizontal="center" vertical="center" wrapText="1"/>
      <protection hidden="1"/>
    </xf>
    <xf numFmtId="0" fontId="22" fillId="0" borderId="1" xfId="0" applyFont="1" applyBorder="1" applyAlignment="1">
      <alignment vertical="center"/>
    </xf>
    <xf numFmtId="0" fontId="21" fillId="0" borderId="1" xfId="0" applyFont="1" applyBorder="1" applyAlignment="1">
      <alignment vertical="center" wrapText="1"/>
    </xf>
    <xf numFmtId="0" fontId="27" fillId="0" borderId="0" xfId="3" applyFont="1" applyAlignment="1" applyProtection="1">
      <alignment horizontal="center" vertical="center" wrapText="1"/>
      <protection hidden="1"/>
    </xf>
    <xf numFmtId="0" fontId="28" fillId="0" borderId="0" xfId="3" applyFont="1" applyProtection="1">
      <protection hidden="1"/>
    </xf>
    <xf numFmtId="0" fontId="29" fillId="0" borderId="0" xfId="3" applyFont="1" applyProtection="1">
      <protection hidden="1"/>
    </xf>
    <xf numFmtId="0" fontId="29" fillId="0" borderId="0" xfId="3" applyFont="1" applyAlignment="1" applyProtection="1">
      <alignment vertical="top"/>
      <protection hidden="1"/>
    </xf>
    <xf numFmtId="0" fontId="30" fillId="0" borderId="0" xfId="3" applyFont="1" applyAlignment="1" applyProtection="1">
      <alignment vertical="top"/>
      <protection hidden="1"/>
    </xf>
    <xf numFmtId="0" fontId="30" fillId="0" borderId="0" xfId="3" applyFont="1" applyAlignment="1" applyProtection="1">
      <alignment vertical="center"/>
      <protection hidden="1"/>
    </xf>
    <xf numFmtId="0" fontId="30" fillId="0" borderId="0" xfId="3" applyFont="1" applyProtection="1">
      <protection hidden="1"/>
    </xf>
    <xf numFmtId="0" fontId="31" fillId="0" borderId="0" xfId="3" applyFont="1" applyAlignment="1" applyProtection="1">
      <alignment horizontal="center" vertical="top"/>
      <protection hidden="1"/>
    </xf>
    <xf numFmtId="0" fontId="30" fillId="0" borderId="0" xfId="3" applyFont="1" applyAlignment="1" applyProtection="1">
      <alignment horizontal="justify" vertical="center"/>
      <protection hidden="1"/>
    </xf>
    <xf numFmtId="0" fontId="30" fillId="0" borderId="0" xfId="3" applyFont="1" applyAlignment="1" applyProtection="1">
      <alignment vertical="top" wrapText="1"/>
      <protection hidden="1"/>
    </xf>
    <xf numFmtId="164" fontId="28" fillId="0" borderId="0" xfId="3" quotePrefix="1" applyNumberFormat="1" applyFont="1" applyAlignment="1" applyProtection="1">
      <alignment horizontal="left" vertical="top" wrapText="1" indent="1"/>
      <protection hidden="1"/>
    </xf>
    <xf numFmtId="0" fontId="30" fillId="0" borderId="0" xfId="3" applyFont="1" applyAlignment="1" applyProtection="1">
      <alignment horizontal="justify" vertical="top"/>
      <protection hidden="1"/>
    </xf>
    <xf numFmtId="0" fontId="32" fillId="0" borderId="0" xfId="3" applyFont="1" applyAlignment="1" applyProtection="1">
      <alignment horizontal="justify" vertical="center"/>
      <protection hidden="1"/>
    </xf>
    <xf numFmtId="0" fontId="30" fillId="0" borderId="0" xfId="3" applyFont="1" applyAlignment="1" applyProtection="1">
      <alignment horizontal="right" vertical="top" wrapText="1"/>
      <protection hidden="1"/>
    </xf>
    <xf numFmtId="0" fontId="30" fillId="0" borderId="0" xfId="3" applyFont="1" applyAlignment="1" applyProtection="1">
      <alignment horizontal="center" vertical="top" wrapText="1"/>
      <protection hidden="1"/>
    </xf>
    <xf numFmtId="0" fontId="28" fillId="0" borderId="0" xfId="3" applyFont="1" applyAlignment="1" applyProtection="1">
      <alignment horizontal="left" vertical="top"/>
      <protection hidden="1"/>
    </xf>
    <xf numFmtId="164" fontId="28" fillId="0" borderId="0" xfId="3" quotePrefix="1" applyNumberFormat="1" applyFont="1" applyAlignment="1" applyProtection="1">
      <alignment horizontal="left" vertical="top" wrapText="1"/>
      <protection hidden="1"/>
    </xf>
    <xf numFmtId="0" fontId="32" fillId="0" borderId="0" xfId="3" applyFont="1" applyAlignment="1" applyProtection="1">
      <alignment horizontal="center" vertical="top"/>
      <protection hidden="1"/>
    </xf>
    <xf numFmtId="0" fontId="30" fillId="0" borderId="0" xfId="3" applyFont="1" applyAlignment="1" applyProtection="1">
      <alignment horizontal="justify"/>
      <protection hidden="1"/>
    </xf>
    <xf numFmtId="0" fontId="28" fillId="0" borderId="1" xfId="0" applyFont="1" applyBorder="1" applyAlignment="1" applyProtection="1">
      <alignment vertical="center"/>
      <protection hidden="1"/>
    </xf>
    <xf numFmtId="0" fontId="36" fillId="0" borderId="0" xfId="0" applyFont="1"/>
    <xf numFmtId="0" fontId="30" fillId="0" borderId="1" xfId="0" applyFont="1" applyBorder="1" applyAlignment="1" applyProtection="1">
      <alignment vertical="center"/>
      <protection hidden="1"/>
    </xf>
    <xf numFmtId="0" fontId="31" fillId="0" borderId="0" xfId="4" applyFont="1" applyAlignment="1" applyProtection="1">
      <alignment horizontal="center" vertical="center"/>
      <protection hidden="1"/>
    </xf>
    <xf numFmtId="0" fontId="29" fillId="0" borderId="0" xfId="4" applyFont="1" applyAlignment="1" applyProtection="1">
      <alignment horizontal="justify" vertical="center"/>
      <protection hidden="1"/>
    </xf>
    <xf numFmtId="0" fontId="29" fillId="0" borderId="0" xfId="4" applyFont="1" applyAlignment="1" applyProtection="1">
      <alignment vertical="center"/>
      <protection hidden="1"/>
    </xf>
    <xf numFmtId="0" fontId="29" fillId="0" borderId="2" xfId="4" applyFont="1" applyBorder="1" applyAlignment="1" applyProtection="1">
      <alignment vertical="center" wrapText="1"/>
      <protection hidden="1"/>
    </xf>
    <xf numFmtId="0" fontId="29" fillId="0" borderId="3" xfId="4" applyFont="1" applyBorder="1" applyAlignment="1" applyProtection="1">
      <alignment vertical="center" wrapText="1"/>
      <protection hidden="1"/>
    </xf>
    <xf numFmtId="0" fontId="30" fillId="2" borderId="1" xfId="4" applyFont="1" applyFill="1" applyBorder="1" applyAlignment="1" applyProtection="1">
      <alignment horizontal="left" vertical="center"/>
      <protection locked="0"/>
    </xf>
    <xf numFmtId="0" fontId="29" fillId="0" borderId="0" xfId="4" applyFont="1" applyAlignment="1" applyProtection="1">
      <alignment vertical="center" wrapText="1"/>
      <protection hidden="1"/>
    </xf>
    <xf numFmtId="0" fontId="29" fillId="0" borderId="0" xfId="4" applyFont="1" applyAlignment="1" applyProtection="1">
      <alignment horizontal="center" vertical="center"/>
      <protection hidden="1"/>
    </xf>
    <xf numFmtId="0" fontId="29" fillId="0" borderId="4" xfId="4" applyFont="1" applyBorder="1" applyAlignment="1" applyProtection="1">
      <alignment vertical="center"/>
      <protection hidden="1"/>
    </xf>
    <xf numFmtId="0" fontId="29" fillId="0" borderId="5" xfId="4" applyFont="1" applyBorder="1" applyAlignment="1" applyProtection="1">
      <alignment vertical="center"/>
      <protection hidden="1"/>
    </xf>
    <xf numFmtId="0" fontId="29" fillId="2" borderId="6" xfId="4" applyFont="1" applyFill="1" applyBorder="1" applyAlignment="1" applyProtection="1">
      <alignment vertical="center" wrapText="1"/>
      <protection locked="0"/>
    </xf>
    <xf numFmtId="0" fontId="29" fillId="0" borderId="7" xfId="4" applyFont="1" applyBorder="1" applyAlignment="1" applyProtection="1">
      <alignment vertical="center" wrapText="1"/>
      <protection hidden="1"/>
    </xf>
    <xf numFmtId="0" fontId="29" fillId="0" borderId="8" xfId="4" applyFont="1" applyBorder="1" applyAlignment="1" applyProtection="1">
      <alignment vertical="center"/>
      <protection hidden="1"/>
    </xf>
    <xf numFmtId="0" fontId="29" fillId="0" borderId="9" xfId="4" applyFont="1" applyBorder="1" applyAlignment="1" applyProtection="1">
      <alignment vertical="center"/>
      <protection hidden="1"/>
    </xf>
    <xf numFmtId="0" fontId="29" fillId="0" borderId="10" xfId="4" applyFont="1" applyBorder="1" applyAlignment="1" applyProtection="1">
      <alignment vertical="center"/>
      <protection hidden="1"/>
    </xf>
    <xf numFmtId="0" fontId="29" fillId="0" borderId="11" xfId="4" applyFont="1" applyBorder="1" applyAlignment="1" applyProtection="1">
      <alignment vertical="center"/>
      <protection hidden="1"/>
    </xf>
    <xf numFmtId="0" fontId="29" fillId="0" borderId="12" xfId="4" applyFont="1" applyBorder="1" applyAlignment="1" applyProtection="1">
      <alignment vertical="center"/>
      <protection hidden="1"/>
    </xf>
    <xf numFmtId="0" fontId="29" fillId="0" borderId="7" xfId="4" applyFont="1" applyBorder="1" applyAlignment="1" applyProtection="1">
      <alignment vertical="center"/>
      <protection hidden="1"/>
    </xf>
    <xf numFmtId="0" fontId="29" fillId="0" borderId="2" xfId="4" applyFont="1" applyBorder="1" applyAlignment="1" applyProtection="1">
      <alignment horizontal="left" vertical="center"/>
      <protection hidden="1"/>
    </xf>
    <xf numFmtId="0" fontId="29" fillId="0" borderId="3" xfId="4" applyFont="1" applyBorder="1" applyAlignment="1" applyProtection="1">
      <alignment horizontal="left" vertical="center"/>
      <protection hidden="1"/>
    </xf>
    <xf numFmtId="49" fontId="29" fillId="2" borderId="6" xfId="4" applyNumberFormat="1" applyFont="1" applyFill="1" applyBorder="1" applyAlignment="1" applyProtection="1">
      <alignment vertical="center" wrapText="1"/>
      <protection locked="0"/>
    </xf>
    <xf numFmtId="0" fontId="29" fillId="0" borderId="0" xfId="4" applyFont="1" applyAlignment="1" applyProtection="1">
      <alignment horizontal="left" vertical="center"/>
      <protection hidden="1"/>
    </xf>
    <xf numFmtId="15" fontId="29" fillId="2" borderId="6" xfId="4" applyNumberFormat="1" applyFont="1" applyFill="1" applyBorder="1" applyAlignment="1" applyProtection="1">
      <alignment vertical="center" wrapText="1"/>
      <protection locked="0"/>
    </xf>
    <xf numFmtId="0" fontId="36" fillId="0" borderId="1" xfId="0" applyFont="1" applyBorder="1" applyAlignment="1">
      <alignment horizontal="center" vertical="center"/>
    </xf>
    <xf numFmtId="0" fontId="21" fillId="0" borderId="1" xfId="0" applyFont="1" applyBorder="1" applyAlignment="1">
      <alignment horizontal="center" vertical="center"/>
    </xf>
    <xf numFmtId="168" fontId="21"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9" fontId="21" fillId="0" borderId="23" xfId="6" applyFont="1" applyBorder="1" applyAlignment="1">
      <alignment vertical="center"/>
    </xf>
    <xf numFmtId="9" fontId="21" fillId="0" borderId="18" xfId="6" applyFont="1" applyBorder="1" applyAlignment="1">
      <alignment vertical="center"/>
    </xf>
    <xf numFmtId="9" fontId="21" fillId="4" borderId="18" xfId="6" applyFont="1" applyFill="1" applyBorder="1" applyAlignment="1" applyProtection="1">
      <alignment vertical="center"/>
      <protection locked="0"/>
    </xf>
    <xf numFmtId="170" fontId="21" fillId="4" borderId="1" xfId="0" applyNumberFormat="1" applyFont="1" applyFill="1" applyBorder="1" applyAlignment="1" applyProtection="1">
      <alignment horizontal="center" vertical="center" wrapText="1"/>
      <protection locked="0" hidden="1"/>
    </xf>
    <xf numFmtId="170" fontId="21" fillId="4" borderId="1"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horizontal="justify" vertical="center" wrapText="1"/>
      <protection hidden="1"/>
    </xf>
    <xf numFmtId="0" fontId="3" fillId="0" borderId="1" xfId="0" applyFont="1" applyBorder="1" applyAlignment="1" applyProtection="1">
      <alignment horizontal="justify" vertical="center"/>
      <protection hidden="1"/>
    </xf>
    <xf numFmtId="0" fontId="3" fillId="0" borderId="2"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protection hidden="1"/>
    </xf>
    <xf numFmtId="166" fontId="3" fillId="0" borderId="20" xfId="0" applyNumberFormat="1" applyFont="1" applyBorder="1" applyAlignment="1" applyProtection="1">
      <alignment horizontal="center" vertical="center"/>
      <protection hidden="1"/>
    </xf>
    <xf numFmtId="166" fontId="3" fillId="0" borderId="3" xfId="0" applyNumberFormat="1" applyFont="1" applyBorder="1" applyAlignment="1" applyProtection="1">
      <alignment horizontal="center" vertical="center"/>
      <protection hidden="1"/>
    </xf>
    <xf numFmtId="1" fontId="3" fillId="0" borderId="2" xfId="0" applyNumberFormat="1" applyFont="1" applyBorder="1" applyAlignment="1" applyProtection="1">
      <alignment horizontal="center" vertical="center"/>
      <protection hidden="1"/>
    </xf>
    <xf numFmtId="1" fontId="3" fillId="0" borderId="20" xfId="0" applyNumberFormat="1" applyFont="1" applyBorder="1" applyAlignment="1" applyProtection="1">
      <alignment horizontal="center" vertical="center"/>
      <protection hidden="1"/>
    </xf>
    <xf numFmtId="1" fontId="3" fillId="0" borderId="3" xfId="0" applyNumberFormat="1" applyFont="1" applyBorder="1" applyAlignment="1" applyProtection="1">
      <alignment horizontal="center" vertical="center"/>
      <protection hidden="1"/>
    </xf>
    <xf numFmtId="0" fontId="32" fillId="0" borderId="0" xfId="3" applyFont="1" applyAlignment="1" applyProtection="1">
      <alignment horizontal="left" vertical="top" wrapText="1"/>
      <protection hidden="1"/>
    </xf>
    <xf numFmtId="0" fontId="26" fillId="3" borderId="0" xfId="3" applyFont="1" applyFill="1" applyAlignment="1" applyProtection="1">
      <alignment horizontal="center" vertical="center" wrapText="1"/>
      <protection hidden="1"/>
    </xf>
    <xf numFmtId="0" fontId="32" fillId="0" borderId="0" xfId="3" applyFont="1" applyAlignment="1" applyProtection="1">
      <alignment horizontal="left" vertical="top"/>
      <protection hidden="1"/>
    </xf>
    <xf numFmtId="0" fontId="32" fillId="0" borderId="21" xfId="3" applyFont="1" applyBorder="1" applyAlignment="1" applyProtection="1">
      <alignment horizontal="center" vertical="center"/>
      <protection hidden="1"/>
    </xf>
    <xf numFmtId="0" fontId="35" fillId="0" borderId="0" xfId="3" applyFont="1" applyAlignment="1" applyProtection="1">
      <alignment horizontal="center" vertical="top"/>
      <protection hidden="1"/>
    </xf>
    <xf numFmtId="0" fontId="35" fillId="0" borderId="22" xfId="3" applyFont="1" applyBorder="1" applyAlignment="1" applyProtection="1">
      <alignment horizontal="center" vertical="top"/>
      <protection hidden="1"/>
    </xf>
    <xf numFmtId="0" fontId="31" fillId="0" borderId="1" xfId="0" applyFont="1" applyBorder="1" applyAlignment="1" applyProtection="1">
      <alignment horizontal="justify" vertical="center" wrapText="1"/>
      <protection hidden="1"/>
    </xf>
    <xf numFmtId="0" fontId="31" fillId="0" borderId="1" xfId="0" applyFont="1" applyBorder="1" applyAlignment="1" applyProtection="1">
      <alignment horizontal="justify" vertical="center"/>
      <protection hidden="1"/>
    </xf>
    <xf numFmtId="0" fontId="30" fillId="0" borderId="2" xfId="0" applyFont="1" applyBorder="1" applyAlignment="1" applyProtection="1">
      <alignment horizontal="center" vertical="center"/>
      <protection hidden="1"/>
    </xf>
    <xf numFmtId="0" fontId="30" fillId="0" borderId="20"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166" fontId="30" fillId="0" borderId="2" xfId="0" applyNumberFormat="1" applyFont="1" applyBorder="1" applyAlignment="1" applyProtection="1">
      <alignment horizontal="center" vertical="center"/>
      <protection hidden="1"/>
    </xf>
    <xf numFmtId="166" fontId="30" fillId="0" borderId="20" xfId="0" applyNumberFormat="1" applyFont="1" applyBorder="1" applyAlignment="1" applyProtection="1">
      <alignment horizontal="center" vertical="center"/>
      <protection hidden="1"/>
    </xf>
    <xf numFmtId="166" fontId="30" fillId="0" borderId="3" xfId="0" applyNumberFormat="1" applyFont="1" applyBorder="1" applyAlignment="1" applyProtection="1">
      <alignment horizontal="center" vertical="center"/>
      <protection hidden="1"/>
    </xf>
    <xf numFmtId="1" fontId="30" fillId="0" borderId="2" xfId="0" applyNumberFormat="1" applyFont="1" applyBorder="1" applyAlignment="1" applyProtection="1">
      <alignment horizontal="center" vertical="center"/>
      <protection hidden="1"/>
    </xf>
    <xf numFmtId="1" fontId="30" fillId="0" borderId="20" xfId="0" applyNumberFormat="1" applyFont="1" applyBorder="1" applyAlignment="1" applyProtection="1">
      <alignment horizontal="center" vertical="center"/>
      <protection hidden="1"/>
    </xf>
    <xf numFmtId="1" fontId="30" fillId="0" borderId="3" xfId="0" applyNumberFormat="1" applyFont="1" applyBorder="1" applyAlignment="1" applyProtection="1">
      <alignment horizontal="center" vertical="center"/>
      <protection hidden="1"/>
    </xf>
    <xf numFmtId="0" fontId="37" fillId="0" borderId="17" xfId="4" applyFont="1" applyBorder="1" applyAlignment="1" applyProtection="1">
      <alignment horizontal="left" vertical="center" wrapText="1"/>
      <protection hidden="1"/>
    </xf>
    <xf numFmtId="0" fontId="31" fillId="0" borderId="20" xfId="4" applyFont="1" applyBorder="1" applyAlignment="1" applyProtection="1">
      <alignment horizontal="center" vertical="center" wrapText="1"/>
      <protection hidden="1"/>
    </xf>
    <xf numFmtId="0" fontId="38" fillId="3" borderId="0" xfId="4" applyFont="1" applyFill="1" applyAlignment="1" applyProtection="1">
      <alignment horizontal="center" vertical="center"/>
      <protection hidden="1"/>
    </xf>
    <xf numFmtId="0" fontId="21" fillId="5" borderId="0" xfId="5" applyFont="1" applyFill="1"/>
    <xf numFmtId="0" fontId="21" fillId="0" borderId="2"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2" fontId="23" fillId="5" borderId="1" xfId="0" applyNumberFormat="1" applyFont="1" applyFill="1" applyBorder="1" applyAlignment="1">
      <alignment horizontal="center" vertical="center" wrapText="1"/>
    </xf>
    <xf numFmtId="0" fontId="21" fillId="0" borderId="2" xfId="0" applyFont="1" applyBorder="1" applyAlignment="1" applyProtection="1">
      <alignment horizontal="center" vertical="center" wrapText="1"/>
      <protection hidden="1"/>
    </xf>
    <xf numFmtId="0" fontId="21" fillId="0" borderId="20" xfId="0" applyFont="1" applyBorder="1" applyAlignment="1" applyProtection="1">
      <alignment horizontal="center" vertical="center" wrapText="1"/>
      <protection hidden="1"/>
    </xf>
    <xf numFmtId="0" fontId="21" fillId="0" borderId="2"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1" fillId="0" borderId="1" xfId="0" applyFont="1" applyBorder="1" applyAlignment="1" applyProtection="1">
      <alignment horizontal="left" vertical="center"/>
      <protection hidden="1"/>
    </xf>
    <xf numFmtId="0" fontId="25" fillId="0" borderId="0" xfId="0" applyFont="1" applyAlignment="1" applyProtection="1">
      <alignment horizontal="left" vertical="center" wrapText="1"/>
      <protection hidden="1"/>
    </xf>
    <xf numFmtId="0" fontId="22" fillId="4" borderId="1" xfId="0" applyFont="1" applyFill="1" applyBorder="1" applyAlignment="1" applyProtection="1">
      <alignment vertical="center"/>
      <protection locked="0" hidden="1"/>
    </xf>
    <xf numFmtId="0" fontId="23" fillId="0" borderId="23" xfId="0" applyFont="1" applyBorder="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49" fontId="21" fillId="0" borderId="23"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24"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0" fontId="23" fillId="0" borderId="13"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20"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49" fontId="21" fillId="0" borderId="24" xfId="0" applyNumberFormat="1" applyFont="1" applyBorder="1" applyAlignment="1">
      <alignment horizontal="center" vertical="center" wrapText="1"/>
    </xf>
    <xf numFmtId="0" fontId="25" fillId="0" borderId="2" xfId="0" applyFont="1" applyBorder="1" applyAlignment="1" applyProtection="1">
      <alignment horizontal="right" vertical="center"/>
      <protection hidden="1"/>
    </xf>
    <xf numFmtId="0" fontId="25" fillId="0" borderId="20" xfId="0" applyFont="1" applyBorder="1" applyAlignment="1" applyProtection="1">
      <alignment horizontal="right" vertical="center"/>
      <protection hidden="1"/>
    </xf>
    <xf numFmtId="0" fontId="25" fillId="0" borderId="3" xfId="0" applyFont="1" applyBorder="1" applyAlignment="1" applyProtection="1">
      <alignment horizontal="right" vertical="center"/>
      <protection hidden="1"/>
    </xf>
    <xf numFmtId="0" fontId="23" fillId="0" borderId="2" xfId="0" applyFont="1" applyBorder="1" applyAlignment="1" applyProtection="1">
      <alignment horizontal="right" vertical="center" wrapText="1"/>
      <protection hidden="1"/>
    </xf>
    <xf numFmtId="0" fontId="23" fillId="0" borderId="20" xfId="0" applyFont="1" applyBorder="1" applyAlignment="1" applyProtection="1">
      <alignment horizontal="right" vertical="center" wrapText="1"/>
      <protection hidden="1"/>
    </xf>
    <xf numFmtId="0" fontId="23" fillId="0" borderId="3" xfId="0" applyFont="1" applyBorder="1" applyAlignment="1" applyProtection="1">
      <alignment horizontal="right" vertical="center" wrapText="1"/>
      <protection hidden="1"/>
    </xf>
    <xf numFmtId="0" fontId="25" fillId="0" borderId="2" xfId="0" applyFont="1" applyBorder="1" applyAlignment="1" applyProtection="1">
      <alignment horizontal="right" vertical="center" wrapText="1"/>
      <protection hidden="1"/>
    </xf>
    <xf numFmtId="0" fontId="25" fillId="0" borderId="20" xfId="0" applyFont="1" applyBorder="1" applyAlignment="1" applyProtection="1">
      <alignment horizontal="right" vertical="center" wrapText="1"/>
      <protection hidden="1"/>
    </xf>
    <xf numFmtId="0" fontId="25" fillId="0" borderId="3" xfId="0" applyFont="1" applyBorder="1" applyAlignment="1" applyProtection="1">
      <alignment horizontal="right" vertical="center" wrapText="1"/>
      <protection hidden="1"/>
    </xf>
    <xf numFmtId="0" fontId="25" fillId="0" borderId="1"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1" fillId="0" borderId="1" xfId="0" applyFont="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49" fontId="21" fillId="4" borderId="23" xfId="0" applyNumberFormat="1" applyFont="1" applyFill="1" applyBorder="1" applyAlignment="1">
      <alignment horizontal="center" vertical="center" wrapText="1"/>
    </xf>
    <xf numFmtId="49" fontId="21" fillId="4" borderId="18" xfId="0" applyNumberFormat="1" applyFont="1" applyFill="1" applyBorder="1" applyAlignment="1">
      <alignment horizontal="center" vertical="center" wrapText="1"/>
    </xf>
    <xf numFmtId="0" fontId="7" fillId="0" borderId="3" xfId="0" applyFont="1" applyBorder="1" applyAlignment="1">
      <alignment vertical="center"/>
    </xf>
    <xf numFmtId="0" fontId="7" fillId="0" borderId="1" xfId="0" applyFont="1" applyBorder="1" applyAlignment="1">
      <alignment vertical="center"/>
    </xf>
    <xf numFmtId="0" fontId="12" fillId="0" borderId="1"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3" xfId="0" applyFont="1" applyBorder="1" applyAlignment="1">
      <alignment vertical="center"/>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15" fillId="0" borderId="1" xfId="0" applyFont="1" applyBorder="1" applyAlignment="1" applyProtection="1">
      <alignment horizontal="center" vertical="center" wrapText="1"/>
      <protection hidden="1"/>
    </xf>
    <xf numFmtId="0" fontId="16" fillId="0" borderId="1" xfId="0" applyFont="1" applyBorder="1" applyAlignment="1">
      <alignment horizontal="center" vertical="center" wrapText="1"/>
    </xf>
    <xf numFmtId="0" fontId="7" fillId="0" borderId="1" xfId="0" applyFont="1" applyBorder="1" applyAlignment="1">
      <alignment vertical="top"/>
    </xf>
  </cellXfs>
  <cellStyles count="10">
    <cellStyle name="Currency 2" xfId="1" xr:uid="{00000000-0005-0000-0000-000000000000}"/>
    <cellStyle name="Normal" xfId="0" builtinId="0"/>
    <cellStyle name="Normal 2" xfId="2" xr:uid="{00000000-0005-0000-0000-000002000000}"/>
    <cellStyle name="Normal 2 2 2" xfId="8" xr:uid="{76997F31-A5C9-48DB-B7AE-B01806E24998}"/>
    <cellStyle name="Normal 2 3" xfId="9" xr:uid="{3D27D950-073C-4B37-AB5C-93885FED4CF6}"/>
    <cellStyle name="Normal 4" xfId="3" xr:uid="{00000000-0005-0000-0000-000003000000}"/>
    <cellStyle name="Normal 6" xfId="7" xr:uid="{648C1976-BA50-4997-8DC5-B956CC39F468}"/>
    <cellStyle name="Normal_Attacments TW 04" xfId="4" xr:uid="{00000000-0005-0000-0000-000004000000}"/>
    <cellStyle name="Normal_Entertainment Form" xfId="5" xr:uid="{00000000-0005-0000-0000-000005000000}"/>
    <cellStyle name="Percent" xfId="6"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F9" sqref="F9"/>
    </sheetView>
  </sheetViews>
  <sheetFormatPr defaultRowHeight="15"/>
  <cols>
    <col min="1" max="1" width="27.5703125" customWidth="1"/>
    <col min="2" max="2" width="14.85546875" customWidth="1"/>
    <col min="3" max="3" width="13.140625" customWidth="1"/>
    <col min="8" max="8" width="45.85546875" customWidth="1"/>
  </cols>
  <sheetData>
    <row r="1" spans="1:8" ht="54.95" customHeight="1">
      <c r="A1" s="1" t="s">
        <v>21</v>
      </c>
      <c r="B1" s="158" t="s">
        <v>56</v>
      </c>
      <c r="C1" s="159"/>
      <c r="D1" s="159"/>
      <c r="E1" s="159"/>
      <c r="F1" s="159"/>
      <c r="G1" s="159"/>
      <c r="H1" s="159"/>
    </row>
    <row r="2" spans="1:8" ht="54.95" customHeight="1">
      <c r="A2" s="1" t="s">
        <v>22</v>
      </c>
      <c r="B2" s="160"/>
      <c r="C2" s="161"/>
      <c r="D2" s="161"/>
      <c r="E2" s="161"/>
      <c r="F2" s="161"/>
      <c r="G2" s="161"/>
      <c r="H2" s="162"/>
    </row>
    <row r="3" spans="1:8" ht="54.95" customHeight="1">
      <c r="A3" s="1" t="s">
        <v>23</v>
      </c>
      <c r="B3" s="160"/>
      <c r="C3" s="161"/>
      <c r="D3" s="161"/>
      <c r="E3" s="161"/>
      <c r="F3" s="161"/>
      <c r="G3" s="161"/>
      <c r="H3" s="162"/>
    </row>
    <row r="4" spans="1:8" ht="54.95" customHeight="1">
      <c r="A4" s="2"/>
      <c r="B4" s="163"/>
      <c r="C4" s="164"/>
      <c r="D4" s="164"/>
      <c r="E4" s="164"/>
      <c r="F4" s="164"/>
      <c r="G4" s="164"/>
      <c r="H4" s="165"/>
    </row>
    <row r="5" spans="1:8" ht="54.95" customHeight="1">
      <c r="A5" s="1" t="s">
        <v>24</v>
      </c>
      <c r="B5" s="166" t="s">
        <v>57</v>
      </c>
      <c r="C5" s="167"/>
      <c r="D5" s="167"/>
      <c r="E5" s="167"/>
      <c r="F5" s="167"/>
      <c r="G5" s="167"/>
      <c r="H5" s="168"/>
    </row>
  </sheetData>
  <mergeCells count="5">
    <mergeCell ref="B1:H1"/>
    <mergeCell ref="B2:H2"/>
    <mergeCell ref="B3:H3"/>
    <mergeCell ref="B4:H4"/>
    <mergeCell ref="B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workbookViewId="0">
      <selection activeCell="C6" sqref="C6"/>
    </sheetView>
  </sheetViews>
  <sheetFormatPr defaultRowHeight="15"/>
  <cols>
    <col min="1" max="1" width="9.140625" style="106"/>
    <col min="2" max="2" width="9.140625" style="107"/>
    <col min="3" max="3" width="83" style="107" customWidth="1"/>
    <col min="4" max="4" width="75.5703125" style="106" customWidth="1"/>
    <col min="5" max="16384" width="9.140625" style="105"/>
  </cols>
  <sheetData>
    <row r="1" spans="1:11" ht="96.75" customHeight="1">
      <c r="A1" s="170" t="s">
        <v>223</v>
      </c>
      <c r="B1" s="170"/>
      <c r="C1" s="170"/>
      <c r="D1" s="103"/>
      <c r="E1" s="104"/>
      <c r="F1" s="104"/>
      <c r="G1" s="104"/>
      <c r="H1" s="104"/>
      <c r="I1" s="104"/>
      <c r="J1" s="104"/>
      <c r="K1" s="104"/>
    </row>
    <row r="2" spans="1:11" ht="18" customHeight="1">
      <c r="D2" s="108"/>
      <c r="E2" s="109"/>
      <c r="F2" s="109"/>
      <c r="G2" s="109"/>
      <c r="H2" s="109"/>
      <c r="I2" s="109"/>
      <c r="J2" s="109"/>
      <c r="K2" s="109"/>
    </row>
    <row r="3" spans="1:11" ht="18" customHeight="1">
      <c r="A3" s="110" t="s">
        <v>2</v>
      </c>
      <c r="B3" s="107" t="s">
        <v>59</v>
      </c>
      <c r="D3" s="111"/>
      <c r="E3" s="112"/>
      <c r="F3" s="112"/>
      <c r="G3" s="112"/>
      <c r="H3" s="112"/>
      <c r="I3" s="112"/>
      <c r="J3" s="112"/>
      <c r="K3" s="112"/>
    </row>
    <row r="4" spans="1:11" ht="18" customHeight="1">
      <c r="B4" s="113" t="s">
        <v>60</v>
      </c>
      <c r="C4" s="114" t="s">
        <v>61</v>
      </c>
      <c r="D4" s="111"/>
      <c r="E4" s="112"/>
      <c r="F4" s="112"/>
      <c r="G4" s="112"/>
      <c r="H4" s="112"/>
      <c r="I4" s="112"/>
      <c r="J4" s="112"/>
      <c r="K4" s="112"/>
    </row>
    <row r="5" spans="1:11" ht="38.1" customHeight="1">
      <c r="B5" s="113" t="s">
        <v>62</v>
      </c>
      <c r="C5" s="114" t="s">
        <v>63</v>
      </c>
      <c r="D5" s="111"/>
      <c r="E5" s="112"/>
      <c r="F5" s="112"/>
      <c r="G5" s="112"/>
      <c r="H5" s="112"/>
      <c r="I5" s="112"/>
      <c r="J5" s="112"/>
      <c r="K5" s="112"/>
    </row>
    <row r="6" spans="1:11" ht="18" customHeight="1">
      <c r="B6" s="113" t="s">
        <v>64</v>
      </c>
      <c r="C6" s="114" t="s">
        <v>65</v>
      </c>
      <c r="D6" s="111"/>
      <c r="E6" s="112"/>
      <c r="F6" s="112"/>
      <c r="G6" s="112"/>
      <c r="H6" s="112"/>
      <c r="I6" s="112"/>
      <c r="J6" s="112"/>
      <c r="K6" s="112"/>
    </row>
    <row r="7" spans="1:11" ht="18" customHeight="1">
      <c r="B7" s="113" t="s">
        <v>66</v>
      </c>
      <c r="C7" s="114" t="s">
        <v>67</v>
      </c>
      <c r="D7" s="111"/>
      <c r="E7" s="112"/>
      <c r="F7" s="112"/>
      <c r="G7" s="112"/>
      <c r="H7" s="112"/>
      <c r="I7" s="112"/>
      <c r="J7" s="112"/>
      <c r="K7" s="112"/>
    </row>
    <row r="8" spans="1:11" ht="18" customHeight="1">
      <c r="B8" s="113" t="s">
        <v>68</v>
      </c>
      <c r="C8" s="114" t="s">
        <v>69</v>
      </c>
      <c r="D8" s="111"/>
      <c r="E8" s="112"/>
      <c r="F8" s="112"/>
      <c r="G8" s="112"/>
      <c r="H8" s="112"/>
      <c r="I8" s="112"/>
      <c r="J8" s="112"/>
      <c r="K8" s="112"/>
    </row>
    <row r="9" spans="1:11" ht="18" customHeight="1">
      <c r="B9" s="113" t="s">
        <v>70</v>
      </c>
      <c r="C9" s="114" t="s">
        <v>71</v>
      </c>
      <c r="D9" s="111"/>
      <c r="E9" s="112"/>
      <c r="F9" s="112"/>
      <c r="G9" s="112"/>
      <c r="H9" s="112"/>
      <c r="I9" s="112"/>
      <c r="J9" s="112"/>
      <c r="K9" s="112"/>
    </row>
    <row r="10" spans="1:11" ht="18" customHeight="1">
      <c r="B10" s="113"/>
      <c r="C10" s="114"/>
      <c r="D10" s="111"/>
      <c r="E10" s="112"/>
      <c r="F10" s="112"/>
      <c r="G10" s="112"/>
      <c r="H10" s="112"/>
      <c r="I10" s="112"/>
      <c r="J10" s="112"/>
      <c r="K10" s="112"/>
    </row>
    <row r="11" spans="1:11" ht="18" hidden="1" customHeight="1">
      <c r="A11" s="110" t="s">
        <v>72</v>
      </c>
      <c r="B11" s="107" t="s">
        <v>73</v>
      </c>
      <c r="D11" s="111"/>
      <c r="E11" s="112"/>
      <c r="F11" s="112"/>
      <c r="G11" s="112"/>
      <c r="H11" s="112"/>
      <c r="I11" s="112"/>
      <c r="J11" s="112"/>
      <c r="K11" s="112"/>
    </row>
    <row r="12" spans="1:11" ht="18" hidden="1" customHeight="1">
      <c r="B12" s="171" t="s">
        <v>74</v>
      </c>
      <c r="C12" s="171"/>
      <c r="D12" s="115"/>
      <c r="E12" s="112"/>
      <c r="F12" s="112"/>
      <c r="G12" s="112"/>
      <c r="H12" s="112"/>
      <c r="I12" s="112"/>
      <c r="J12" s="112"/>
      <c r="K12" s="112"/>
    </row>
    <row r="13" spans="1:11" ht="18" hidden="1" customHeight="1">
      <c r="B13" s="116"/>
      <c r="C13" s="114" t="s">
        <v>75</v>
      </c>
      <c r="D13" s="111"/>
      <c r="E13" s="112"/>
      <c r="F13" s="112"/>
      <c r="G13" s="112"/>
      <c r="H13" s="112"/>
      <c r="I13" s="112"/>
      <c r="J13" s="112"/>
      <c r="K13" s="112"/>
    </row>
    <row r="14" spans="1:11" ht="18" hidden="1" customHeight="1">
      <c r="B14" s="171" t="s">
        <v>76</v>
      </c>
      <c r="C14" s="171"/>
      <c r="D14" s="115"/>
      <c r="E14" s="112"/>
      <c r="F14" s="112"/>
      <c r="G14" s="112"/>
      <c r="H14" s="112"/>
      <c r="I14" s="112"/>
      <c r="J14" s="112"/>
      <c r="K14" s="112"/>
    </row>
    <row r="15" spans="1:11" ht="38.1" hidden="1" customHeight="1">
      <c r="B15" s="117" t="s">
        <v>77</v>
      </c>
      <c r="C15" s="114" t="s">
        <v>78</v>
      </c>
      <c r="D15" s="111"/>
      <c r="E15" s="112"/>
      <c r="F15" s="112"/>
      <c r="G15" s="112"/>
      <c r="H15" s="112"/>
      <c r="I15" s="112"/>
      <c r="J15" s="112"/>
      <c r="K15" s="112"/>
    </row>
    <row r="16" spans="1:11" ht="24.75" hidden="1" customHeight="1">
      <c r="B16" s="117" t="s">
        <v>77</v>
      </c>
      <c r="C16" s="114" t="s">
        <v>79</v>
      </c>
      <c r="D16" s="111"/>
      <c r="E16" s="112"/>
      <c r="F16" s="112"/>
      <c r="G16" s="112"/>
      <c r="H16" s="112"/>
      <c r="I16" s="112"/>
      <c r="J16" s="112"/>
      <c r="K16" s="112"/>
    </row>
    <row r="17" spans="2:11" ht="42" hidden="1" customHeight="1">
      <c r="B17" s="117" t="s">
        <v>77</v>
      </c>
      <c r="C17" s="114" t="s">
        <v>265</v>
      </c>
      <c r="D17" s="111"/>
      <c r="E17" s="112"/>
      <c r="F17" s="112"/>
      <c r="G17" s="112"/>
      <c r="H17" s="112"/>
      <c r="I17" s="112"/>
      <c r="J17" s="112"/>
      <c r="K17" s="112"/>
    </row>
    <row r="18" spans="2:11" ht="18" hidden="1" customHeight="1">
      <c r="B18" s="117" t="s">
        <v>77</v>
      </c>
      <c r="C18" s="114" t="s">
        <v>80</v>
      </c>
      <c r="D18" s="111"/>
      <c r="E18" s="112"/>
      <c r="F18" s="112"/>
      <c r="G18" s="112"/>
      <c r="H18" s="112"/>
      <c r="I18" s="112"/>
      <c r="J18" s="112"/>
      <c r="K18" s="112"/>
    </row>
    <row r="19" spans="2:11" ht="18" hidden="1" customHeight="1">
      <c r="B19" s="117" t="s">
        <v>77</v>
      </c>
      <c r="C19" s="114" t="s">
        <v>81</v>
      </c>
      <c r="D19" s="111"/>
      <c r="E19" s="112"/>
      <c r="F19" s="112"/>
      <c r="G19" s="112"/>
      <c r="H19" s="112"/>
      <c r="I19" s="112"/>
      <c r="J19" s="112"/>
      <c r="K19" s="112"/>
    </row>
    <row r="20" spans="2:11" ht="18" hidden="1" customHeight="1">
      <c r="B20" s="117" t="s">
        <v>77</v>
      </c>
      <c r="C20" s="114" t="s">
        <v>82</v>
      </c>
      <c r="D20" s="111"/>
      <c r="E20" s="112"/>
      <c r="F20" s="112"/>
      <c r="G20" s="112"/>
      <c r="H20" s="112"/>
      <c r="I20" s="112"/>
      <c r="J20" s="112"/>
      <c r="K20" s="112"/>
    </row>
    <row r="21" spans="2:11" ht="18" hidden="1" customHeight="1">
      <c r="B21" s="171" t="s">
        <v>83</v>
      </c>
      <c r="C21" s="171"/>
      <c r="D21" s="111"/>
      <c r="E21" s="112"/>
      <c r="F21" s="112"/>
      <c r="G21" s="112"/>
      <c r="H21" s="112"/>
      <c r="I21" s="112"/>
      <c r="J21" s="112"/>
      <c r="K21" s="112"/>
    </row>
    <row r="22" spans="2:11" ht="18" hidden="1" customHeight="1">
      <c r="B22" s="117" t="s">
        <v>77</v>
      </c>
      <c r="C22" s="114" t="s">
        <v>84</v>
      </c>
      <c r="D22" s="111"/>
      <c r="E22" s="112"/>
      <c r="F22" s="112"/>
      <c r="G22" s="112"/>
      <c r="H22" s="112"/>
      <c r="I22" s="112"/>
      <c r="J22" s="112"/>
      <c r="K22" s="112"/>
    </row>
    <row r="23" spans="2:11" ht="18" hidden="1" customHeight="1">
      <c r="B23" s="117" t="s">
        <v>77</v>
      </c>
      <c r="C23" s="114" t="s">
        <v>85</v>
      </c>
      <c r="D23" s="111"/>
      <c r="E23" s="112"/>
      <c r="F23" s="112"/>
      <c r="G23" s="112"/>
      <c r="H23" s="112"/>
      <c r="I23" s="112"/>
      <c r="J23" s="112"/>
      <c r="K23" s="112"/>
    </row>
    <row r="24" spans="2:11" ht="45.75" hidden="1" customHeight="1">
      <c r="B24" s="169" t="s">
        <v>86</v>
      </c>
      <c r="C24" s="169"/>
      <c r="D24" s="111"/>
      <c r="E24" s="112"/>
      <c r="F24" s="112"/>
      <c r="G24" s="112"/>
      <c r="H24" s="112"/>
      <c r="I24" s="112"/>
      <c r="J24" s="112"/>
      <c r="K24" s="112"/>
    </row>
    <row r="25" spans="2:11" ht="18" hidden="1" customHeight="1">
      <c r="B25" s="117" t="s">
        <v>77</v>
      </c>
      <c r="C25" s="118" t="s">
        <v>266</v>
      </c>
      <c r="D25" s="111"/>
      <c r="E25" s="112"/>
      <c r="F25" s="112"/>
      <c r="G25" s="112"/>
      <c r="H25" s="112"/>
      <c r="I25" s="112"/>
      <c r="J25" s="112"/>
      <c r="K25" s="112"/>
    </row>
    <row r="26" spans="2:11" ht="18" hidden="1" customHeight="1">
      <c r="B26" s="117" t="s">
        <v>77</v>
      </c>
      <c r="C26" s="114" t="s">
        <v>87</v>
      </c>
      <c r="D26" s="111"/>
      <c r="E26" s="112"/>
      <c r="F26" s="112"/>
      <c r="G26" s="112"/>
      <c r="H26" s="112"/>
      <c r="I26" s="112"/>
      <c r="J26" s="112"/>
      <c r="K26" s="112"/>
    </row>
    <row r="27" spans="2:11" ht="35.25" hidden="1" customHeight="1">
      <c r="B27" s="169" t="s">
        <v>88</v>
      </c>
      <c r="C27" s="169"/>
      <c r="D27" s="111"/>
      <c r="E27" s="112"/>
      <c r="F27" s="112"/>
      <c r="G27" s="112"/>
      <c r="H27" s="112"/>
      <c r="I27" s="112"/>
      <c r="J27" s="112"/>
      <c r="K27" s="112"/>
    </row>
    <row r="28" spans="2:11" ht="18" hidden="1" customHeight="1">
      <c r="B28" s="117" t="s">
        <v>77</v>
      </c>
      <c r="C28" s="114" t="s">
        <v>267</v>
      </c>
      <c r="D28" s="111"/>
      <c r="E28" s="112"/>
      <c r="F28" s="112"/>
      <c r="G28" s="112"/>
      <c r="H28" s="112"/>
      <c r="I28" s="112"/>
      <c r="J28" s="112"/>
      <c r="K28" s="112"/>
    </row>
    <row r="29" spans="2:11" ht="18" hidden="1" customHeight="1">
      <c r="B29" s="117" t="s">
        <v>77</v>
      </c>
      <c r="C29" s="114" t="s">
        <v>87</v>
      </c>
      <c r="D29" s="111"/>
      <c r="E29" s="112"/>
      <c r="F29" s="112"/>
      <c r="G29" s="112"/>
      <c r="H29" s="112"/>
      <c r="I29" s="112"/>
      <c r="J29" s="112"/>
      <c r="K29" s="112"/>
    </row>
    <row r="30" spans="2:11" ht="18" hidden="1" customHeight="1">
      <c r="B30" s="117" t="s">
        <v>77</v>
      </c>
      <c r="C30" s="114" t="s">
        <v>89</v>
      </c>
      <c r="D30" s="111"/>
      <c r="E30" s="112"/>
      <c r="F30" s="112"/>
      <c r="G30" s="112"/>
      <c r="H30" s="112"/>
      <c r="I30" s="112"/>
      <c r="J30" s="112"/>
      <c r="K30" s="112"/>
    </row>
    <row r="31" spans="2:11" ht="42" hidden="1" customHeight="1">
      <c r="B31" s="169" t="s">
        <v>90</v>
      </c>
      <c r="C31" s="169"/>
      <c r="D31" s="111"/>
      <c r="E31" s="112"/>
      <c r="F31" s="112"/>
      <c r="G31" s="112"/>
      <c r="H31" s="112"/>
      <c r="I31" s="112"/>
      <c r="J31" s="112"/>
      <c r="K31" s="112"/>
    </row>
    <row r="32" spans="2:11" ht="18" hidden="1" customHeight="1">
      <c r="B32" s="117" t="s">
        <v>77</v>
      </c>
      <c r="C32" s="118" t="s">
        <v>266</v>
      </c>
      <c r="D32" s="111"/>
      <c r="E32" s="112"/>
      <c r="F32" s="112"/>
      <c r="G32" s="112"/>
      <c r="H32" s="112"/>
      <c r="I32" s="112"/>
      <c r="J32" s="112"/>
      <c r="K32" s="112"/>
    </row>
    <row r="33" spans="1:11" ht="18" hidden="1" customHeight="1">
      <c r="B33" s="117" t="s">
        <v>77</v>
      </c>
      <c r="C33" s="114" t="s">
        <v>87</v>
      </c>
      <c r="D33" s="111"/>
      <c r="E33" s="112"/>
      <c r="F33" s="112"/>
      <c r="G33" s="112"/>
      <c r="H33" s="112"/>
      <c r="I33" s="112"/>
      <c r="J33" s="112"/>
      <c r="K33" s="112"/>
    </row>
    <row r="34" spans="1:11" ht="30.75" hidden="1" customHeight="1">
      <c r="B34" s="169" t="s">
        <v>91</v>
      </c>
      <c r="C34" s="169"/>
      <c r="D34" s="111"/>
      <c r="E34" s="112"/>
      <c r="F34" s="112"/>
      <c r="G34" s="112"/>
      <c r="H34" s="112"/>
      <c r="I34" s="112"/>
      <c r="J34" s="112"/>
      <c r="K34" s="112"/>
    </row>
    <row r="35" spans="1:11" ht="18" hidden="1" customHeight="1">
      <c r="B35" s="117" t="s">
        <v>77</v>
      </c>
      <c r="C35" s="114" t="s">
        <v>267</v>
      </c>
      <c r="D35" s="111"/>
      <c r="E35" s="112"/>
      <c r="F35" s="112"/>
      <c r="G35" s="112"/>
      <c r="H35" s="112"/>
      <c r="I35" s="112"/>
      <c r="J35" s="112"/>
      <c r="K35" s="112"/>
    </row>
    <row r="36" spans="1:11" ht="18" hidden="1" customHeight="1">
      <c r="B36" s="117" t="s">
        <v>77</v>
      </c>
      <c r="C36" s="114" t="s">
        <v>87</v>
      </c>
      <c r="D36" s="111"/>
      <c r="E36" s="112"/>
      <c r="F36" s="112"/>
      <c r="G36" s="112"/>
      <c r="H36" s="112"/>
      <c r="I36" s="112"/>
      <c r="J36" s="112"/>
      <c r="K36" s="112"/>
    </row>
    <row r="37" spans="1:11" ht="18" hidden="1" customHeight="1">
      <c r="B37" s="117" t="s">
        <v>77</v>
      </c>
      <c r="C37" s="114" t="s">
        <v>89</v>
      </c>
      <c r="D37" s="111"/>
      <c r="E37" s="112"/>
      <c r="F37" s="112"/>
      <c r="G37" s="112"/>
      <c r="H37" s="112"/>
      <c r="I37" s="112"/>
      <c r="J37" s="112"/>
      <c r="K37" s="112"/>
    </row>
    <row r="38" spans="1:11" ht="35.25" hidden="1" customHeight="1">
      <c r="B38" s="169" t="s">
        <v>92</v>
      </c>
      <c r="C38" s="169"/>
      <c r="D38" s="111"/>
      <c r="E38" s="112"/>
      <c r="F38" s="112"/>
      <c r="G38" s="112"/>
      <c r="H38" s="112"/>
      <c r="I38" s="112"/>
      <c r="J38" s="112"/>
      <c r="K38" s="112"/>
    </row>
    <row r="39" spans="1:11" ht="18" hidden="1" customHeight="1">
      <c r="B39" s="117" t="s">
        <v>77</v>
      </c>
      <c r="C39" s="114" t="s">
        <v>93</v>
      </c>
      <c r="D39" s="111"/>
      <c r="E39" s="112"/>
      <c r="F39" s="112"/>
      <c r="G39" s="112"/>
      <c r="H39" s="112"/>
      <c r="I39" s="112"/>
      <c r="J39" s="112"/>
      <c r="K39" s="112"/>
    </row>
    <row r="40" spans="1:11" ht="18" hidden="1" customHeight="1">
      <c r="B40" s="117" t="s">
        <v>77</v>
      </c>
      <c r="C40" s="114" t="s">
        <v>87</v>
      </c>
      <c r="D40" s="111"/>
      <c r="E40" s="112"/>
      <c r="F40" s="112"/>
      <c r="G40" s="112"/>
      <c r="H40" s="112"/>
      <c r="I40" s="112"/>
      <c r="J40" s="112"/>
      <c r="K40" s="112"/>
    </row>
    <row r="41" spans="1:11" ht="18" hidden="1" customHeight="1">
      <c r="B41" s="117" t="s">
        <v>77</v>
      </c>
      <c r="C41" s="114" t="s">
        <v>89</v>
      </c>
      <c r="D41" s="111"/>
      <c r="E41" s="112"/>
      <c r="F41" s="112"/>
      <c r="G41" s="112"/>
      <c r="H41" s="112"/>
      <c r="I41" s="112"/>
      <c r="J41" s="112"/>
      <c r="K41" s="112"/>
    </row>
    <row r="42" spans="1:11" ht="18" hidden="1" customHeight="1">
      <c r="B42" s="117"/>
      <c r="C42" s="114"/>
      <c r="D42" s="111"/>
      <c r="E42" s="112"/>
      <c r="F42" s="112"/>
      <c r="G42" s="112"/>
      <c r="H42" s="112"/>
      <c r="I42" s="112"/>
      <c r="J42" s="112"/>
      <c r="K42" s="112"/>
    </row>
    <row r="43" spans="1:11" ht="18" hidden="1" customHeight="1">
      <c r="B43" s="171" t="s">
        <v>268</v>
      </c>
      <c r="C43" s="171"/>
      <c r="D43" s="111"/>
      <c r="E43" s="112"/>
      <c r="F43" s="112"/>
      <c r="G43" s="112"/>
      <c r="H43" s="112"/>
      <c r="I43" s="112"/>
      <c r="J43" s="112"/>
      <c r="K43" s="112"/>
    </row>
    <row r="44" spans="1:11" hidden="1">
      <c r="B44" s="117" t="s">
        <v>77</v>
      </c>
      <c r="C44" s="114" t="s">
        <v>94</v>
      </c>
      <c r="D44" s="111"/>
      <c r="E44" s="112"/>
      <c r="F44" s="112"/>
      <c r="G44" s="112"/>
      <c r="H44" s="112"/>
      <c r="I44" s="112"/>
      <c r="J44" s="112"/>
      <c r="K44" s="112"/>
    </row>
    <row r="45" spans="1:11" ht="18" hidden="1" customHeight="1">
      <c r="B45" s="117" t="s">
        <v>77</v>
      </c>
      <c r="C45" s="114" t="s">
        <v>95</v>
      </c>
      <c r="D45" s="111"/>
      <c r="E45" s="112"/>
      <c r="F45" s="112"/>
      <c r="G45" s="112"/>
      <c r="H45" s="112"/>
      <c r="I45" s="112"/>
      <c r="J45" s="112"/>
      <c r="K45" s="112"/>
    </row>
    <row r="46" spans="1:11" ht="36" hidden="1" customHeight="1">
      <c r="B46" s="117" t="s">
        <v>77</v>
      </c>
      <c r="C46" s="114" t="s">
        <v>96</v>
      </c>
    </row>
    <row r="47" spans="1:11" ht="18" hidden="1" customHeight="1">
      <c r="B47" s="117" t="s">
        <v>77</v>
      </c>
      <c r="C47" s="114" t="s">
        <v>97</v>
      </c>
      <c r="D47" s="119"/>
    </row>
    <row r="48" spans="1:11" ht="18" hidden="1" customHeight="1">
      <c r="A48" s="107"/>
      <c r="C48" s="109"/>
      <c r="D48" s="119"/>
    </row>
    <row r="49" spans="1:3" ht="36" customHeight="1">
      <c r="A49" s="173"/>
      <c r="B49" s="173"/>
      <c r="C49" s="173"/>
    </row>
    <row r="50" spans="1:3" ht="18" customHeight="1">
      <c r="A50" s="174" t="s">
        <v>98</v>
      </c>
      <c r="B50" s="174"/>
      <c r="C50" s="174"/>
    </row>
    <row r="51" spans="1:3" ht="18" customHeight="1">
      <c r="A51" s="172" t="s">
        <v>99</v>
      </c>
      <c r="B51" s="172"/>
      <c r="C51" s="172"/>
    </row>
    <row r="52" spans="1:3" ht="18" customHeight="1">
      <c r="B52" s="120"/>
      <c r="C52" s="120"/>
    </row>
    <row r="53" spans="1:3" ht="18" customHeight="1">
      <c r="C53" s="121"/>
    </row>
    <row r="54" spans="1:3" ht="18" customHeight="1">
      <c r="C54" s="109"/>
    </row>
    <row r="55" spans="1:3" ht="18" customHeight="1">
      <c r="C55" s="121"/>
    </row>
    <row r="56" spans="1:3" ht="18" customHeight="1">
      <c r="B56" s="109"/>
      <c r="C56" s="109"/>
    </row>
    <row r="57" spans="1:3" ht="18" customHeight="1">
      <c r="B57" s="109"/>
      <c r="C57" s="109"/>
    </row>
    <row r="58" spans="1:3" ht="18" customHeight="1">
      <c r="B58" s="109"/>
      <c r="C58" s="109"/>
    </row>
    <row r="59" spans="1:3" ht="18" customHeight="1">
      <c r="B59" s="109"/>
      <c r="C59" s="109"/>
    </row>
    <row r="60" spans="1:3" ht="18" customHeight="1">
      <c r="B60" s="109"/>
      <c r="C60" s="109"/>
    </row>
    <row r="61" spans="1:3" ht="18" customHeight="1">
      <c r="B61" s="109"/>
      <c r="C61" s="109"/>
    </row>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sheetData>
  <sheetProtection algorithmName="SHA-512" hashValue="VSHSpx771L1cX8BrA3TMU39SaPnXkReIjlmGUkhd7HJIAvQyIQK37uFtfISRBYIJOOopeDICbuxrsymVcsC6YA==" saltValue="P/pyn2Lp3uODlvRJINcttw==" spinCount="100000" sheet="1" objects="1" scenarios="1"/>
  <mergeCells count="13">
    <mergeCell ref="A51:C51"/>
    <mergeCell ref="B31:C31"/>
    <mergeCell ref="B34:C34"/>
    <mergeCell ref="B38:C38"/>
    <mergeCell ref="B43:C43"/>
    <mergeCell ref="A49:C49"/>
    <mergeCell ref="A50:C50"/>
    <mergeCell ref="B27:C27"/>
    <mergeCell ref="A1:C1"/>
    <mergeCell ref="B12:C12"/>
    <mergeCell ref="B14:C14"/>
    <mergeCell ref="B21:C21"/>
    <mergeCell ref="B24: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Normal="100" workbookViewId="0">
      <selection activeCell="B4" sqref="B4:H4"/>
    </sheetView>
  </sheetViews>
  <sheetFormatPr defaultRowHeight="14.25"/>
  <cols>
    <col min="1" max="1" width="27.5703125" style="123" customWidth="1"/>
    <col min="2" max="2" width="14.85546875" style="123" customWidth="1"/>
    <col min="3" max="3" width="13.140625" style="123" customWidth="1"/>
    <col min="4" max="16384" width="9.140625" style="123"/>
  </cols>
  <sheetData>
    <row r="1" spans="1:8" ht="40.5" customHeight="1">
      <c r="A1" s="122" t="s">
        <v>21</v>
      </c>
      <c r="B1" s="175" t="s">
        <v>224</v>
      </c>
      <c r="C1" s="176"/>
      <c r="D1" s="176"/>
      <c r="E1" s="176"/>
      <c r="F1" s="176"/>
      <c r="G1" s="176"/>
      <c r="H1" s="176"/>
    </row>
    <row r="2" spans="1:8" ht="50.25" customHeight="1">
      <c r="A2" s="122" t="s">
        <v>22</v>
      </c>
      <c r="B2" s="177" t="s">
        <v>269</v>
      </c>
      <c r="C2" s="178"/>
      <c r="D2" s="178"/>
      <c r="E2" s="178"/>
      <c r="F2" s="178"/>
      <c r="G2" s="178"/>
      <c r="H2" s="179"/>
    </row>
    <row r="3" spans="1:8" ht="42.75" customHeight="1">
      <c r="A3" s="122" t="s">
        <v>23</v>
      </c>
      <c r="B3" s="177" t="s">
        <v>270</v>
      </c>
      <c r="C3" s="178"/>
      <c r="D3" s="178"/>
      <c r="E3" s="178"/>
      <c r="F3" s="178"/>
      <c r="G3" s="178"/>
      <c r="H3" s="179"/>
    </row>
    <row r="4" spans="1:8" ht="39" customHeight="1">
      <c r="A4" s="124"/>
      <c r="B4" s="180" t="s">
        <v>269</v>
      </c>
      <c r="C4" s="181"/>
      <c r="D4" s="181"/>
      <c r="E4" s="181"/>
      <c r="F4" s="181"/>
      <c r="G4" s="181"/>
      <c r="H4" s="182"/>
    </row>
    <row r="5" spans="1:8" ht="51.75" customHeight="1">
      <c r="A5" s="122" t="s">
        <v>24</v>
      </c>
      <c r="B5" s="183" t="s">
        <v>264</v>
      </c>
      <c r="C5" s="184"/>
      <c r="D5" s="184"/>
      <c r="E5" s="184"/>
      <c r="F5" s="184"/>
      <c r="G5" s="184"/>
      <c r="H5" s="185"/>
    </row>
  </sheetData>
  <sheetProtection algorithmName="SHA-512" hashValue="1xZ/9PrdljlEcT8ptovnWquRLktQhGs5BdiHxPJNi9XC487hLajJFb1bMoES8C4QnzQy78kKlyZN6/FTE9R+Rg==" saltValue="lPhyyoyQJYRTeSzZFB0f/g==" spinCount="100000" sheet="1" objects="1" scenarios="1"/>
  <mergeCells count="5">
    <mergeCell ref="B1:H1"/>
    <mergeCell ref="B2:H2"/>
    <mergeCell ref="B3:H3"/>
    <mergeCell ref="B4:H4"/>
    <mergeCell ref="B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view="pageBreakPreview" zoomScaleNormal="100" zoomScaleSheetLayoutView="100" workbookViewId="0">
      <selection activeCell="C11" sqref="C11"/>
    </sheetView>
  </sheetViews>
  <sheetFormatPr defaultRowHeight="14.25"/>
  <cols>
    <col min="1" max="1" width="33" style="123" customWidth="1"/>
    <col min="2" max="2" width="11.7109375" style="123" customWidth="1"/>
    <col min="3" max="3" width="58.85546875" style="123" customWidth="1"/>
    <col min="4" max="16384" width="9.140625" style="123"/>
  </cols>
  <sheetData>
    <row r="1" spans="1:3" ht="15">
      <c r="A1" s="186" t="str">
        <f>+BASIC!A1</f>
        <v>Name of Package :</v>
      </c>
      <c r="B1" s="186"/>
      <c r="C1" s="186"/>
    </row>
    <row r="2" spans="1:3" ht="56.25" customHeight="1">
      <c r="A2" s="187" t="str">
        <f>+BASICS!B1</f>
        <v>Construction of Foundation, Fencing &amp; Road for Storage of 74 nos CTs at 765/400/220 KV Satna Substation.</v>
      </c>
      <c r="B2" s="187"/>
      <c r="C2" s="187"/>
    </row>
    <row r="3" spans="1:3" ht="15">
      <c r="A3" s="125"/>
      <c r="B3" s="125"/>
      <c r="C3" s="125"/>
    </row>
    <row r="4" spans="1:3" ht="15">
      <c r="A4" s="188" t="s">
        <v>25</v>
      </c>
      <c r="B4" s="188"/>
      <c r="C4" s="188"/>
    </row>
    <row r="5" spans="1:3">
      <c r="A5" s="126"/>
      <c r="B5" s="126"/>
      <c r="C5" s="127"/>
    </row>
    <row r="6" spans="1:3" ht="28.5">
      <c r="A6" s="128" t="s">
        <v>26</v>
      </c>
      <c r="B6" s="129"/>
      <c r="C6" s="130" t="s">
        <v>27</v>
      </c>
    </row>
    <row r="7" spans="1:3">
      <c r="A7" s="131"/>
      <c r="B7" s="131"/>
      <c r="C7" s="132"/>
    </row>
    <row r="8" spans="1:3">
      <c r="A8" s="133" t="str">
        <f>IF(C6="Individual Firm","Name of Sole Bidder [Individual Firm]",IF(C6="Licensee of a Manufacturer","Name of Bidder [Licensee]",IF(C6="Representative of a Manufacturer","Name of Bidder [Authorised Representative]","Name of Lead Partner")))</f>
        <v>Name of Sole Bidder [Individual Firm]</v>
      </c>
      <c r="B8" s="134"/>
      <c r="C8" s="135"/>
    </row>
    <row r="9" spans="1:3" ht="28.5">
      <c r="A9" s="136" t="s">
        <v>28</v>
      </c>
      <c r="B9" s="137"/>
      <c r="C9" s="135" t="s">
        <v>29</v>
      </c>
    </row>
    <row r="10" spans="1:3">
      <c r="A10" s="138"/>
      <c r="B10" s="139"/>
      <c r="C10" s="135" t="s">
        <v>29</v>
      </c>
    </row>
    <row r="11" spans="1:3">
      <c r="A11" s="140"/>
      <c r="B11" s="141"/>
      <c r="C11" s="135" t="s">
        <v>29</v>
      </c>
    </row>
    <row r="12" spans="1:3">
      <c r="A12" s="127"/>
      <c r="B12" s="127"/>
      <c r="C12" s="131"/>
    </row>
    <row r="13" spans="1:3">
      <c r="A13" s="133" t="str">
        <f>IF(C6="Individual Firm","",IF(C6="Licensee of a Manufacturer","Name of Manufacturer [Licenser]",IF(C6="Representative of a Manufacturer","Name of Manufacturer","Name of Other Partner")))</f>
        <v/>
      </c>
      <c r="B13" s="134"/>
      <c r="C13" s="135" t="s">
        <v>29</v>
      </c>
    </row>
    <row r="14" spans="1:3">
      <c r="A14" s="142"/>
      <c r="B14" s="137"/>
      <c r="C14" s="135" t="s">
        <v>29</v>
      </c>
    </row>
    <row r="15" spans="1:3">
      <c r="A15" s="138"/>
      <c r="B15" s="139"/>
      <c r="C15" s="135" t="s">
        <v>29</v>
      </c>
    </row>
    <row r="16" spans="1:3">
      <c r="A16" s="189"/>
      <c r="B16" s="189"/>
      <c r="C16" s="135" t="s">
        <v>29</v>
      </c>
    </row>
    <row r="17" spans="1:3">
      <c r="A17" s="127"/>
      <c r="B17" s="127"/>
      <c r="C17" s="131"/>
    </row>
    <row r="18" spans="1:3">
      <c r="A18" s="143" t="s">
        <v>30</v>
      </c>
      <c r="B18" s="144"/>
      <c r="C18" s="145"/>
    </row>
    <row r="19" spans="1:3">
      <c r="A19" s="143" t="s">
        <v>31</v>
      </c>
      <c r="B19" s="144"/>
      <c r="C19" s="135"/>
    </row>
    <row r="20" spans="1:3">
      <c r="A20" s="146"/>
      <c r="B20" s="146"/>
      <c r="C20" s="146"/>
    </row>
    <row r="21" spans="1:3">
      <c r="A21" s="143" t="s">
        <v>32</v>
      </c>
      <c r="B21" s="144"/>
      <c r="C21" s="147"/>
    </row>
    <row r="22" spans="1:3">
      <c r="A22" s="143" t="s">
        <v>33</v>
      </c>
      <c r="B22" s="144"/>
      <c r="C22" s="135"/>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00000000-0002-0000-0300-000000000000}">
      <formula1>$AA$2:$AA$5</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6"/>
  <sheetViews>
    <sheetView tabSelected="1" topLeftCell="A52" zoomScaleNormal="100" workbookViewId="0">
      <selection activeCell="N59" sqref="N59"/>
    </sheetView>
  </sheetViews>
  <sheetFormatPr defaultRowHeight="12.75"/>
  <cols>
    <col min="1" max="1" width="5.5703125" style="74" customWidth="1"/>
    <col min="2" max="2" width="13.85546875" style="74" customWidth="1"/>
    <col min="3" max="3" width="12.140625" style="74" customWidth="1"/>
    <col min="4" max="4" width="14.7109375" style="74" customWidth="1"/>
    <col min="5" max="5" width="10.140625" style="74" customWidth="1"/>
    <col min="6" max="6" width="14.42578125" style="71" customWidth="1"/>
    <col min="7" max="7" width="9.7109375" style="71" customWidth="1"/>
    <col min="8" max="8" width="64.85546875" style="71" customWidth="1"/>
    <col min="9" max="9" width="9.140625" style="74"/>
    <col min="10" max="10" width="15.5703125" style="74" customWidth="1"/>
    <col min="11" max="11" width="10.7109375" style="74" customWidth="1"/>
    <col min="12" max="13" width="13.5703125" style="74" customWidth="1"/>
    <col min="14" max="14" width="17.28515625" style="74" customWidth="1"/>
    <col min="15" max="15" width="13.5703125" style="74" customWidth="1"/>
    <col min="16" max="16" width="15" style="71" hidden="1" customWidth="1"/>
    <col min="17" max="17" width="12.42578125" style="71" bestFit="1" customWidth="1"/>
    <col min="18" max="16384" width="9.140625" style="71"/>
  </cols>
  <sheetData>
    <row r="1" spans="1:16" s="76" customFormat="1">
      <c r="A1" s="209" t="s">
        <v>3</v>
      </c>
      <c r="B1" s="209"/>
      <c r="C1" s="209"/>
      <c r="D1" s="209"/>
      <c r="E1" s="209"/>
      <c r="F1" s="209"/>
      <c r="G1" s="209"/>
      <c r="H1" s="209"/>
      <c r="I1" s="209"/>
      <c r="J1" s="209"/>
      <c r="K1" s="209"/>
      <c r="L1" s="209"/>
      <c r="M1" s="209"/>
      <c r="N1" s="209"/>
      <c r="O1" s="209"/>
      <c r="P1" s="209"/>
    </row>
    <row r="2" spans="1:16" s="76" customFormat="1">
      <c r="A2" s="210" t="s">
        <v>4</v>
      </c>
      <c r="B2" s="210"/>
      <c r="C2" s="210"/>
      <c r="D2" s="210"/>
      <c r="E2" s="210"/>
      <c r="F2" s="210"/>
      <c r="G2" s="210"/>
      <c r="H2" s="210"/>
      <c r="I2" s="210"/>
      <c r="J2" s="210"/>
      <c r="K2" s="210"/>
      <c r="L2" s="210"/>
      <c r="M2" s="210"/>
      <c r="N2" s="210"/>
      <c r="O2" s="210"/>
      <c r="P2" s="210"/>
    </row>
    <row r="3" spans="1:16" s="76" customFormat="1">
      <c r="A3" s="210" t="s">
        <v>5</v>
      </c>
      <c r="B3" s="210"/>
      <c r="C3" s="210"/>
      <c r="D3" s="210"/>
      <c r="E3" s="210"/>
      <c r="F3" s="210"/>
      <c r="G3" s="210"/>
      <c r="H3" s="210"/>
      <c r="I3" s="210"/>
      <c r="J3" s="210"/>
      <c r="K3" s="210"/>
      <c r="L3" s="210"/>
      <c r="M3" s="210"/>
      <c r="N3" s="210"/>
      <c r="O3" s="210"/>
      <c r="P3" s="210"/>
    </row>
    <row r="4" spans="1:16" s="76" customFormat="1">
      <c r="A4" s="193" t="s">
        <v>221</v>
      </c>
      <c r="B4" s="193"/>
      <c r="C4" s="193"/>
      <c r="D4" s="193"/>
      <c r="E4" s="193"/>
      <c r="F4" s="193"/>
      <c r="G4" s="193"/>
      <c r="H4" s="193"/>
      <c r="I4" s="193"/>
      <c r="J4" s="193"/>
      <c r="K4" s="193"/>
      <c r="L4" s="193"/>
      <c r="M4" s="193"/>
      <c r="N4" s="193"/>
      <c r="O4" s="193"/>
      <c r="P4" s="193"/>
    </row>
    <row r="5" spans="1:16" s="76" customFormat="1">
      <c r="A5" s="194" t="s">
        <v>6</v>
      </c>
      <c r="B5" s="195"/>
      <c r="C5" s="195"/>
      <c r="D5" s="195"/>
      <c r="E5" s="195"/>
      <c r="F5" s="195"/>
      <c r="G5" s="195"/>
      <c r="H5" s="195"/>
      <c r="I5" s="195"/>
      <c r="J5" s="195"/>
      <c r="K5" s="195"/>
      <c r="L5" s="195"/>
      <c r="M5" s="195"/>
      <c r="N5" s="195"/>
      <c r="O5" s="195"/>
      <c r="P5" s="195"/>
    </row>
    <row r="6" spans="1:16" s="76" customFormat="1">
      <c r="A6" s="196" t="s">
        <v>7</v>
      </c>
      <c r="B6" s="197"/>
      <c r="C6" s="197"/>
      <c r="D6" s="197"/>
      <c r="E6" s="197"/>
      <c r="F6" s="197"/>
      <c r="G6" s="197"/>
      <c r="H6" s="197"/>
      <c r="I6" s="197"/>
      <c r="J6" s="197"/>
      <c r="K6" s="197"/>
      <c r="L6" s="197"/>
      <c r="M6" s="198"/>
      <c r="N6" s="199" t="s">
        <v>8</v>
      </c>
      <c r="O6" s="199"/>
      <c r="P6" s="199"/>
    </row>
    <row r="7" spans="1:16" s="76" customFormat="1">
      <c r="A7" s="199" t="s">
        <v>9</v>
      </c>
      <c r="B7" s="199"/>
      <c r="C7" s="199"/>
      <c r="D7" s="199"/>
      <c r="E7" s="201"/>
      <c r="F7" s="201"/>
      <c r="G7" s="201"/>
      <c r="H7" s="201"/>
      <c r="I7" s="201"/>
      <c r="J7" s="201"/>
      <c r="K7" s="201"/>
      <c r="L7" s="201"/>
      <c r="M7" s="201"/>
      <c r="N7" s="199" t="s">
        <v>10</v>
      </c>
      <c r="O7" s="199"/>
      <c r="P7" s="199"/>
    </row>
    <row r="8" spans="1:16" s="76" customFormat="1">
      <c r="A8" s="199" t="s">
        <v>11</v>
      </c>
      <c r="B8" s="199"/>
      <c r="C8" s="199"/>
      <c r="D8" s="199"/>
      <c r="E8" s="201"/>
      <c r="F8" s="201"/>
      <c r="G8" s="201"/>
      <c r="H8" s="201"/>
      <c r="I8" s="201"/>
      <c r="J8" s="201"/>
      <c r="K8" s="201"/>
      <c r="L8" s="201"/>
      <c r="M8" s="201"/>
      <c r="N8" s="199" t="s">
        <v>12</v>
      </c>
      <c r="O8" s="199"/>
      <c r="P8" s="199"/>
    </row>
    <row r="9" spans="1:16" s="76" customFormat="1">
      <c r="A9" s="190"/>
      <c r="B9" s="191"/>
      <c r="C9" s="191"/>
      <c r="D9" s="192"/>
      <c r="E9" s="201"/>
      <c r="F9" s="201"/>
      <c r="G9" s="201"/>
      <c r="H9" s="201"/>
      <c r="I9" s="201"/>
      <c r="J9" s="201"/>
      <c r="K9" s="201"/>
      <c r="L9" s="201"/>
      <c r="M9" s="201"/>
      <c r="N9" s="199" t="s">
        <v>13</v>
      </c>
      <c r="O9" s="199"/>
      <c r="P9" s="199"/>
    </row>
    <row r="10" spans="1:16" s="76" customFormat="1">
      <c r="A10" s="190"/>
      <c r="B10" s="191"/>
      <c r="C10" s="191"/>
      <c r="D10" s="192"/>
      <c r="E10" s="201"/>
      <c r="F10" s="201"/>
      <c r="G10" s="201"/>
      <c r="H10" s="201"/>
      <c r="I10" s="201"/>
      <c r="J10" s="201"/>
      <c r="K10" s="201"/>
      <c r="L10" s="201"/>
      <c r="M10" s="201"/>
      <c r="N10" s="199" t="s">
        <v>14</v>
      </c>
      <c r="O10" s="199"/>
      <c r="P10" s="199"/>
    </row>
    <row r="11" spans="1:16" s="76" customFormat="1">
      <c r="A11" s="206"/>
      <c r="B11" s="206"/>
      <c r="C11" s="206"/>
      <c r="D11" s="206"/>
      <c r="E11" s="206"/>
      <c r="F11" s="206"/>
      <c r="G11" s="206"/>
      <c r="H11" s="206"/>
      <c r="I11" s="206"/>
      <c r="J11" s="206"/>
      <c r="K11" s="206"/>
      <c r="L11" s="206"/>
      <c r="M11" s="206"/>
      <c r="N11" s="199" t="s">
        <v>15</v>
      </c>
      <c r="O11" s="199"/>
      <c r="P11" s="199"/>
    </row>
    <row r="12" spans="1:16" s="78" customFormat="1" ht="24.75" customHeight="1">
      <c r="A12" s="217" t="s">
        <v>222</v>
      </c>
      <c r="B12" s="218"/>
      <c r="C12" s="218"/>
      <c r="D12" s="218"/>
      <c r="E12" s="218"/>
      <c r="F12" s="218"/>
      <c r="G12" s="218"/>
      <c r="H12" s="218"/>
      <c r="I12" s="218"/>
      <c r="J12" s="218"/>
      <c r="K12" s="218"/>
      <c r="L12" s="218"/>
      <c r="M12" s="218"/>
      <c r="N12" s="218"/>
      <c r="O12" s="219"/>
    </row>
    <row r="13" spans="1:16" s="65" customFormat="1">
      <c r="A13" s="79"/>
      <c r="B13" s="80"/>
      <c r="C13" s="77"/>
      <c r="D13" s="80"/>
      <c r="E13" s="80"/>
      <c r="F13" s="80"/>
      <c r="G13" s="80"/>
      <c r="H13" s="80"/>
      <c r="I13" s="80"/>
      <c r="J13" s="80"/>
      <c r="K13" s="80"/>
      <c r="L13" s="80"/>
      <c r="M13" s="80"/>
      <c r="N13" s="80"/>
      <c r="O13" s="80"/>
      <c r="P13" s="80"/>
    </row>
    <row r="14" spans="1:16" s="66" customFormat="1" ht="14.25" customHeight="1">
      <c r="A14" s="202" t="s">
        <v>16</v>
      </c>
      <c r="B14" s="202" t="s">
        <v>109</v>
      </c>
      <c r="C14" s="81" t="s">
        <v>17</v>
      </c>
      <c r="D14" s="204" t="s">
        <v>20</v>
      </c>
      <c r="E14" s="215" t="s">
        <v>49</v>
      </c>
      <c r="F14" s="204" t="s">
        <v>148</v>
      </c>
      <c r="G14" s="211" t="s">
        <v>114</v>
      </c>
      <c r="H14" s="212"/>
      <c r="I14" s="202" t="s">
        <v>1</v>
      </c>
      <c r="J14" s="202" t="s">
        <v>0</v>
      </c>
      <c r="K14" s="202" t="s">
        <v>18</v>
      </c>
      <c r="L14" s="202" t="s">
        <v>101</v>
      </c>
      <c r="M14" s="202" t="s">
        <v>102</v>
      </c>
      <c r="N14" s="202" t="s">
        <v>103</v>
      </c>
      <c r="O14" s="202" t="s">
        <v>135</v>
      </c>
      <c r="P14" s="202" t="s">
        <v>105</v>
      </c>
    </row>
    <row r="15" spans="1:16" s="68" customFormat="1" ht="71.25" customHeight="1">
      <c r="A15" s="203"/>
      <c r="B15" s="203"/>
      <c r="C15" s="81" t="s">
        <v>19</v>
      </c>
      <c r="D15" s="205"/>
      <c r="E15" s="216"/>
      <c r="F15" s="205"/>
      <c r="G15" s="213"/>
      <c r="H15" s="214"/>
      <c r="I15" s="203"/>
      <c r="J15" s="203"/>
      <c r="K15" s="203"/>
      <c r="L15" s="203"/>
      <c r="M15" s="203"/>
      <c r="N15" s="203"/>
      <c r="O15" s="203"/>
      <c r="P15" s="203"/>
    </row>
    <row r="16" spans="1:16" s="68" customFormat="1" ht="17.25" customHeight="1">
      <c r="A16" s="67">
        <v>1</v>
      </c>
      <c r="B16" s="67">
        <v>2</v>
      </c>
      <c r="C16" s="81">
        <v>3</v>
      </c>
      <c r="D16" s="82">
        <v>4</v>
      </c>
      <c r="E16" s="83">
        <v>5</v>
      </c>
      <c r="F16" s="82">
        <v>6</v>
      </c>
      <c r="G16" s="217">
        <v>7</v>
      </c>
      <c r="H16" s="219"/>
      <c r="I16" s="67">
        <v>8</v>
      </c>
      <c r="J16" s="67">
        <v>9</v>
      </c>
      <c r="K16" s="67">
        <v>10</v>
      </c>
      <c r="L16" s="67">
        <v>11</v>
      </c>
      <c r="M16" s="67">
        <v>12</v>
      </c>
      <c r="N16" s="67">
        <v>13</v>
      </c>
      <c r="O16" s="67">
        <v>14</v>
      </c>
      <c r="P16" s="67"/>
    </row>
    <row r="17" spans="1:16">
      <c r="A17" s="54"/>
      <c r="B17" s="69"/>
      <c r="C17" s="54"/>
      <c r="D17" s="54"/>
      <c r="E17" s="64"/>
      <c r="F17" s="70"/>
      <c r="G17" s="70"/>
      <c r="H17" s="84" t="s">
        <v>134</v>
      </c>
      <c r="I17" s="85"/>
      <c r="J17" s="85"/>
      <c r="K17" s="85"/>
      <c r="L17" s="64"/>
      <c r="M17" s="64"/>
      <c r="N17" s="64"/>
      <c r="O17" s="64"/>
      <c r="P17" s="70"/>
    </row>
    <row r="18" spans="1:16" ht="51">
      <c r="A18" s="207" t="s">
        <v>110</v>
      </c>
      <c r="B18" s="69"/>
      <c r="C18" s="54"/>
      <c r="D18" s="54"/>
      <c r="E18" s="64"/>
      <c r="F18" s="70"/>
      <c r="G18" s="50">
        <v>2.1</v>
      </c>
      <c r="H18" s="51" t="s">
        <v>170</v>
      </c>
      <c r="I18" s="50"/>
      <c r="J18" s="85"/>
      <c r="K18" s="85"/>
      <c r="L18" s="64"/>
      <c r="M18" s="64"/>
      <c r="N18" s="64"/>
      <c r="O18" s="64"/>
      <c r="P18" s="70"/>
    </row>
    <row r="19" spans="1:16" ht="14.25">
      <c r="A19" s="208"/>
      <c r="B19" s="148" t="s">
        <v>230</v>
      </c>
      <c r="C19" s="148" t="s">
        <v>231</v>
      </c>
      <c r="D19" s="72"/>
      <c r="E19" s="95">
        <v>0.18</v>
      </c>
      <c r="F19" s="73"/>
      <c r="G19" s="52" t="s">
        <v>171</v>
      </c>
      <c r="H19" s="53" t="s">
        <v>172</v>
      </c>
      <c r="I19" s="50" t="s">
        <v>128</v>
      </c>
      <c r="J19" s="150">
        <v>300</v>
      </c>
      <c r="K19" s="151">
        <v>129.85</v>
      </c>
      <c r="L19" s="64">
        <v>0.18</v>
      </c>
      <c r="M19" s="97">
        <f>K19/(1+L19)</f>
        <v>110.04237288135593</v>
      </c>
      <c r="N19" s="49">
        <f>M19*J19</f>
        <v>33012.711864406781</v>
      </c>
      <c r="O19" s="49">
        <f>IF(ISBLANK(F19),E19*N19,F19*N19)</f>
        <v>5942.2881355932204</v>
      </c>
      <c r="P19" s="70"/>
    </row>
    <row r="20" spans="1:16" ht="51">
      <c r="A20" s="207" t="s">
        <v>111</v>
      </c>
      <c r="B20" s="69"/>
      <c r="C20" s="54"/>
      <c r="D20" s="72"/>
      <c r="E20" s="64"/>
      <c r="F20" s="73"/>
      <c r="G20" s="54" t="s">
        <v>173</v>
      </c>
      <c r="H20" s="55" t="s">
        <v>174</v>
      </c>
      <c r="I20" s="50"/>
      <c r="J20" s="150"/>
      <c r="K20" s="151"/>
      <c r="L20" s="64"/>
      <c r="M20" s="97"/>
      <c r="N20" s="49"/>
      <c r="O20" s="49"/>
      <c r="P20" s="70"/>
    </row>
    <row r="21" spans="1:16" ht="14.25">
      <c r="A21" s="208"/>
      <c r="B21" s="148" t="s">
        <v>232</v>
      </c>
      <c r="C21" s="148" t="s">
        <v>231</v>
      </c>
      <c r="D21" s="72"/>
      <c r="E21" s="95">
        <v>0.18</v>
      </c>
      <c r="F21" s="73"/>
      <c r="G21" s="50" t="s">
        <v>175</v>
      </c>
      <c r="H21" s="56" t="s">
        <v>172</v>
      </c>
      <c r="I21" s="50" t="s">
        <v>123</v>
      </c>
      <c r="J21" s="150">
        <v>420.87875000000003</v>
      </c>
      <c r="K21" s="151">
        <v>177.5</v>
      </c>
      <c r="L21" s="64">
        <v>0.18</v>
      </c>
      <c r="M21" s="97">
        <f>K21/(1+L21)</f>
        <v>150.42372881355934</v>
      </c>
      <c r="N21" s="49">
        <f t="shared" ref="N21:N57" si="0">M21*J21</f>
        <v>63310.150953389842</v>
      </c>
      <c r="O21" s="49">
        <f t="shared" ref="O21:O57" si="1">IF(ISBLANK(F21),E21*N21,F21*N21)</f>
        <v>11395.827171610172</v>
      </c>
      <c r="P21" s="70"/>
    </row>
    <row r="22" spans="1:16" ht="63.75">
      <c r="A22" s="207" t="s">
        <v>112</v>
      </c>
      <c r="B22" s="52"/>
      <c r="C22" s="52"/>
      <c r="D22" s="72"/>
      <c r="E22" s="95"/>
      <c r="F22" s="73"/>
      <c r="G22" s="52">
        <v>2.8</v>
      </c>
      <c r="H22" s="55" t="s">
        <v>120</v>
      </c>
      <c r="I22" s="50"/>
      <c r="J22" s="150"/>
      <c r="K22" s="151"/>
      <c r="L22" s="64"/>
      <c r="M22" s="97"/>
      <c r="N22" s="49"/>
      <c r="O22" s="49"/>
      <c r="P22" s="70"/>
    </row>
    <row r="23" spans="1:16" ht="14.25">
      <c r="A23" s="208"/>
      <c r="B23" s="148" t="s">
        <v>233</v>
      </c>
      <c r="C23" s="148" t="s">
        <v>231</v>
      </c>
      <c r="D23" s="72"/>
      <c r="E23" s="95">
        <v>0.18</v>
      </c>
      <c r="F23" s="73"/>
      <c r="G23" s="52" t="s">
        <v>121</v>
      </c>
      <c r="H23" s="101" t="s">
        <v>122</v>
      </c>
      <c r="I23" s="50" t="s">
        <v>123</v>
      </c>
      <c r="J23" s="150">
        <v>45.396749999999997</v>
      </c>
      <c r="K23" s="151">
        <v>260.3</v>
      </c>
      <c r="L23" s="64">
        <v>0.18</v>
      </c>
      <c r="M23" s="97">
        <f>K23/(1+L23)</f>
        <v>220.59322033898306</v>
      </c>
      <c r="N23" s="49">
        <f t="shared" si="0"/>
        <v>10014.215275423729</v>
      </c>
      <c r="O23" s="49">
        <f t="shared" si="1"/>
        <v>1802.5587495762711</v>
      </c>
      <c r="P23" s="70"/>
    </row>
    <row r="24" spans="1:16" ht="51">
      <c r="A24" s="54" t="s">
        <v>113</v>
      </c>
      <c r="B24" s="148" t="s">
        <v>234</v>
      </c>
      <c r="C24" s="148" t="s">
        <v>231</v>
      </c>
      <c r="D24" s="72"/>
      <c r="E24" s="95">
        <v>0.18</v>
      </c>
      <c r="F24" s="73"/>
      <c r="G24" s="54" t="s">
        <v>138</v>
      </c>
      <c r="H24" s="55" t="s">
        <v>176</v>
      </c>
      <c r="I24" s="50" t="s">
        <v>123</v>
      </c>
      <c r="J24" s="150">
        <v>315.22893750000003</v>
      </c>
      <c r="K24" s="151">
        <v>196</v>
      </c>
      <c r="L24" s="64">
        <v>0.18</v>
      </c>
      <c r="M24" s="97">
        <f>K24/(1+L24)</f>
        <v>166.10169491525426</v>
      </c>
      <c r="N24" s="49">
        <f t="shared" si="0"/>
        <v>52360.060805084759</v>
      </c>
      <c r="O24" s="49">
        <f t="shared" si="1"/>
        <v>9424.8109449152562</v>
      </c>
      <c r="P24" s="70"/>
    </row>
    <row r="25" spans="1:16" ht="25.5">
      <c r="A25" s="54" t="s">
        <v>151</v>
      </c>
      <c r="B25" s="52"/>
      <c r="C25" s="52"/>
      <c r="D25" s="72"/>
      <c r="E25" s="95"/>
      <c r="F25" s="73"/>
      <c r="G25" s="52">
        <v>4.0999999999999996</v>
      </c>
      <c r="H25" s="55" t="s">
        <v>124</v>
      </c>
      <c r="I25" s="50"/>
      <c r="J25" s="150"/>
      <c r="K25" s="151"/>
      <c r="L25" s="64"/>
      <c r="M25" s="97"/>
      <c r="N25" s="49"/>
      <c r="O25" s="49"/>
      <c r="P25" s="70"/>
    </row>
    <row r="26" spans="1:16" ht="25.5">
      <c r="A26" s="54" t="s">
        <v>156</v>
      </c>
      <c r="B26" s="148" t="s">
        <v>235</v>
      </c>
      <c r="C26" s="148" t="s">
        <v>236</v>
      </c>
      <c r="D26" s="72"/>
      <c r="E26" s="95">
        <v>0.18</v>
      </c>
      <c r="F26" s="73"/>
      <c r="G26" s="52" t="s">
        <v>177</v>
      </c>
      <c r="H26" s="55" t="s">
        <v>178</v>
      </c>
      <c r="I26" s="50" t="s">
        <v>123</v>
      </c>
      <c r="J26" s="150">
        <v>14.976600000000003</v>
      </c>
      <c r="K26" s="151">
        <v>7878.5</v>
      </c>
      <c r="L26" s="64">
        <v>0.18</v>
      </c>
      <c r="M26" s="97">
        <f>K26/(1+L26)</f>
        <v>6676.6949152542375</v>
      </c>
      <c r="N26" s="49">
        <f t="shared" si="0"/>
        <v>99994.189067796629</v>
      </c>
      <c r="O26" s="49">
        <f t="shared" si="1"/>
        <v>17998.954032203394</v>
      </c>
      <c r="P26" s="70"/>
    </row>
    <row r="27" spans="1:16" ht="25.5">
      <c r="A27" s="54" t="s">
        <v>157</v>
      </c>
      <c r="B27" s="148" t="s">
        <v>237</v>
      </c>
      <c r="C27" s="148" t="s">
        <v>236</v>
      </c>
      <c r="D27" s="72"/>
      <c r="E27" s="95">
        <v>0.18</v>
      </c>
      <c r="F27" s="73"/>
      <c r="G27" s="54" t="s">
        <v>125</v>
      </c>
      <c r="H27" s="57" t="s">
        <v>179</v>
      </c>
      <c r="I27" s="50" t="s">
        <v>123</v>
      </c>
      <c r="J27" s="150">
        <v>100.35896249999999</v>
      </c>
      <c r="K27" s="151">
        <v>6812</v>
      </c>
      <c r="L27" s="64">
        <v>0.18</v>
      </c>
      <c r="M27" s="97">
        <f>K27/(1+L27)</f>
        <v>5772.8813559322034</v>
      </c>
      <c r="N27" s="49">
        <f t="shared" si="0"/>
        <v>579360.38351694914</v>
      </c>
      <c r="O27" s="49">
        <f t="shared" si="1"/>
        <v>104284.86903305084</v>
      </c>
      <c r="P27" s="70"/>
    </row>
    <row r="28" spans="1:16" ht="25.5">
      <c r="A28" s="54" t="s">
        <v>152</v>
      </c>
      <c r="B28" s="69"/>
      <c r="C28" s="54"/>
      <c r="D28" s="72"/>
      <c r="E28" s="64"/>
      <c r="F28" s="73"/>
      <c r="G28" s="54" t="s">
        <v>139</v>
      </c>
      <c r="H28" s="55" t="s">
        <v>180</v>
      </c>
      <c r="I28" s="50"/>
      <c r="J28" s="150"/>
      <c r="K28" s="151"/>
      <c r="L28" s="64"/>
      <c r="M28" s="97"/>
      <c r="N28" s="49"/>
      <c r="O28" s="49"/>
      <c r="P28" s="70"/>
    </row>
    <row r="29" spans="1:16" ht="14.25">
      <c r="A29" s="54" t="s">
        <v>156</v>
      </c>
      <c r="B29" s="148" t="s">
        <v>238</v>
      </c>
      <c r="C29" s="148" t="s">
        <v>239</v>
      </c>
      <c r="D29" s="72"/>
      <c r="E29" s="95">
        <v>0.18</v>
      </c>
      <c r="F29" s="73"/>
      <c r="G29" s="54" t="s">
        <v>126</v>
      </c>
      <c r="H29" s="55" t="s">
        <v>127</v>
      </c>
      <c r="I29" s="50" t="s">
        <v>128</v>
      </c>
      <c r="J29" s="150">
        <v>78.550000000000011</v>
      </c>
      <c r="K29" s="151">
        <v>392.15</v>
      </c>
      <c r="L29" s="64">
        <v>0.18</v>
      </c>
      <c r="M29" s="97">
        <f t="shared" ref="M29:M30" si="2">K29/(1+L29)</f>
        <v>332.33050847457628</v>
      </c>
      <c r="N29" s="49">
        <f t="shared" si="0"/>
        <v>26104.561440677971</v>
      </c>
      <c r="O29" s="49">
        <f t="shared" si="1"/>
        <v>4698.8210593220347</v>
      </c>
      <c r="P29" s="70"/>
    </row>
    <row r="30" spans="1:16" ht="14.25">
      <c r="A30" s="54" t="s">
        <v>157</v>
      </c>
      <c r="B30" s="148" t="s">
        <v>240</v>
      </c>
      <c r="C30" s="148" t="s">
        <v>239</v>
      </c>
      <c r="D30" s="72"/>
      <c r="E30" s="95">
        <v>0.18</v>
      </c>
      <c r="F30" s="73"/>
      <c r="G30" s="52" t="s">
        <v>181</v>
      </c>
      <c r="H30" s="101" t="s">
        <v>182</v>
      </c>
      <c r="I30" s="50" t="s">
        <v>128</v>
      </c>
      <c r="J30" s="150">
        <v>126</v>
      </c>
      <c r="K30" s="151">
        <v>961.3</v>
      </c>
      <c r="L30" s="64">
        <v>0.18</v>
      </c>
      <c r="M30" s="97">
        <f t="shared" si="2"/>
        <v>814.66101694915255</v>
      </c>
      <c r="N30" s="49">
        <f t="shared" si="0"/>
        <v>102647.28813559322</v>
      </c>
      <c r="O30" s="49">
        <f t="shared" si="1"/>
        <v>18476.511864406777</v>
      </c>
      <c r="P30" s="70"/>
    </row>
    <row r="31" spans="1:16" ht="25.5">
      <c r="A31" s="54" t="s">
        <v>153</v>
      </c>
      <c r="B31" s="69"/>
      <c r="C31" s="54"/>
      <c r="D31" s="72"/>
      <c r="E31" s="64"/>
      <c r="F31" s="73"/>
      <c r="G31" s="54" t="s">
        <v>140</v>
      </c>
      <c r="H31" s="55" t="s">
        <v>183</v>
      </c>
      <c r="I31" s="50"/>
      <c r="J31" s="150"/>
      <c r="K31" s="151"/>
      <c r="L31" s="64"/>
      <c r="M31" s="97"/>
      <c r="N31" s="49"/>
      <c r="O31" s="49"/>
      <c r="P31" s="70"/>
    </row>
    <row r="32" spans="1:16" ht="14.25">
      <c r="A32" s="54" t="s">
        <v>156</v>
      </c>
      <c r="B32" s="148" t="s">
        <v>241</v>
      </c>
      <c r="C32" s="148" t="s">
        <v>239</v>
      </c>
      <c r="D32" s="72"/>
      <c r="E32" s="95">
        <v>0.18</v>
      </c>
      <c r="F32" s="73"/>
      <c r="G32" s="54" t="s">
        <v>141</v>
      </c>
      <c r="H32" s="55" t="s">
        <v>184</v>
      </c>
      <c r="I32" s="50" t="s">
        <v>128</v>
      </c>
      <c r="J32" s="150">
        <v>118.25</v>
      </c>
      <c r="K32" s="151">
        <v>392.15</v>
      </c>
      <c r="L32" s="64">
        <v>0.18</v>
      </c>
      <c r="M32" s="97">
        <f t="shared" ref="M32:M33" si="3">K32/(1+L32)</f>
        <v>332.33050847457628</v>
      </c>
      <c r="N32" s="49">
        <f t="shared" si="0"/>
        <v>39298.082627118645</v>
      </c>
      <c r="O32" s="49">
        <f t="shared" si="1"/>
        <v>7073.6548728813559</v>
      </c>
      <c r="P32" s="70"/>
    </row>
    <row r="33" spans="1:16" ht="14.25">
      <c r="A33" s="54" t="s">
        <v>157</v>
      </c>
      <c r="B33" s="148" t="s">
        <v>242</v>
      </c>
      <c r="C33" s="148" t="s">
        <v>239</v>
      </c>
      <c r="D33" s="72"/>
      <c r="E33" s="95">
        <v>0.18</v>
      </c>
      <c r="F33" s="73"/>
      <c r="G33" s="54" t="s">
        <v>142</v>
      </c>
      <c r="H33" s="55" t="s">
        <v>185</v>
      </c>
      <c r="I33" s="50" t="s">
        <v>128</v>
      </c>
      <c r="J33" s="150">
        <v>212.45999999999998</v>
      </c>
      <c r="K33" s="151">
        <v>961.3</v>
      </c>
      <c r="L33" s="64">
        <v>0.18</v>
      </c>
      <c r="M33" s="97">
        <f t="shared" si="3"/>
        <v>814.66101694915255</v>
      </c>
      <c r="N33" s="49">
        <f t="shared" si="0"/>
        <v>173082.87966101692</v>
      </c>
      <c r="O33" s="49">
        <f t="shared" si="1"/>
        <v>31154.918338983043</v>
      </c>
      <c r="P33" s="70"/>
    </row>
    <row r="34" spans="1:16" ht="25.5">
      <c r="A34" s="207" t="s">
        <v>154</v>
      </c>
      <c r="B34" s="52"/>
      <c r="C34" s="52"/>
      <c r="D34" s="72"/>
      <c r="E34" s="95"/>
      <c r="F34" s="73"/>
      <c r="G34" s="54" t="s">
        <v>143</v>
      </c>
      <c r="H34" s="55" t="s">
        <v>186</v>
      </c>
      <c r="I34" s="50"/>
      <c r="J34" s="150"/>
      <c r="K34" s="151"/>
      <c r="L34" s="64"/>
      <c r="M34" s="97"/>
      <c r="N34" s="49"/>
      <c r="O34" s="49"/>
      <c r="P34" s="70"/>
    </row>
    <row r="35" spans="1:16" ht="14.25">
      <c r="A35" s="208"/>
      <c r="B35" s="148" t="s">
        <v>243</v>
      </c>
      <c r="C35" s="148" t="s">
        <v>236</v>
      </c>
      <c r="D35" s="72"/>
      <c r="E35" s="95">
        <v>0.18</v>
      </c>
      <c r="F35" s="73"/>
      <c r="G35" s="54" t="s">
        <v>144</v>
      </c>
      <c r="H35" s="55" t="s">
        <v>145</v>
      </c>
      <c r="I35" s="50" t="s">
        <v>147</v>
      </c>
      <c r="J35" s="150">
        <v>5665.32</v>
      </c>
      <c r="K35" s="151">
        <v>107.85</v>
      </c>
      <c r="L35" s="64">
        <v>0.18</v>
      </c>
      <c r="M35" s="97">
        <f>K35/(1+L35)</f>
        <v>91.398305084745758</v>
      </c>
      <c r="N35" s="49">
        <f t="shared" si="0"/>
        <v>517800.64576271182</v>
      </c>
      <c r="O35" s="49">
        <f t="shared" si="1"/>
        <v>93204.116237288123</v>
      </c>
      <c r="P35" s="70"/>
    </row>
    <row r="36" spans="1:16" ht="191.25">
      <c r="A36" s="207" t="s">
        <v>155</v>
      </c>
      <c r="B36" s="69"/>
      <c r="C36" s="54"/>
      <c r="D36" s="72"/>
      <c r="E36" s="64"/>
      <c r="F36" s="73"/>
      <c r="G36" s="58" t="s">
        <v>187</v>
      </c>
      <c r="H36" s="59" t="s">
        <v>188</v>
      </c>
      <c r="I36" s="50"/>
      <c r="J36" s="150"/>
      <c r="K36" s="151"/>
      <c r="L36" s="64"/>
      <c r="M36" s="97"/>
      <c r="N36" s="49"/>
      <c r="O36" s="49"/>
      <c r="P36" s="70"/>
    </row>
    <row r="37" spans="1:16">
      <c r="A37" s="220"/>
      <c r="B37" s="52"/>
      <c r="C37" s="52"/>
      <c r="D37" s="72"/>
      <c r="E37" s="95"/>
      <c r="F37" s="73"/>
      <c r="G37" s="58" t="s">
        <v>189</v>
      </c>
      <c r="H37" s="59" t="s">
        <v>190</v>
      </c>
      <c r="I37" s="50"/>
      <c r="J37" s="150"/>
      <c r="K37" s="151"/>
      <c r="L37" s="64"/>
      <c r="M37" s="97"/>
      <c r="N37" s="49"/>
      <c r="O37" s="49"/>
      <c r="P37" s="70"/>
    </row>
    <row r="38" spans="1:16" ht="14.25">
      <c r="A38" s="208"/>
      <c r="B38" s="148" t="s">
        <v>244</v>
      </c>
      <c r="C38" s="148" t="s">
        <v>245</v>
      </c>
      <c r="D38" s="72"/>
      <c r="E38" s="95">
        <v>0.18</v>
      </c>
      <c r="F38" s="73"/>
      <c r="G38" s="58" t="s">
        <v>191</v>
      </c>
      <c r="H38" s="59" t="s">
        <v>192</v>
      </c>
      <c r="I38" s="50" t="s">
        <v>123</v>
      </c>
      <c r="J38" s="150">
        <v>131.3355</v>
      </c>
      <c r="K38" s="151">
        <v>9504.75</v>
      </c>
      <c r="L38" s="64">
        <v>0.18</v>
      </c>
      <c r="M38" s="97">
        <f t="shared" ref="M38:M39" si="4">K38/(1+L38)</f>
        <v>8054.8728813559328</v>
      </c>
      <c r="N38" s="49">
        <f t="shared" si="0"/>
        <v>1057890.757309322</v>
      </c>
      <c r="O38" s="49">
        <f t="shared" si="1"/>
        <v>190420.33631567797</v>
      </c>
      <c r="P38" s="70"/>
    </row>
    <row r="39" spans="1:16" ht="25.5">
      <c r="A39" s="54" t="s">
        <v>158</v>
      </c>
      <c r="B39" s="148" t="s">
        <v>246</v>
      </c>
      <c r="C39" s="148" t="s">
        <v>236</v>
      </c>
      <c r="D39" s="72"/>
      <c r="E39" s="95">
        <v>0.18</v>
      </c>
      <c r="F39" s="73"/>
      <c r="G39" s="58" t="s">
        <v>193</v>
      </c>
      <c r="H39" s="60" t="s">
        <v>194</v>
      </c>
      <c r="I39" s="61" t="s">
        <v>195</v>
      </c>
      <c r="J39" s="150">
        <v>43.340715000000003</v>
      </c>
      <c r="K39" s="151">
        <v>733.5</v>
      </c>
      <c r="L39" s="64">
        <v>0.18</v>
      </c>
      <c r="M39" s="97">
        <f t="shared" si="4"/>
        <v>621.61016949152543</v>
      </c>
      <c r="N39" s="49">
        <f t="shared" si="0"/>
        <v>26941.029197033899</v>
      </c>
      <c r="O39" s="49">
        <f t="shared" si="1"/>
        <v>4849.3852554661016</v>
      </c>
      <c r="P39" s="70"/>
    </row>
    <row r="40" spans="1:16" ht="25.5">
      <c r="A40" s="207" t="s">
        <v>159</v>
      </c>
      <c r="B40" s="69"/>
      <c r="C40" s="54"/>
      <c r="D40" s="72"/>
      <c r="E40" s="64"/>
      <c r="F40" s="73"/>
      <c r="G40" s="52">
        <v>6.1</v>
      </c>
      <c r="H40" s="55" t="s">
        <v>196</v>
      </c>
      <c r="I40" s="50"/>
      <c r="J40" s="150"/>
      <c r="K40" s="151"/>
      <c r="L40" s="64"/>
      <c r="M40" s="97"/>
      <c r="N40" s="49"/>
      <c r="O40" s="49"/>
      <c r="P40" s="70"/>
    </row>
    <row r="41" spans="1:16" ht="14.25">
      <c r="A41" s="208"/>
      <c r="B41" s="148" t="s">
        <v>247</v>
      </c>
      <c r="C41" s="148" t="s">
        <v>248</v>
      </c>
      <c r="D41" s="72"/>
      <c r="E41" s="95">
        <v>0.18</v>
      </c>
      <c r="F41" s="73"/>
      <c r="G41" s="52" t="s">
        <v>197</v>
      </c>
      <c r="H41" s="55" t="s">
        <v>129</v>
      </c>
      <c r="I41" s="50" t="s">
        <v>123</v>
      </c>
      <c r="J41" s="150">
        <v>19.405100000000004</v>
      </c>
      <c r="K41" s="151">
        <v>7132.25</v>
      </c>
      <c r="L41" s="64">
        <v>0.18</v>
      </c>
      <c r="M41" s="97">
        <f t="shared" ref="M41:M42" si="5">K41/(1+L41)</f>
        <v>6044.2796610169498</v>
      </c>
      <c r="N41" s="49">
        <f t="shared" si="0"/>
        <v>117289.85125000004</v>
      </c>
      <c r="O41" s="49">
        <f t="shared" si="1"/>
        <v>21112.173225000006</v>
      </c>
      <c r="P41" s="70"/>
    </row>
    <row r="42" spans="1:16" ht="38.25">
      <c r="A42" s="54" t="s">
        <v>160</v>
      </c>
      <c r="B42" s="148" t="s">
        <v>249</v>
      </c>
      <c r="C42" s="148" t="s">
        <v>250</v>
      </c>
      <c r="D42" s="72"/>
      <c r="E42" s="95">
        <v>0.18</v>
      </c>
      <c r="F42" s="73"/>
      <c r="G42" s="54" t="s">
        <v>146</v>
      </c>
      <c r="H42" s="55" t="s">
        <v>198</v>
      </c>
      <c r="I42" s="50" t="s">
        <v>147</v>
      </c>
      <c r="J42" s="150">
        <v>2393.6399000000001</v>
      </c>
      <c r="K42" s="151">
        <v>117.35</v>
      </c>
      <c r="L42" s="64">
        <v>0.18</v>
      </c>
      <c r="M42" s="97">
        <f t="shared" si="5"/>
        <v>99.449152542372886</v>
      </c>
      <c r="N42" s="49">
        <f t="shared" si="0"/>
        <v>238045.45954661019</v>
      </c>
      <c r="O42" s="49">
        <f t="shared" si="1"/>
        <v>42848.182718389835</v>
      </c>
      <c r="P42" s="70"/>
    </row>
    <row r="43" spans="1:16" ht="51">
      <c r="A43" s="207" t="s">
        <v>161</v>
      </c>
      <c r="B43" s="52"/>
      <c r="C43" s="52"/>
      <c r="D43" s="72"/>
      <c r="E43" s="95"/>
      <c r="F43" s="73"/>
      <c r="G43" s="54" t="s">
        <v>199</v>
      </c>
      <c r="H43" s="55" t="s">
        <v>200</v>
      </c>
      <c r="I43" s="50"/>
      <c r="J43" s="150"/>
      <c r="K43" s="151"/>
      <c r="L43" s="64"/>
      <c r="M43" s="97"/>
      <c r="N43" s="49"/>
      <c r="O43" s="49"/>
      <c r="P43" s="70"/>
    </row>
    <row r="44" spans="1:16" ht="14.25">
      <c r="A44" s="208"/>
      <c r="B44" s="148" t="s">
        <v>251</v>
      </c>
      <c r="C44" s="148" t="s">
        <v>250</v>
      </c>
      <c r="D44" s="72"/>
      <c r="E44" s="95">
        <v>0.18</v>
      </c>
      <c r="F44" s="73"/>
      <c r="G44" s="62" t="s">
        <v>201</v>
      </c>
      <c r="H44" s="55" t="s">
        <v>202</v>
      </c>
      <c r="I44" s="50" t="s">
        <v>147</v>
      </c>
      <c r="J44" s="150">
        <v>185.6465</v>
      </c>
      <c r="K44" s="151">
        <v>194.4</v>
      </c>
      <c r="L44" s="64">
        <v>0.18</v>
      </c>
      <c r="M44" s="97">
        <f t="shared" ref="M44:M45" si="6">K44/(1+L44)</f>
        <v>164.74576271186442</v>
      </c>
      <c r="N44" s="49">
        <f t="shared" si="0"/>
        <v>30584.474237288137</v>
      </c>
      <c r="O44" s="49">
        <f t="shared" si="1"/>
        <v>5505.2053627118648</v>
      </c>
      <c r="P44" s="70"/>
    </row>
    <row r="45" spans="1:16" ht="14.25">
      <c r="A45" s="54" t="s">
        <v>162</v>
      </c>
      <c r="B45" s="148" t="s">
        <v>252</v>
      </c>
      <c r="C45" s="148" t="s">
        <v>250</v>
      </c>
      <c r="D45" s="72"/>
      <c r="E45" s="95">
        <v>0.18</v>
      </c>
      <c r="F45" s="73"/>
      <c r="G45" s="63">
        <v>10.199999999999999</v>
      </c>
      <c r="H45" s="53" t="s">
        <v>203</v>
      </c>
      <c r="I45" s="50" t="s">
        <v>147</v>
      </c>
      <c r="J45" s="150">
        <v>1926.4</v>
      </c>
      <c r="K45" s="151">
        <v>159.35</v>
      </c>
      <c r="L45" s="64">
        <v>0.18</v>
      </c>
      <c r="M45" s="97">
        <f t="shared" si="6"/>
        <v>135.04237288135593</v>
      </c>
      <c r="N45" s="49">
        <f t="shared" si="0"/>
        <v>260145.62711864407</v>
      </c>
      <c r="O45" s="49">
        <f t="shared" si="1"/>
        <v>46826.212881355932</v>
      </c>
      <c r="P45" s="70"/>
    </row>
    <row r="46" spans="1:16" ht="15" customHeight="1">
      <c r="A46" s="207" t="s">
        <v>163</v>
      </c>
      <c r="B46" s="69"/>
      <c r="C46" s="52"/>
      <c r="D46" s="72"/>
      <c r="E46" s="64"/>
      <c r="F46" s="73"/>
      <c r="G46" s="64">
        <v>13.1</v>
      </c>
      <c r="H46" s="70" t="s">
        <v>204</v>
      </c>
      <c r="I46" s="50"/>
      <c r="J46" s="150"/>
      <c r="K46" s="151"/>
      <c r="L46" s="64"/>
      <c r="M46" s="97"/>
      <c r="N46" s="49"/>
      <c r="O46" s="49"/>
      <c r="P46" s="70"/>
    </row>
    <row r="47" spans="1:16" ht="14.25">
      <c r="A47" s="208"/>
      <c r="B47" s="148" t="s">
        <v>253</v>
      </c>
      <c r="C47" s="148" t="s">
        <v>254</v>
      </c>
      <c r="D47" s="72"/>
      <c r="E47" s="95">
        <v>0.18</v>
      </c>
      <c r="F47" s="73"/>
      <c r="G47" s="64" t="s">
        <v>130</v>
      </c>
      <c r="H47" s="70" t="s">
        <v>131</v>
      </c>
      <c r="I47" s="50" t="s">
        <v>128</v>
      </c>
      <c r="J47" s="150">
        <v>66.540000000000006</v>
      </c>
      <c r="K47" s="151">
        <v>333.35</v>
      </c>
      <c r="L47" s="64">
        <v>0.18</v>
      </c>
      <c r="M47" s="97">
        <f>K47/(1+L47)</f>
        <v>282.50000000000006</v>
      </c>
      <c r="N47" s="49">
        <f t="shared" si="0"/>
        <v>18797.550000000007</v>
      </c>
      <c r="O47" s="49">
        <f t="shared" si="1"/>
        <v>3383.5590000000011</v>
      </c>
      <c r="P47" s="70"/>
    </row>
    <row r="48" spans="1:16" ht="15" customHeight="1">
      <c r="A48" s="207" t="s">
        <v>164</v>
      </c>
      <c r="B48" s="69"/>
      <c r="C48" s="52"/>
      <c r="D48" s="72"/>
      <c r="E48" s="64"/>
      <c r="F48" s="73"/>
      <c r="G48" s="64">
        <v>13.44</v>
      </c>
      <c r="H48" s="102" t="s">
        <v>205</v>
      </c>
      <c r="I48" s="50"/>
      <c r="J48" s="150"/>
      <c r="K48" s="151"/>
      <c r="L48" s="64"/>
      <c r="M48" s="97"/>
      <c r="N48" s="49"/>
      <c r="O48" s="49"/>
      <c r="P48" s="70"/>
    </row>
    <row r="49" spans="1:17" ht="14.25">
      <c r="A49" s="208"/>
      <c r="B49" s="148" t="s">
        <v>255</v>
      </c>
      <c r="C49" s="148" t="s">
        <v>256</v>
      </c>
      <c r="D49" s="72"/>
      <c r="E49" s="95">
        <v>0.18</v>
      </c>
      <c r="F49" s="73"/>
      <c r="G49" s="64" t="s">
        <v>206</v>
      </c>
      <c r="H49" s="70" t="s">
        <v>207</v>
      </c>
      <c r="I49" s="50" t="s">
        <v>128</v>
      </c>
      <c r="J49" s="150">
        <v>66.540000000000006</v>
      </c>
      <c r="K49" s="151">
        <v>116.9</v>
      </c>
      <c r="L49" s="64">
        <v>0.18</v>
      </c>
      <c r="M49" s="97">
        <f>K49/(1+L49)</f>
        <v>99.067796610169495</v>
      </c>
      <c r="N49" s="49">
        <f t="shared" si="0"/>
        <v>6591.971186440679</v>
      </c>
      <c r="O49" s="49">
        <f t="shared" si="1"/>
        <v>1186.5548135593222</v>
      </c>
      <c r="P49" s="70"/>
    </row>
    <row r="50" spans="1:17" ht="25.5">
      <c r="A50" s="207" t="s">
        <v>165</v>
      </c>
      <c r="B50" s="69"/>
      <c r="C50" s="52"/>
      <c r="D50" s="72"/>
      <c r="E50" s="64"/>
      <c r="F50" s="73"/>
      <c r="G50" s="64">
        <v>13.62</v>
      </c>
      <c r="H50" s="55" t="s">
        <v>208</v>
      </c>
      <c r="I50" s="50"/>
      <c r="J50" s="150"/>
      <c r="K50" s="151"/>
      <c r="L50" s="64"/>
      <c r="M50" s="97"/>
      <c r="N50" s="49"/>
      <c r="O50" s="49"/>
      <c r="P50" s="70"/>
    </row>
    <row r="51" spans="1:17" ht="25.5">
      <c r="A51" s="208"/>
      <c r="B51" s="148" t="s">
        <v>257</v>
      </c>
      <c r="C51" s="148" t="s">
        <v>256</v>
      </c>
      <c r="D51" s="72"/>
      <c r="E51" s="95">
        <v>0.18</v>
      </c>
      <c r="F51" s="73"/>
      <c r="G51" s="64" t="s">
        <v>209</v>
      </c>
      <c r="H51" s="55" t="s">
        <v>210</v>
      </c>
      <c r="I51" s="50" t="s">
        <v>128</v>
      </c>
      <c r="J51" s="150">
        <v>12.562500000000002</v>
      </c>
      <c r="K51" s="151">
        <v>226.25</v>
      </c>
      <c r="L51" s="64">
        <v>0.18</v>
      </c>
      <c r="M51" s="97">
        <f t="shared" ref="M51:M52" si="7">K51/(1+L51)</f>
        <v>191.73728813559322</v>
      </c>
      <c r="N51" s="49">
        <f t="shared" si="0"/>
        <v>2408.6996822033902</v>
      </c>
      <c r="O51" s="49">
        <f t="shared" si="1"/>
        <v>433.56594279661022</v>
      </c>
      <c r="P51" s="70"/>
    </row>
    <row r="52" spans="1:17" ht="63.75">
      <c r="A52" s="54" t="s">
        <v>166</v>
      </c>
      <c r="B52" s="148" t="s">
        <v>258</v>
      </c>
      <c r="C52" s="148" t="s">
        <v>259</v>
      </c>
      <c r="D52" s="72"/>
      <c r="E52" s="95">
        <v>0.18</v>
      </c>
      <c r="F52" s="73"/>
      <c r="G52" s="52">
        <v>16.100000000000001</v>
      </c>
      <c r="H52" s="51" t="s">
        <v>211</v>
      </c>
      <c r="I52" s="50" t="s">
        <v>128</v>
      </c>
      <c r="J52" s="150">
        <v>300</v>
      </c>
      <c r="K52" s="151">
        <v>218.9</v>
      </c>
      <c r="L52" s="64">
        <v>0.18</v>
      </c>
      <c r="M52" s="97">
        <f t="shared" si="7"/>
        <v>185.5084745762712</v>
      </c>
      <c r="N52" s="49">
        <f t="shared" si="0"/>
        <v>55652.542372881362</v>
      </c>
      <c r="O52" s="49">
        <f t="shared" si="1"/>
        <v>10017.457627118645</v>
      </c>
      <c r="P52" s="70"/>
    </row>
    <row r="53" spans="1:17" ht="38.25">
      <c r="A53" s="207" t="s">
        <v>167</v>
      </c>
      <c r="B53" s="52"/>
      <c r="C53" s="52"/>
      <c r="D53" s="72"/>
      <c r="E53" s="95"/>
      <c r="F53" s="73"/>
      <c r="G53" s="54" t="s">
        <v>212</v>
      </c>
      <c r="H53" s="55" t="s">
        <v>213</v>
      </c>
      <c r="I53" s="50"/>
      <c r="J53" s="150"/>
      <c r="K53" s="151"/>
      <c r="L53" s="64"/>
      <c r="M53" s="97"/>
      <c r="N53" s="49"/>
      <c r="O53" s="49"/>
      <c r="P53" s="70"/>
    </row>
    <row r="54" spans="1:17">
      <c r="A54" s="220"/>
      <c r="B54" s="52"/>
      <c r="C54" s="52"/>
      <c r="D54" s="72"/>
      <c r="E54" s="95"/>
      <c r="F54" s="73"/>
      <c r="G54" s="54" t="s">
        <v>214</v>
      </c>
      <c r="H54" s="55" t="s">
        <v>215</v>
      </c>
      <c r="I54" s="50"/>
      <c r="J54" s="150"/>
      <c r="K54" s="151"/>
      <c r="L54" s="64"/>
      <c r="M54" s="97"/>
      <c r="N54" s="49"/>
      <c r="O54" s="49"/>
      <c r="P54" s="70"/>
    </row>
    <row r="55" spans="1:17" ht="14.25">
      <c r="A55" s="208"/>
      <c r="B55" s="148" t="s">
        <v>260</v>
      </c>
      <c r="C55" s="148" t="s">
        <v>245</v>
      </c>
      <c r="D55" s="72"/>
      <c r="E55" s="95">
        <v>0.18</v>
      </c>
      <c r="F55" s="73"/>
      <c r="G55" s="54" t="s">
        <v>216</v>
      </c>
      <c r="H55" s="55" t="s">
        <v>217</v>
      </c>
      <c r="I55" s="50" t="s">
        <v>128</v>
      </c>
      <c r="J55" s="150">
        <v>300</v>
      </c>
      <c r="K55" s="151">
        <v>21.2</v>
      </c>
      <c r="L55" s="64">
        <v>0.18</v>
      </c>
      <c r="M55" s="97">
        <f t="shared" ref="M55:M56" si="8">K55/(1+L55)</f>
        <v>17.966101694915256</v>
      </c>
      <c r="N55" s="49">
        <f t="shared" si="0"/>
        <v>5389.8305084745771</v>
      </c>
      <c r="O55" s="49">
        <f t="shared" si="1"/>
        <v>970.16949152542384</v>
      </c>
      <c r="P55" s="70"/>
    </row>
    <row r="56" spans="1:17" ht="63.75">
      <c r="A56" s="54" t="s">
        <v>168</v>
      </c>
      <c r="B56" s="148" t="s">
        <v>261</v>
      </c>
      <c r="C56" s="148" t="s">
        <v>245</v>
      </c>
      <c r="D56" s="72"/>
      <c r="E56" s="95">
        <v>0.18</v>
      </c>
      <c r="F56" s="73"/>
      <c r="G56" s="54" t="s">
        <v>218</v>
      </c>
      <c r="H56" s="55" t="s">
        <v>219</v>
      </c>
      <c r="I56" s="50" t="s">
        <v>128</v>
      </c>
      <c r="J56" s="150">
        <v>300</v>
      </c>
      <c r="K56" s="151">
        <v>252.15</v>
      </c>
      <c r="L56" s="64">
        <v>0.18</v>
      </c>
      <c r="M56" s="97">
        <f t="shared" si="8"/>
        <v>213.68644067796612</v>
      </c>
      <c r="N56" s="49">
        <f t="shared" si="0"/>
        <v>64105.932203389835</v>
      </c>
      <c r="O56" s="49">
        <f t="shared" si="1"/>
        <v>11539.06779661017</v>
      </c>
      <c r="P56" s="70"/>
    </row>
    <row r="57" spans="1:17" ht="89.25">
      <c r="A57" s="54" t="s">
        <v>169</v>
      </c>
      <c r="B57" s="148" t="s">
        <v>262</v>
      </c>
      <c r="C57" s="148" t="s">
        <v>259</v>
      </c>
      <c r="D57" s="72"/>
      <c r="E57" s="95">
        <v>0.18</v>
      </c>
      <c r="F57" s="73"/>
      <c r="G57" s="52">
        <v>16.79</v>
      </c>
      <c r="H57" s="55" t="s">
        <v>220</v>
      </c>
      <c r="I57" s="50" t="s">
        <v>123</v>
      </c>
      <c r="J57" s="150">
        <v>82.5</v>
      </c>
      <c r="K57" s="151">
        <v>2914.3</v>
      </c>
      <c r="L57" s="64">
        <v>0.18</v>
      </c>
      <c r="M57" s="97">
        <f>K57/(1+L57)</f>
        <v>2469.7457627118647</v>
      </c>
      <c r="N57" s="49">
        <f t="shared" si="0"/>
        <v>203754.02542372883</v>
      </c>
      <c r="O57" s="49">
        <f t="shared" si="1"/>
        <v>36675.72457627119</v>
      </c>
      <c r="P57" s="70"/>
    </row>
    <row r="58" spans="1:17">
      <c r="A58" s="64"/>
      <c r="B58" s="86"/>
      <c r="C58" s="96"/>
      <c r="D58" s="96"/>
      <c r="E58" s="96"/>
      <c r="F58" s="96"/>
      <c r="G58" s="96"/>
      <c r="H58" s="96"/>
      <c r="I58" s="221" t="s">
        <v>116</v>
      </c>
      <c r="J58" s="222"/>
      <c r="K58" s="222"/>
      <c r="L58" s="222"/>
      <c r="M58" s="223"/>
      <c r="N58" s="98">
        <f>SUM(N18:N57)</f>
        <v>3784582.9191461871</v>
      </c>
      <c r="O58" s="98">
        <f>SUM(O18:O57)</f>
        <v>681224.92544631346</v>
      </c>
      <c r="P58" s="88" t="e">
        <f>SUM(#REF!)</f>
        <v>#REF!</v>
      </c>
    </row>
    <row r="59" spans="1:17" ht="25.5" customHeight="1">
      <c r="A59" s="64"/>
      <c r="B59" s="64"/>
      <c r="C59" s="64"/>
      <c r="D59" s="64"/>
      <c r="E59" s="64"/>
      <c r="F59" s="70"/>
      <c r="G59" s="70"/>
      <c r="H59" s="70"/>
      <c r="I59" s="227" t="s">
        <v>115</v>
      </c>
      <c r="J59" s="228"/>
      <c r="K59" s="228"/>
      <c r="L59" s="228"/>
      <c r="M59" s="229"/>
      <c r="N59" s="156"/>
      <c r="O59" s="157">
        <f>N59</f>
        <v>0</v>
      </c>
      <c r="P59" s="87"/>
    </row>
    <row r="60" spans="1:17" ht="24.75" customHeight="1">
      <c r="A60" s="64"/>
      <c r="B60" s="64"/>
      <c r="C60" s="64"/>
      <c r="D60" s="64"/>
      <c r="E60" s="64"/>
      <c r="F60" s="70"/>
      <c r="G60" s="70"/>
      <c r="H60" s="70"/>
      <c r="I60" s="227" t="s">
        <v>106</v>
      </c>
      <c r="J60" s="228"/>
      <c r="K60" s="228"/>
      <c r="L60" s="228"/>
      <c r="M60" s="229"/>
      <c r="N60" s="99">
        <f>N59*N58</f>
        <v>0</v>
      </c>
      <c r="O60" s="99">
        <f>O59*O58</f>
        <v>0</v>
      </c>
      <c r="P60" s="87"/>
    </row>
    <row r="61" spans="1:17" ht="15" customHeight="1">
      <c r="A61" s="64"/>
      <c r="B61" s="64"/>
      <c r="C61" s="64"/>
      <c r="D61" s="64"/>
      <c r="E61" s="64"/>
      <c r="F61" s="70"/>
      <c r="G61" s="70"/>
      <c r="H61" s="70"/>
      <c r="I61" s="221" t="s">
        <v>107</v>
      </c>
      <c r="J61" s="222"/>
      <c r="K61" s="222"/>
      <c r="L61" s="222"/>
      <c r="M61" s="223"/>
      <c r="N61" s="100">
        <f>N58+N60</f>
        <v>3784582.9191461871</v>
      </c>
      <c r="O61" s="89"/>
      <c r="P61" s="87"/>
    </row>
    <row r="62" spans="1:17" ht="15" customHeight="1">
      <c r="A62" s="64"/>
      <c r="B62" s="64"/>
      <c r="C62" s="64"/>
      <c r="D62" s="64"/>
      <c r="E62" s="64"/>
      <c r="F62" s="70"/>
      <c r="G62" s="70"/>
      <c r="H62" s="70"/>
      <c r="I62" s="224" t="s">
        <v>108</v>
      </c>
      <c r="J62" s="225"/>
      <c r="K62" s="225"/>
      <c r="L62" s="225"/>
      <c r="M62" s="226"/>
      <c r="N62" s="99"/>
      <c r="O62" s="100">
        <f>O60+O58</f>
        <v>681224.92544631346</v>
      </c>
      <c r="P62" s="90"/>
    </row>
    <row r="63" spans="1:17">
      <c r="Q63" s="75"/>
    </row>
    <row r="64" spans="1:17" ht="30" customHeight="1">
      <c r="A64" s="200" t="s">
        <v>54</v>
      </c>
      <c r="B64" s="200"/>
      <c r="C64" s="200"/>
      <c r="D64" s="200"/>
      <c r="E64" s="200"/>
      <c r="F64" s="200"/>
      <c r="G64" s="200"/>
      <c r="H64" s="200"/>
      <c r="I64" s="66"/>
      <c r="J64" s="66"/>
      <c r="K64" s="66"/>
      <c r="L64" s="66"/>
      <c r="M64" s="66"/>
      <c r="N64" s="66"/>
      <c r="O64" s="66"/>
      <c r="P64" s="65"/>
    </row>
    <row r="65" spans="1:16">
      <c r="A65" s="66" t="s">
        <v>44</v>
      </c>
      <c r="B65" s="66"/>
      <c r="C65" s="66"/>
      <c r="D65" s="65"/>
      <c r="E65" s="66"/>
      <c r="F65" s="65"/>
      <c r="G65" s="65"/>
      <c r="H65" s="65"/>
      <c r="I65" s="66"/>
      <c r="J65" s="66"/>
      <c r="K65" s="66"/>
      <c r="L65" s="66"/>
      <c r="M65" s="66"/>
      <c r="N65" s="66" t="s">
        <v>45</v>
      </c>
      <c r="O65" s="66"/>
      <c r="P65" s="65"/>
    </row>
    <row r="66" spans="1:16">
      <c r="A66" s="66" t="s">
        <v>46</v>
      </c>
      <c r="B66" s="66"/>
      <c r="C66" s="66"/>
      <c r="D66" s="65"/>
      <c r="E66" s="66"/>
      <c r="F66" s="65"/>
      <c r="G66" s="65"/>
      <c r="H66" s="65"/>
      <c r="I66" s="66"/>
      <c r="J66" s="66"/>
      <c r="K66" s="66"/>
      <c r="L66" s="66"/>
      <c r="M66" s="66"/>
      <c r="N66" s="66" t="s">
        <v>47</v>
      </c>
      <c r="O66" s="66"/>
      <c r="P66" s="65"/>
    </row>
  </sheetData>
  <sheetProtection algorithmName="SHA-512" hashValue="zOxU3UDd4pnIo7h8lm2WdDO+XdlijdLyIulaVR3uUtXsFVMS9IhDry0YGnOzqMyjpgkw/dwtjPCxNZl9l5kwZQ==" saltValue="W7fhhzvcK1G8aPRiHFBzCg==" spinCount="100000" sheet="1" objects="1" scenarios="1"/>
  <mergeCells count="54">
    <mergeCell ref="I61:M61"/>
    <mergeCell ref="I62:M62"/>
    <mergeCell ref="A53:A55"/>
    <mergeCell ref="A48:A49"/>
    <mergeCell ref="I60:M60"/>
    <mergeCell ref="I59:M59"/>
    <mergeCell ref="I58:M58"/>
    <mergeCell ref="A36:A38"/>
    <mergeCell ref="A40:A41"/>
    <mergeCell ref="A43:A44"/>
    <mergeCell ref="A46:A47"/>
    <mergeCell ref="A50:A51"/>
    <mergeCell ref="A34:A35"/>
    <mergeCell ref="A10:D10"/>
    <mergeCell ref="O14:O15"/>
    <mergeCell ref="P14:P15"/>
    <mergeCell ref="G16:H16"/>
    <mergeCell ref="A1:P1"/>
    <mergeCell ref="A2:P2"/>
    <mergeCell ref="G14:H15"/>
    <mergeCell ref="E14:E15"/>
    <mergeCell ref="F14:F15"/>
    <mergeCell ref="E7:M7"/>
    <mergeCell ref="A7:D7"/>
    <mergeCell ref="J14:J15"/>
    <mergeCell ref="K14:K15"/>
    <mergeCell ref="B14:B15"/>
    <mergeCell ref="L14:L15"/>
    <mergeCell ref="A12:O12"/>
    <mergeCell ref="N7:P7"/>
    <mergeCell ref="N9:P9"/>
    <mergeCell ref="E10:M10"/>
    <mergeCell ref="A3:P3"/>
    <mergeCell ref="A64:H64"/>
    <mergeCell ref="E8:M8"/>
    <mergeCell ref="N8:P8"/>
    <mergeCell ref="I14:I15"/>
    <mergeCell ref="A8:D8"/>
    <mergeCell ref="A14:A15"/>
    <mergeCell ref="D14:D15"/>
    <mergeCell ref="M14:M15"/>
    <mergeCell ref="N14:N15"/>
    <mergeCell ref="E9:M9"/>
    <mergeCell ref="A11:M11"/>
    <mergeCell ref="N11:P11"/>
    <mergeCell ref="N10:P10"/>
    <mergeCell ref="A18:A19"/>
    <mergeCell ref="A20:A21"/>
    <mergeCell ref="A22:A23"/>
    <mergeCell ref="A9:D9"/>
    <mergeCell ref="A4:P4"/>
    <mergeCell ref="A5:P5"/>
    <mergeCell ref="A6:M6"/>
    <mergeCell ref="N6:P6"/>
  </mergeCells>
  <dataValidations count="1">
    <dataValidation allowBlank="1" showInputMessage="1" showErrorMessage="1" prompt="Please Enter Percentage" sqref="N59:O59"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BEB9-B92A-42F1-89FF-43ABB2336412}">
  <dimension ref="A1:N24"/>
  <sheetViews>
    <sheetView workbookViewId="0">
      <selection activeCell="Q18" sqref="Q18"/>
    </sheetView>
  </sheetViews>
  <sheetFormatPr defaultRowHeight="12.75"/>
  <cols>
    <col min="1" max="1" width="5.5703125" style="74" customWidth="1"/>
    <col min="2" max="2" width="12.140625" style="74" customWidth="1"/>
    <col min="3" max="3" width="14.7109375" style="74" customWidth="1"/>
    <col min="4" max="4" width="8.5703125" style="71" customWidth="1"/>
    <col min="5" max="5" width="14.42578125" style="71" customWidth="1"/>
    <col min="6" max="6" width="7.28515625" style="71" customWidth="1"/>
    <col min="7" max="7" width="64.85546875" style="71" customWidth="1"/>
    <col min="8" max="8" width="9.140625" style="74"/>
    <col min="9" max="9" width="15.5703125" style="74" customWidth="1"/>
    <col min="10" max="10" width="13.5703125" style="74" customWidth="1"/>
    <col min="11" max="11" width="17.28515625" style="74" customWidth="1"/>
    <col min="12" max="12" width="13.5703125" style="74" customWidth="1"/>
    <col min="13" max="13" width="16.42578125" style="71" hidden="1" customWidth="1"/>
    <col min="14" max="14" width="12.42578125" style="71" bestFit="1" customWidth="1"/>
    <col min="15" max="16384" width="9.140625" style="71"/>
  </cols>
  <sheetData>
    <row r="1" spans="1:13" s="76" customFormat="1">
      <c r="A1" s="209" t="s">
        <v>3</v>
      </c>
      <c r="B1" s="209"/>
      <c r="C1" s="209"/>
      <c r="D1" s="209"/>
      <c r="E1" s="209"/>
      <c r="F1" s="209"/>
      <c r="G1" s="209"/>
      <c r="H1" s="209"/>
      <c r="I1" s="209"/>
      <c r="J1" s="209"/>
      <c r="K1" s="209"/>
      <c r="L1" s="209"/>
      <c r="M1" s="209"/>
    </row>
    <row r="2" spans="1:13" s="76" customFormat="1">
      <c r="A2" s="210" t="s">
        <v>4</v>
      </c>
      <c r="B2" s="210"/>
      <c r="C2" s="210"/>
      <c r="D2" s="210"/>
      <c r="E2" s="210"/>
      <c r="F2" s="210"/>
      <c r="G2" s="210"/>
      <c r="H2" s="210"/>
      <c r="I2" s="210"/>
      <c r="J2" s="210"/>
      <c r="K2" s="210"/>
      <c r="L2" s="210"/>
      <c r="M2" s="210"/>
    </row>
    <row r="3" spans="1:13" s="76" customFormat="1">
      <c r="A3" s="210" t="s">
        <v>5</v>
      </c>
      <c r="B3" s="210"/>
      <c r="C3" s="210"/>
      <c r="D3" s="210"/>
      <c r="E3" s="210"/>
      <c r="F3" s="210"/>
      <c r="G3" s="210"/>
      <c r="H3" s="210"/>
      <c r="I3" s="210"/>
      <c r="J3" s="210"/>
      <c r="K3" s="210"/>
      <c r="L3" s="210"/>
      <c r="M3" s="210"/>
    </row>
    <row r="4" spans="1:13" s="76" customFormat="1" ht="15" customHeight="1">
      <c r="A4" s="193" t="s">
        <v>221</v>
      </c>
      <c r="B4" s="193"/>
      <c r="C4" s="193"/>
      <c r="D4" s="193"/>
      <c r="E4" s="193"/>
      <c r="F4" s="193"/>
      <c r="G4" s="193"/>
      <c r="H4" s="193"/>
      <c r="I4" s="193"/>
      <c r="J4" s="193"/>
      <c r="K4" s="193"/>
      <c r="L4" s="193"/>
      <c r="M4" s="193"/>
    </row>
    <row r="5" spans="1:13" s="76" customFormat="1">
      <c r="A5" s="194" t="s">
        <v>6</v>
      </c>
      <c r="B5" s="195"/>
      <c r="C5" s="195"/>
      <c r="D5" s="195"/>
      <c r="E5" s="195"/>
      <c r="F5" s="195"/>
      <c r="G5" s="195"/>
      <c r="H5" s="195"/>
      <c r="I5" s="195"/>
      <c r="J5" s="195"/>
      <c r="K5" s="195"/>
      <c r="L5" s="195"/>
      <c r="M5" s="195"/>
    </row>
    <row r="6" spans="1:13" s="76" customFormat="1">
      <c r="A6" s="196" t="s">
        <v>7</v>
      </c>
      <c r="B6" s="197"/>
      <c r="C6" s="197"/>
      <c r="D6" s="197"/>
      <c r="E6" s="197"/>
      <c r="F6" s="197"/>
      <c r="G6" s="197"/>
      <c r="H6" s="197"/>
      <c r="I6" s="197"/>
      <c r="J6" s="198"/>
      <c r="K6" s="199" t="s">
        <v>8</v>
      </c>
      <c r="L6" s="199"/>
      <c r="M6" s="199"/>
    </row>
    <row r="7" spans="1:13" s="76" customFormat="1">
      <c r="A7" s="199" t="s">
        <v>9</v>
      </c>
      <c r="B7" s="199"/>
      <c r="C7" s="199"/>
      <c r="D7" s="201"/>
      <c r="E7" s="201"/>
      <c r="F7" s="201"/>
      <c r="G7" s="201"/>
      <c r="H7" s="201"/>
      <c r="I7" s="201"/>
      <c r="J7" s="201"/>
      <c r="K7" s="199" t="s">
        <v>10</v>
      </c>
      <c r="L7" s="199"/>
      <c r="M7" s="199"/>
    </row>
    <row r="8" spans="1:13" s="76" customFormat="1">
      <c r="A8" s="199" t="s">
        <v>11</v>
      </c>
      <c r="B8" s="199"/>
      <c r="C8" s="199"/>
      <c r="D8" s="201"/>
      <c r="E8" s="201"/>
      <c r="F8" s="201"/>
      <c r="G8" s="201"/>
      <c r="H8" s="201"/>
      <c r="I8" s="201"/>
      <c r="J8" s="201"/>
      <c r="K8" s="199" t="s">
        <v>12</v>
      </c>
      <c r="L8" s="199"/>
      <c r="M8" s="199"/>
    </row>
    <row r="9" spans="1:13" s="76" customFormat="1">
      <c r="A9" s="190"/>
      <c r="B9" s="191"/>
      <c r="C9" s="192"/>
      <c r="D9" s="201"/>
      <c r="E9" s="201"/>
      <c r="F9" s="201"/>
      <c r="G9" s="201"/>
      <c r="H9" s="201"/>
      <c r="I9" s="201"/>
      <c r="J9" s="201"/>
      <c r="K9" s="199" t="s">
        <v>13</v>
      </c>
      <c r="L9" s="199"/>
      <c r="M9" s="199"/>
    </row>
    <row r="10" spans="1:13" s="76" customFormat="1">
      <c r="A10" s="190"/>
      <c r="B10" s="191"/>
      <c r="C10" s="192"/>
      <c r="D10" s="201"/>
      <c r="E10" s="201"/>
      <c r="F10" s="201"/>
      <c r="G10" s="201"/>
      <c r="H10" s="201"/>
      <c r="I10" s="201"/>
      <c r="J10" s="201"/>
      <c r="K10" s="199" t="s">
        <v>14</v>
      </c>
      <c r="L10" s="199"/>
      <c r="M10" s="199"/>
    </row>
    <row r="11" spans="1:13" s="76" customFormat="1">
      <c r="A11" s="206"/>
      <c r="B11" s="206"/>
      <c r="C11" s="206"/>
      <c r="D11" s="206"/>
      <c r="E11" s="206"/>
      <c r="F11" s="206"/>
      <c r="G11" s="206"/>
      <c r="H11" s="206"/>
      <c r="I11" s="206"/>
      <c r="J11" s="206"/>
      <c r="K11" s="199" t="s">
        <v>15</v>
      </c>
      <c r="L11" s="199"/>
      <c r="M11" s="199"/>
    </row>
    <row r="12" spans="1:13" s="78" customFormat="1" ht="32.25" customHeight="1">
      <c r="A12" s="217" t="s">
        <v>225</v>
      </c>
      <c r="B12" s="218"/>
      <c r="C12" s="218"/>
      <c r="D12" s="218"/>
      <c r="E12" s="218"/>
      <c r="F12" s="218"/>
      <c r="G12" s="218"/>
      <c r="H12" s="218"/>
      <c r="I12" s="218"/>
      <c r="J12" s="218"/>
      <c r="K12" s="218"/>
      <c r="L12" s="219"/>
    </row>
    <row r="13" spans="1:13" s="65" customFormat="1">
      <c r="A13" s="79"/>
      <c r="B13" s="77"/>
      <c r="C13" s="80"/>
      <c r="D13" s="80"/>
      <c r="E13" s="80"/>
      <c r="F13" s="80"/>
      <c r="G13" s="80"/>
      <c r="H13" s="80"/>
      <c r="I13" s="80"/>
      <c r="J13" s="80"/>
      <c r="K13" s="80"/>
      <c r="L13" s="80"/>
      <c r="M13" s="80"/>
    </row>
    <row r="14" spans="1:13" s="66" customFormat="1" ht="15" customHeight="1">
      <c r="A14" s="202" t="s">
        <v>16</v>
      </c>
      <c r="B14" s="81" t="s">
        <v>17</v>
      </c>
      <c r="C14" s="204" t="s">
        <v>20</v>
      </c>
      <c r="D14" s="215" t="s">
        <v>49</v>
      </c>
      <c r="E14" s="230" t="s">
        <v>149</v>
      </c>
      <c r="F14" s="211" t="s">
        <v>133</v>
      </c>
      <c r="G14" s="212"/>
      <c r="H14" s="202" t="s">
        <v>1</v>
      </c>
      <c r="I14" s="202" t="s">
        <v>0</v>
      </c>
      <c r="J14" s="202" t="s">
        <v>102</v>
      </c>
      <c r="K14" s="202" t="s">
        <v>103</v>
      </c>
      <c r="L14" s="202" t="s">
        <v>104</v>
      </c>
      <c r="M14" s="202" t="s">
        <v>105</v>
      </c>
    </row>
    <row r="15" spans="1:13" s="68" customFormat="1" ht="93" customHeight="1">
      <c r="A15" s="203"/>
      <c r="B15" s="81" t="s">
        <v>19</v>
      </c>
      <c r="C15" s="205"/>
      <c r="D15" s="216"/>
      <c r="E15" s="230"/>
      <c r="F15" s="213"/>
      <c r="G15" s="214"/>
      <c r="H15" s="203"/>
      <c r="I15" s="203"/>
      <c r="J15" s="203"/>
      <c r="K15" s="203"/>
      <c r="L15" s="203"/>
      <c r="M15" s="203"/>
    </row>
    <row r="16" spans="1:13" s="68" customFormat="1">
      <c r="A16" s="67">
        <v>1</v>
      </c>
      <c r="B16" s="81">
        <v>2</v>
      </c>
      <c r="C16" s="82">
        <v>3</v>
      </c>
      <c r="D16" s="83">
        <v>4</v>
      </c>
      <c r="E16" s="92">
        <v>5</v>
      </c>
      <c r="F16" s="231">
        <v>6</v>
      </c>
      <c r="G16" s="232"/>
      <c r="H16" s="67">
        <v>7</v>
      </c>
      <c r="I16" s="67">
        <v>8</v>
      </c>
      <c r="J16" s="67">
        <v>9</v>
      </c>
      <c r="K16" s="67">
        <v>10</v>
      </c>
      <c r="L16" s="67">
        <v>11</v>
      </c>
      <c r="M16" s="67">
        <v>12</v>
      </c>
    </row>
    <row r="17" spans="1:14" ht="30" customHeight="1">
      <c r="A17" s="54"/>
      <c r="B17" s="54"/>
      <c r="C17" s="54"/>
      <c r="D17" s="70"/>
      <c r="E17" s="70"/>
      <c r="F17" s="70"/>
      <c r="G17" s="84" t="s">
        <v>117</v>
      </c>
      <c r="H17" s="85"/>
      <c r="I17" s="85"/>
      <c r="J17" s="64"/>
      <c r="K17" s="64"/>
      <c r="L17" s="64"/>
      <c r="M17" s="70"/>
    </row>
    <row r="18" spans="1:14" ht="25.5">
      <c r="A18" s="207" t="s">
        <v>110</v>
      </c>
      <c r="B18" s="234" t="s">
        <v>263</v>
      </c>
      <c r="C18" s="236"/>
      <c r="D18" s="153"/>
      <c r="E18" s="153"/>
      <c r="F18" s="233" t="s">
        <v>132</v>
      </c>
      <c r="G18" s="91" t="s">
        <v>228</v>
      </c>
      <c r="H18" s="85"/>
      <c r="I18" s="85"/>
      <c r="J18" s="64"/>
      <c r="K18" s="64"/>
      <c r="L18" s="64"/>
      <c r="M18" s="70"/>
    </row>
    <row r="19" spans="1:14" ht="114.75">
      <c r="A19" s="208"/>
      <c r="B19" s="235"/>
      <c r="C19" s="237"/>
      <c r="D19" s="154">
        <v>0.18</v>
      </c>
      <c r="E19" s="155"/>
      <c r="F19" s="233"/>
      <c r="G19" s="59" t="s">
        <v>229</v>
      </c>
      <c r="H19" s="152" t="s">
        <v>271</v>
      </c>
      <c r="I19" s="152">
        <v>180</v>
      </c>
      <c r="J19" s="72"/>
      <c r="K19" s="149">
        <f>J19*I19</f>
        <v>0</v>
      </c>
      <c r="L19" s="64">
        <f>IF(ISBLANK(E19),D19*K19,E19*K19)</f>
        <v>0</v>
      </c>
      <c r="M19" s="70"/>
    </row>
    <row r="20" spans="1:14" ht="25.5" customHeight="1">
      <c r="A20" s="64"/>
      <c r="B20" s="221" t="s">
        <v>150</v>
      </c>
      <c r="C20" s="222"/>
      <c r="D20" s="222"/>
      <c r="E20" s="222"/>
      <c r="F20" s="222"/>
      <c r="G20" s="222"/>
      <c r="H20" s="222"/>
      <c r="I20" s="222"/>
      <c r="J20" s="93"/>
      <c r="K20" s="94">
        <f>SUM(K18:K19)</f>
        <v>0</v>
      </c>
      <c r="L20" s="94">
        <f>SUM(L18:L19)</f>
        <v>0</v>
      </c>
      <c r="M20" s="88" t="e">
        <f>SUM(#REF!)</f>
        <v>#REF!</v>
      </c>
    </row>
    <row r="21" spans="1:14">
      <c r="N21" s="75"/>
    </row>
    <row r="22" spans="1:14" ht="25.5" customHeight="1">
      <c r="A22" s="200" t="s">
        <v>54</v>
      </c>
      <c r="B22" s="200"/>
      <c r="C22" s="200"/>
      <c r="D22" s="200"/>
      <c r="E22" s="200"/>
      <c r="F22" s="200"/>
      <c r="G22" s="200"/>
      <c r="H22" s="66"/>
      <c r="I22" s="66"/>
      <c r="J22" s="66"/>
      <c r="K22" s="66"/>
      <c r="L22" s="66"/>
      <c r="M22" s="65"/>
    </row>
    <row r="23" spans="1:14">
      <c r="A23" s="66" t="s">
        <v>44</v>
      </c>
      <c r="B23" s="66"/>
      <c r="C23" s="65"/>
      <c r="D23" s="65"/>
      <c r="E23" s="65"/>
      <c r="F23" s="65"/>
      <c r="G23" s="65"/>
      <c r="H23" s="66"/>
      <c r="I23" s="66"/>
      <c r="J23" s="66"/>
      <c r="K23" s="66" t="s">
        <v>45</v>
      </c>
      <c r="L23" s="66"/>
      <c r="M23" s="65"/>
    </row>
    <row r="24" spans="1:14">
      <c r="A24" s="66" t="s">
        <v>46</v>
      </c>
      <c r="B24" s="66"/>
      <c r="C24" s="65"/>
      <c r="D24" s="65"/>
      <c r="E24" s="65"/>
      <c r="F24" s="65"/>
      <c r="G24" s="65"/>
      <c r="H24" s="66"/>
      <c r="I24" s="66"/>
      <c r="J24" s="66"/>
      <c r="K24" s="66" t="s">
        <v>47</v>
      </c>
      <c r="L24" s="66"/>
      <c r="M24" s="65"/>
    </row>
  </sheetData>
  <sheetProtection algorithmName="SHA-512" hashValue="hhR/kKy4qeSGlBQAOhQFMDdaqZAJZZ7VgnzuV3PGz+0WrBfzUQrD0l/a8UlsTac5aZ9CrGLZe0l4f4AEwaVd3w==" saltValue="ZznuQhWYRwjxPkckZCF0KQ==" spinCount="100000" sheet="1" objects="1" scenarios="1"/>
  <mergeCells count="40">
    <mergeCell ref="B20:I20"/>
    <mergeCell ref="A22:G22"/>
    <mergeCell ref="J14:J15"/>
    <mergeCell ref="D14:D15"/>
    <mergeCell ref="E14:E15"/>
    <mergeCell ref="F14:G15"/>
    <mergeCell ref="F16:G16"/>
    <mergeCell ref="F18:F19"/>
    <mergeCell ref="B18:B19"/>
    <mergeCell ref="C18:C19"/>
    <mergeCell ref="A18:A19"/>
    <mergeCell ref="M14:M15"/>
    <mergeCell ref="A12:L12"/>
    <mergeCell ref="A14:A15"/>
    <mergeCell ref="C14:C15"/>
    <mergeCell ref="H14:H15"/>
    <mergeCell ref="I14:I15"/>
    <mergeCell ref="K14:K15"/>
    <mergeCell ref="L14:L15"/>
    <mergeCell ref="D9:J9"/>
    <mergeCell ref="K9:M9"/>
    <mergeCell ref="D10:J10"/>
    <mergeCell ref="K10:M10"/>
    <mergeCell ref="A11:J11"/>
    <mergeCell ref="K11:M11"/>
    <mergeCell ref="A9:C9"/>
    <mergeCell ref="A10:C10"/>
    <mergeCell ref="A7:C7"/>
    <mergeCell ref="D7:J7"/>
    <mergeCell ref="K7:M7"/>
    <mergeCell ref="A8:C8"/>
    <mergeCell ref="D8:J8"/>
    <mergeCell ref="K8:M8"/>
    <mergeCell ref="A6:J6"/>
    <mergeCell ref="K6:M6"/>
    <mergeCell ref="A1:M1"/>
    <mergeCell ref="A2:M2"/>
    <mergeCell ref="A3:M3"/>
    <mergeCell ref="A4:M4"/>
    <mergeCell ref="A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
  <sheetViews>
    <sheetView view="pageBreakPreview" zoomScale="120" zoomScaleNormal="100" zoomScaleSheetLayoutView="120" workbookViewId="0">
      <selection activeCell="G9" sqref="G9"/>
    </sheetView>
  </sheetViews>
  <sheetFormatPr defaultRowHeight="12.75"/>
  <cols>
    <col min="1" max="1" width="8.5703125" style="7" customWidth="1"/>
    <col min="2" max="2" width="67.7109375" style="8" customWidth="1"/>
    <col min="3" max="3" width="17.85546875" style="8" customWidth="1"/>
    <col min="4" max="4" width="22.5703125" style="8" customWidth="1"/>
    <col min="5" max="16384" width="9.140625" style="8"/>
  </cols>
  <sheetData>
    <row r="1" spans="1:9" ht="36" customHeight="1">
      <c r="A1" s="241" t="s">
        <v>55</v>
      </c>
      <c r="B1" s="242"/>
      <c r="C1" s="242"/>
      <c r="D1" s="243"/>
    </row>
    <row r="2" spans="1:9" ht="14.25">
      <c r="A2" s="244" t="s">
        <v>50</v>
      </c>
      <c r="B2" s="244"/>
      <c r="C2" s="244"/>
      <c r="D2" s="244"/>
    </row>
    <row r="3" spans="1:9">
      <c r="A3" s="239"/>
      <c r="B3" s="245"/>
      <c r="C3" s="239" t="s">
        <v>8</v>
      </c>
      <c r="D3" s="239"/>
    </row>
    <row r="4" spans="1:9">
      <c r="A4" s="9" t="s">
        <v>35</v>
      </c>
      <c r="B4" s="10">
        <f>+'Name of Bidder'!C8</f>
        <v>0</v>
      </c>
      <c r="C4" s="238" t="s">
        <v>10</v>
      </c>
      <c r="D4" s="239"/>
    </row>
    <row r="5" spans="1:9">
      <c r="A5" s="9" t="s">
        <v>36</v>
      </c>
      <c r="B5" s="10" t="str">
        <f>+'Name of Bidder'!C9</f>
        <v>…….. …… ………. ……….</v>
      </c>
      <c r="C5" s="238" t="s">
        <v>12</v>
      </c>
      <c r="D5" s="239"/>
    </row>
    <row r="6" spans="1:9">
      <c r="A6" s="11"/>
      <c r="B6" s="10" t="str">
        <f>+'Name of Bidder'!C10</f>
        <v>…….. …… ………. ……….</v>
      </c>
      <c r="C6" s="238" t="s">
        <v>13</v>
      </c>
      <c r="D6" s="239"/>
    </row>
    <row r="7" spans="1:9">
      <c r="A7" s="11"/>
      <c r="B7" s="10" t="str">
        <f>+'Name of Bidder'!C11</f>
        <v>…….. …… ………. ……….</v>
      </c>
      <c r="C7" s="238" t="s">
        <v>14</v>
      </c>
      <c r="D7" s="239"/>
    </row>
    <row r="8" spans="1:9">
      <c r="A8" s="12"/>
      <c r="B8" s="13"/>
      <c r="C8" s="239" t="s">
        <v>15</v>
      </c>
      <c r="D8" s="239"/>
    </row>
    <row r="9" spans="1:9" ht="28.5">
      <c r="A9" s="14" t="s">
        <v>16</v>
      </c>
      <c r="B9" s="240" t="s">
        <v>51</v>
      </c>
      <c r="C9" s="240"/>
      <c r="D9" s="14" t="s">
        <v>52</v>
      </c>
      <c r="I9" s="15"/>
    </row>
    <row r="10" spans="1:9" ht="33" customHeight="1">
      <c r="A10" s="16">
        <v>1</v>
      </c>
      <c r="B10" s="240" t="s">
        <v>53</v>
      </c>
      <c r="C10" s="240"/>
      <c r="D10" s="17"/>
    </row>
    <row r="11" spans="1:9" ht="45" customHeight="1">
      <c r="A11" s="16" t="s">
        <v>40</v>
      </c>
      <c r="B11" s="240" t="s">
        <v>136</v>
      </c>
      <c r="C11" s="240"/>
      <c r="D11" s="18">
        <f>'Sch-3A'!O62</f>
        <v>681224.92544631346</v>
      </c>
    </row>
    <row r="12" spans="1:9" ht="45" customHeight="1">
      <c r="A12" s="16" t="s">
        <v>118</v>
      </c>
      <c r="B12" s="240" t="s">
        <v>137</v>
      </c>
      <c r="C12" s="240"/>
      <c r="D12" s="18">
        <f>'Sch-3B'!L20</f>
        <v>0</v>
      </c>
    </row>
    <row r="13" spans="1:9" ht="43.5" customHeight="1">
      <c r="A13" s="16">
        <v>2</v>
      </c>
      <c r="B13" s="240" t="s">
        <v>100</v>
      </c>
      <c r="C13" s="240"/>
      <c r="D13" s="19">
        <f>SUM(D11:D12)</f>
        <v>681224.92544631346</v>
      </c>
    </row>
    <row r="14" spans="1:9">
      <c r="A14" s="20"/>
      <c r="D14" s="21"/>
    </row>
    <row r="15" spans="1:9">
      <c r="A15" s="20"/>
      <c r="D15" s="21"/>
    </row>
    <row r="16" spans="1:9">
      <c r="A16" s="20" t="s">
        <v>44</v>
      </c>
      <c r="B16" s="22">
        <f>+'Name of Bidder'!C21</f>
        <v>0</v>
      </c>
      <c r="C16" s="5" t="s">
        <v>45</v>
      </c>
      <c r="D16" s="23">
        <f>+'Name of Bidder'!C18</f>
        <v>0</v>
      </c>
    </row>
    <row r="17" spans="1:4">
      <c r="A17" s="24" t="s">
        <v>46</v>
      </c>
      <c r="B17" s="25">
        <f>+'Name of Bidder'!C22</f>
        <v>0</v>
      </c>
      <c r="C17" s="26" t="s">
        <v>47</v>
      </c>
      <c r="D17" s="23">
        <f>+'Name of Bidder'!C19</f>
        <v>0</v>
      </c>
    </row>
  </sheetData>
  <sheetProtection password="DC2B" sheet="1" objects="1" scenarios="1"/>
  <mergeCells count="14">
    <mergeCell ref="A1:D1"/>
    <mergeCell ref="A2:D2"/>
    <mergeCell ref="A3:B3"/>
    <mergeCell ref="C3:D3"/>
    <mergeCell ref="C4:D4"/>
    <mergeCell ref="C5:D5"/>
    <mergeCell ref="B11:C11"/>
    <mergeCell ref="B13:C13"/>
    <mergeCell ref="C6:D6"/>
    <mergeCell ref="C7:D7"/>
    <mergeCell ref="C8:D8"/>
    <mergeCell ref="B9:C9"/>
    <mergeCell ref="B10:C10"/>
    <mergeCell ref="B12:C12"/>
  </mergeCell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3"/>
  <sheetViews>
    <sheetView view="pageBreakPreview" topLeftCell="A10" zoomScale="110" zoomScaleNormal="100" zoomScaleSheetLayoutView="110" workbookViewId="0">
      <selection activeCell="D19" sqref="D19"/>
    </sheetView>
  </sheetViews>
  <sheetFormatPr defaultRowHeight="18"/>
  <cols>
    <col min="1" max="1" width="11.5703125" style="47" customWidth="1"/>
    <col min="2" max="2" width="66.85546875" style="8" customWidth="1"/>
    <col min="3" max="3" width="19.7109375" style="8" customWidth="1"/>
    <col min="4" max="4" width="30.28515625" style="8" customWidth="1"/>
    <col min="5" max="5" width="11.5703125" style="8" bestFit="1" customWidth="1"/>
    <col min="6" max="6" width="9.140625" style="8"/>
    <col min="7" max="8" width="12.85546875" style="8" bestFit="1" customWidth="1"/>
    <col min="9" max="9" width="12.42578125" style="8" bestFit="1" customWidth="1"/>
    <col min="10" max="16384" width="9.140625" style="8"/>
  </cols>
  <sheetData>
    <row r="1" spans="1:11" ht="25.5">
      <c r="A1" s="257" t="s">
        <v>34</v>
      </c>
      <c r="B1" s="257"/>
      <c r="C1" s="257"/>
      <c r="D1" s="257"/>
      <c r="E1" s="6"/>
      <c r="F1" s="6"/>
      <c r="G1" s="6"/>
      <c r="H1" s="6"/>
      <c r="I1" s="6"/>
      <c r="J1" s="6"/>
      <c r="K1" s="6"/>
    </row>
    <row r="2" spans="1:11" ht="22.5">
      <c r="A2" s="258" t="s">
        <v>48</v>
      </c>
      <c r="B2" s="258"/>
      <c r="C2" s="258"/>
      <c r="D2" s="258"/>
    </row>
    <row r="3" spans="1:11" ht="12.75">
      <c r="A3" s="239"/>
      <c r="B3" s="239"/>
      <c r="C3" s="239" t="s">
        <v>8</v>
      </c>
      <c r="D3" s="239"/>
    </row>
    <row r="4" spans="1:11" ht="12.75">
      <c r="A4" s="4" t="s">
        <v>35</v>
      </c>
      <c r="B4" s="27">
        <f>+'Name of Bidder'!C8</f>
        <v>0</v>
      </c>
      <c r="C4" s="3" t="s">
        <v>10</v>
      </c>
      <c r="D4" s="3"/>
    </row>
    <row r="5" spans="1:11" ht="12.75">
      <c r="A5" s="4" t="s">
        <v>36</v>
      </c>
      <c r="B5" s="27" t="str">
        <f>+'Name of Bidder'!C9</f>
        <v>…….. …… ………. ……….</v>
      </c>
      <c r="C5" s="3" t="s">
        <v>12</v>
      </c>
      <c r="D5" s="3"/>
    </row>
    <row r="6" spans="1:11">
      <c r="A6" s="28"/>
      <c r="B6" s="27" t="str">
        <f>+'Name of Bidder'!C10</f>
        <v>…….. …… ………. ……….</v>
      </c>
      <c r="C6" s="3" t="s">
        <v>13</v>
      </c>
      <c r="D6" s="3"/>
    </row>
    <row r="7" spans="1:11">
      <c r="A7" s="28"/>
      <c r="B7" s="27" t="str">
        <f>+'Name of Bidder'!C11</f>
        <v>…….. …… ………. ……….</v>
      </c>
      <c r="C7" s="3" t="s">
        <v>14</v>
      </c>
      <c r="D7" s="3"/>
    </row>
    <row r="8" spans="1:11" ht="12.75">
      <c r="A8" s="259"/>
      <c r="B8" s="259"/>
      <c r="C8" s="3" t="s">
        <v>15</v>
      </c>
      <c r="D8" s="3"/>
    </row>
    <row r="9" spans="1:11" s="31" customFormat="1" ht="33" customHeight="1">
      <c r="A9" s="29" t="s">
        <v>16</v>
      </c>
      <c r="B9" s="246" t="s">
        <v>37</v>
      </c>
      <c r="C9" s="246"/>
      <c r="D9" s="30" t="s">
        <v>38</v>
      </c>
    </row>
    <row r="10" spans="1:11" s="31" customFormat="1" ht="33" customHeight="1">
      <c r="A10" s="29">
        <v>1</v>
      </c>
      <c r="B10" s="252" t="s">
        <v>39</v>
      </c>
      <c r="C10" s="252"/>
      <c r="D10" s="30"/>
    </row>
    <row r="11" spans="1:11" ht="33" customHeight="1">
      <c r="A11" s="32" t="s">
        <v>40</v>
      </c>
      <c r="B11" s="253" t="s">
        <v>58</v>
      </c>
      <c r="C11" s="253"/>
      <c r="D11" s="3"/>
    </row>
    <row r="12" spans="1:11" ht="65.099999999999994" customHeight="1">
      <c r="A12" s="32"/>
      <c r="B12" s="254" t="s">
        <v>226</v>
      </c>
      <c r="C12" s="254"/>
      <c r="D12" s="33">
        <f>'Sch-3A'!N61</f>
        <v>3784582.9191461871</v>
      </c>
      <c r="E12" s="34"/>
    </row>
    <row r="13" spans="1:11" ht="23.25" customHeight="1">
      <c r="A13" s="32" t="s">
        <v>118</v>
      </c>
      <c r="B13" s="253" t="s">
        <v>119</v>
      </c>
      <c r="C13" s="253"/>
      <c r="D13" s="33"/>
      <c r="E13" s="34"/>
    </row>
    <row r="14" spans="1:11" ht="45.75" customHeight="1">
      <c r="A14" s="32"/>
      <c r="B14" s="254" t="s">
        <v>227</v>
      </c>
      <c r="C14" s="254"/>
      <c r="D14" s="33">
        <f>'Sch-3B'!K20</f>
        <v>0</v>
      </c>
      <c r="E14" s="34"/>
    </row>
    <row r="15" spans="1:11" ht="44.25" customHeight="1">
      <c r="A15" s="32"/>
      <c r="B15" s="255" t="s">
        <v>41</v>
      </c>
      <c r="C15" s="256"/>
      <c r="D15" s="33">
        <f>SUM(D12:D14)</f>
        <v>3784582.9191461871</v>
      </c>
      <c r="E15" s="34"/>
    </row>
    <row r="16" spans="1:11" ht="36" customHeight="1">
      <c r="A16" s="32"/>
      <c r="B16" s="247"/>
      <c r="C16" s="248"/>
      <c r="D16" s="33"/>
      <c r="E16" s="34"/>
    </row>
    <row r="17" spans="1:9" ht="39.75" customHeight="1">
      <c r="A17" s="35">
        <v>2</v>
      </c>
      <c r="B17" s="249" t="s">
        <v>42</v>
      </c>
      <c r="C17" s="250"/>
      <c r="D17" s="33">
        <f>'Sch5 Taxes'!D13</f>
        <v>681224.92544631346</v>
      </c>
    </row>
    <row r="18" spans="1:9" ht="37.5" customHeight="1">
      <c r="A18" s="32"/>
      <c r="B18" s="36"/>
      <c r="C18" s="37"/>
      <c r="D18" s="33"/>
    </row>
    <row r="19" spans="1:9" ht="33" customHeight="1">
      <c r="A19" s="32"/>
      <c r="B19" s="251" t="s">
        <v>43</v>
      </c>
      <c r="C19" s="251"/>
      <c r="D19" s="38">
        <f>D15+D17</f>
        <v>4465807.8445925005</v>
      </c>
      <c r="G19" s="48"/>
      <c r="H19" s="48"/>
    </row>
    <row r="20" spans="1:9">
      <c r="A20" s="39"/>
      <c r="B20" s="40"/>
      <c r="C20" s="40"/>
      <c r="D20" s="41"/>
      <c r="F20" s="34"/>
      <c r="G20" s="48"/>
      <c r="H20" s="34"/>
      <c r="I20" s="34"/>
    </row>
    <row r="21" spans="1:9">
      <c r="A21" s="42"/>
      <c r="D21" s="21"/>
      <c r="G21" s="48"/>
    </row>
    <row r="22" spans="1:9">
      <c r="A22" s="42" t="s">
        <v>44</v>
      </c>
      <c r="B22" s="22">
        <f>+'Name of Bidder'!C21</f>
        <v>0</v>
      </c>
      <c r="C22" s="43" t="s">
        <v>45</v>
      </c>
      <c r="D22" s="44">
        <f>'Name of Bidder'!C18</f>
        <v>0</v>
      </c>
    </row>
    <row r="23" spans="1:9">
      <c r="A23" s="45" t="s">
        <v>46</v>
      </c>
      <c r="B23" s="25">
        <f>+'Name of Bidder'!C22</f>
        <v>0</v>
      </c>
      <c r="C23" s="46" t="s">
        <v>47</v>
      </c>
      <c r="D23" s="44">
        <f>'Name of Bidder'!C19</f>
        <v>0</v>
      </c>
    </row>
  </sheetData>
  <sheetProtection algorithmName="SHA-512" hashValue="JTmia0KGQMKBRFZuyjjQh4smFXq9w1t2WpzAkE/Mtq4mUEjbvebRFF/Tk6U9uPzQzfqAUsBOXKYhB3SwohRgzg==" saltValue="iD2JpPjo9reToPumY0oIkA==" spinCount="100000" sheet="1" objects="1" scenarios="1"/>
  <mergeCells count="15">
    <mergeCell ref="A1:D1"/>
    <mergeCell ref="A2:D2"/>
    <mergeCell ref="A3:B3"/>
    <mergeCell ref="C3:D3"/>
    <mergeCell ref="A8:B8"/>
    <mergeCell ref="B9:C9"/>
    <mergeCell ref="B16:C16"/>
    <mergeCell ref="B17:C17"/>
    <mergeCell ref="B19:C19"/>
    <mergeCell ref="B10:C10"/>
    <mergeCell ref="B11:C11"/>
    <mergeCell ref="B12:C12"/>
    <mergeCell ref="B15:C15"/>
    <mergeCell ref="B13:C13"/>
    <mergeCell ref="B14:C14"/>
  </mergeCells>
  <printOptions horizontalCentered="1" verticalCentered="1"/>
  <pageMargins left="0.25" right="0.25"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BASIC</vt:lpstr>
      <vt:lpstr>Instructions</vt:lpstr>
      <vt:lpstr>BASICS</vt:lpstr>
      <vt:lpstr>Name of Bidder</vt:lpstr>
      <vt:lpstr>Sch-3A</vt:lpstr>
      <vt:lpstr>Sch-3B</vt:lpstr>
      <vt:lpstr>Sch5 Taxes</vt:lpstr>
      <vt:lpstr>Sch6 Summary</vt:lpstr>
      <vt:lpstr>BASICS!Print_Area</vt:lpstr>
      <vt:lpstr>'Sch6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2024-07-30T17:23:39Z</dcterms:modified>
</cp:coreProperties>
</file>