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codeName="ThisWorkbook" hidePivotFieldList="1" defaultThemeVersion="124226"/>
  <mc:AlternateContent xmlns:mc="http://schemas.openxmlformats.org/markup-compatibility/2006">
    <mc:Choice Requires="x15">
      <x15ac:absPath xmlns:x15ac="http://schemas.microsoft.com/office/spreadsheetml/2010/11/ac" url="https://powergrid1989-my.sharepoint.com/personal/pallavi_mishra_powergrid_in/Documents/WR1 Woking Folder/Contracts Working Folder/RPC/2026-27/Open Tendering/PRANIT/Raipur Augmentation/Bidding Document/"/>
    </mc:Choice>
  </mc:AlternateContent>
  <xr:revisionPtr revIDLastSave="755" documentId="13_ncr:1_{BC274EDC-F92F-4083-B142-F1BDDF483110}" xr6:coauthVersionLast="47" xr6:coauthVersionMax="47" xr10:uidLastSave="{5DC5AB10-598E-46A1-A395-EF0BBBCAD2CB}"/>
  <workbookProtection workbookPassword="8AFB" lockStructure="1"/>
  <bookViews>
    <workbookView xWindow="-120" yWindow="-120" windowWidth="29040" windowHeight="15720" tabRatio="738" firstSheet="1" activeTab="11" xr2:uid="{00000000-000D-0000-FFFF-FFFF00000000}"/>
  </bookViews>
  <sheets>
    <sheet name="Basic Data" sheetId="1" state="hidden" r:id="rId1"/>
    <sheet name="Cover" sheetId="2" r:id="rId2"/>
    <sheet name="Names of Bidder" sheetId="3" r:id="rId3"/>
    <sheet name="  Sch-1" sheetId="4" r:id="rId4"/>
    <sheet name="  Sch-2" sheetId="5" r:id="rId5"/>
    <sheet name=" (Part-III) Sch-1" sheetId="6" state="hidden" r:id="rId6"/>
    <sheet name=" (Part-III) Sch-2" sheetId="7" state="hidden" r:id="rId7"/>
    <sheet name="Sch-3" sheetId="8" r:id="rId8"/>
    <sheet name="Sch-4" sheetId="9" r:id="rId9"/>
    <sheet name="Sch-5 After Discount" sheetId="10" r:id="rId10"/>
    <sheet name="Discount" sheetId="11" r:id="rId11"/>
    <sheet name="Bid Form 2nd Envelope" sheetId="12" r:id="rId12"/>
    <sheet name="N-W" sheetId="13" state="hidden" r:id="rId13"/>
  </sheets>
  <definedNames>
    <definedName name="\A">#REF!</definedName>
    <definedName name="\B">#REF!</definedName>
    <definedName name="\C">#REF!</definedName>
    <definedName name="\M">#REF!</definedName>
    <definedName name="\N">#REF!</definedName>
    <definedName name="\P">#REF!</definedName>
    <definedName name="\R">#REF!</definedName>
    <definedName name="\U">#REF!</definedName>
    <definedName name="\V">#REF!</definedName>
    <definedName name="ab">#REF!</definedName>
    <definedName name="logo1">"Picture 7"</definedName>
    <definedName name="_xlnm.Print_Area" localSheetId="3">'  Sch-1'!$A$1:$H$153</definedName>
    <definedName name="_xlnm.Print_Area" localSheetId="4">'  Sch-2'!$A$1:$G$54</definedName>
    <definedName name="_xlnm.Print_Area" localSheetId="5">' (Part-III) Sch-1'!$A$1:$G$53</definedName>
    <definedName name="_xlnm.Print_Area" localSheetId="6">' (Part-III) Sch-2'!$A$1:$G$29</definedName>
    <definedName name="_xlnm.Print_Area" localSheetId="11">'Bid Form 2nd Envelope'!$A$1:$F$47</definedName>
    <definedName name="_xlnm.Print_Area" localSheetId="1">Cover!$B$1:$E$15</definedName>
    <definedName name="_xlnm.Print_Area" localSheetId="10">Discount!$A$2:$G$35</definedName>
    <definedName name="_xlnm.Print_Area" localSheetId="2">'Names of Bidder'!$B$1:$D$24</definedName>
    <definedName name="_xlnm.Print_Area" localSheetId="7">'Sch-3'!$A$1:$G$93</definedName>
    <definedName name="_xlnm.Print_Area" localSheetId="8">'Sch-4'!$A$1:$D$23</definedName>
    <definedName name="_xlnm.Print_Area" localSheetId="9">'Sch-5 After Discount'!$A$1:$D$37</definedName>
    <definedName name="_xlnm.Print_Titles" localSheetId="3">'  Sch-1'!$13:$15</definedName>
    <definedName name="_xlnm.Print_Titles" localSheetId="4">'  Sch-2'!$13:$15</definedName>
    <definedName name="_xlnm.Print_Titles" localSheetId="5">' (Part-III) Sch-1'!$13:$15</definedName>
    <definedName name="_xlnm.Print_Titles" localSheetId="6">' (Part-III) Sch-2'!$13:$15</definedName>
    <definedName name="_xlnm.Print_Titles" localSheetId="7">'Sch-3'!$13:$15</definedName>
    <definedName name="_xlnm.Print_Titles" localSheetId="8">'Sch-4'!$3:$13</definedName>
    <definedName name="_xlnm.Print_Titles" localSheetId="9">'Sch-5 After Discount'!$3:$13</definedName>
    <definedName name="_xlnm.Recorder">#REF!</definedName>
    <definedName name="TEST">#REF!</definedName>
    <definedName name="Z_1A26D3B9_AD8D_4AE9_81F5_E0DF795F4658_.wvu.Cols" localSheetId="3" hidden="1">'  Sch-1'!$I:$Q</definedName>
    <definedName name="Z_1A26D3B9_AD8D_4AE9_81F5_E0DF795F4658_.wvu.Cols" localSheetId="4" hidden="1">'  Sch-2'!$I:$M</definedName>
    <definedName name="Z_1A26D3B9_AD8D_4AE9_81F5_E0DF795F4658_.wvu.Cols" localSheetId="5" hidden="1">' (Part-III) Sch-1'!$I:$Q</definedName>
    <definedName name="Z_1A26D3B9_AD8D_4AE9_81F5_E0DF795F4658_.wvu.Cols" localSheetId="6" hidden="1">' (Part-III) Sch-2'!$I:$M</definedName>
    <definedName name="Z_1A26D3B9_AD8D_4AE9_81F5_E0DF795F4658_.wvu.Cols" localSheetId="10" hidden="1">Discount!$I:$P</definedName>
    <definedName name="Z_1A26D3B9_AD8D_4AE9_81F5_E0DF795F4658_.wvu.PrintArea" localSheetId="3" hidden="1">'  Sch-1'!$A$1:$G$158</definedName>
    <definedName name="Z_1A26D3B9_AD8D_4AE9_81F5_E0DF795F4658_.wvu.PrintArea" localSheetId="4" hidden="1">'  Sch-2'!$A$1:$G$56</definedName>
    <definedName name="Z_1A26D3B9_AD8D_4AE9_81F5_E0DF795F4658_.wvu.PrintArea" localSheetId="5" hidden="1">' (Part-III) Sch-1'!$A$1:$G$53</definedName>
    <definedName name="Z_1A26D3B9_AD8D_4AE9_81F5_E0DF795F4658_.wvu.PrintArea" localSheetId="6" hidden="1">' (Part-III) Sch-2'!$A$1:$G$29</definedName>
    <definedName name="Z_1A26D3B9_AD8D_4AE9_81F5_E0DF795F4658_.wvu.PrintArea" localSheetId="11" hidden="1">'Bid Form 2nd Envelope'!$A$1:$F$47</definedName>
    <definedName name="Z_1A26D3B9_AD8D_4AE9_81F5_E0DF795F4658_.wvu.PrintArea" localSheetId="1" hidden="1">Cover!$B$1:$E$15</definedName>
    <definedName name="Z_1A26D3B9_AD8D_4AE9_81F5_E0DF795F4658_.wvu.PrintArea" localSheetId="10" hidden="1">Discount!$A$2:$G$35</definedName>
    <definedName name="Z_1A26D3B9_AD8D_4AE9_81F5_E0DF795F4658_.wvu.PrintArea" localSheetId="2" hidden="1">'Names of Bidder'!$B$1:$D$24</definedName>
    <definedName name="Z_1A26D3B9_AD8D_4AE9_81F5_E0DF795F4658_.wvu.PrintArea" localSheetId="7" hidden="1">'Sch-3'!$A$1:$G$88</definedName>
    <definedName name="Z_1A26D3B9_AD8D_4AE9_81F5_E0DF795F4658_.wvu.PrintArea" localSheetId="8" hidden="1">'Sch-4'!$A$1:$D$24</definedName>
    <definedName name="Z_1A26D3B9_AD8D_4AE9_81F5_E0DF795F4658_.wvu.PrintArea" localSheetId="9" hidden="1">'Sch-5 After Discount'!$A$1:$D$39</definedName>
    <definedName name="Z_1A26D3B9_AD8D_4AE9_81F5_E0DF795F4658_.wvu.PrintTitles" localSheetId="3" hidden="1">'  Sch-1'!$13:$15</definedName>
    <definedName name="Z_1A26D3B9_AD8D_4AE9_81F5_E0DF795F4658_.wvu.PrintTitles" localSheetId="4" hidden="1">'  Sch-2'!$13:$15</definedName>
    <definedName name="Z_1A26D3B9_AD8D_4AE9_81F5_E0DF795F4658_.wvu.PrintTitles" localSheetId="5" hidden="1">' (Part-III) Sch-1'!$13:$15</definedName>
    <definedName name="Z_1A26D3B9_AD8D_4AE9_81F5_E0DF795F4658_.wvu.PrintTitles" localSheetId="6" hidden="1">' (Part-III) Sch-2'!$13:$15</definedName>
    <definedName name="Z_1A26D3B9_AD8D_4AE9_81F5_E0DF795F4658_.wvu.PrintTitles" localSheetId="7" hidden="1">'Sch-3'!$13:$15</definedName>
    <definedName name="Z_1A26D3B9_AD8D_4AE9_81F5_E0DF795F4658_.wvu.PrintTitles" localSheetId="8" hidden="1">'Sch-4'!$3:$13</definedName>
    <definedName name="Z_1A26D3B9_AD8D_4AE9_81F5_E0DF795F4658_.wvu.PrintTitles" localSheetId="9" hidden="1">'Sch-5 After Discount'!$3:$13</definedName>
    <definedName name="Z_1A26D3B9_AD8D_4AE9_81F5_E0DF795F4658_.wvu.Rows" localSheetId="3" hidden="1">'  Sch-1'!#REF!,'  Sch-1'!#REF!</definedName>
    <definedName name="Z_1A26D3B9_AD8D_4AE9_81F5_E0DF795F4658_.wvu.Rows" localSheetId="5" hidden="1">' (Part-III) Sch-1'!#REF!,' (Part-III) Sch-1'!#REF!</definedName>
    <definedName name="Z_1A26D3B9_AD8D_4AE9_81F5_E0DF795F4658_.wvu.Rows" localSheetId="0" hidden="1">'Basic Data'!$10:$20</definedName>
    <definedName name="Z_1A26D3B9_AD8D_4AE9_81F5_E0DF795F4658_.wvu.Rows" localSheetId="11" hidden="1">'Bid Form 2nd Envelope'!#REF!</definedName>
    <definedName name="Z_1A26D3B9_AD8D_4AE9_81F5_E0DF795F4658_.wvu.Rows" localSheetId="1" hidden="1">Cover!$7:$7,Cover!$10:$10</definedName>
    <definedName name="Z_1A26D3B9_AD8D_4AE9_81F5_E0DF795F4658_.wvu.Rows" localSheetId="10" hidden="1">Discount!#REF!,Discount!#REF!,Discount!#REF!,Discount!#REF!,Discount!$21:$23</definedName>
    <definedName name="Z_25334923_91A5_4F88_9A10_8FA88873EC26_.wvu.Cols" localSheetId="10" hidden="1">Discount!$I:$M</definedName>
    <definedName name="Z_25334923_91A5_4F88_9A10_8FA88873EC26_.wvu.Cols" localSheetId="7" hidden="1">'Sch-3'!$L:$Q</definedName>
    <definedName name="Z_25334923_91A5_4F88_9A10_8FA88873EC26_.wvu.Cols" localSheetId="9" hidden="1">'Sch-5 After Discount'!$F:$I</definedName>
    <definedName name="Z_25334923_91A5_4F88_9A10_8FA88873EC26_.wvu.PrintArea" localSheetId="3" hidden="1">'  Sch-1'!$A$1:$G$158</definedName>
    <definedName name="Z_25334923_91A5_4F88_9A10_8FA88873EC26_.wvu.PrintArea" localSheetId="4" hidden="1">'  Sch-2'!$A$1:$G$56</definedName>
    <definedName name="Z_25334923_91A5_4F88_9A10_8FA88873EC26_.wvu.PrintArea" localSheetId="5" hidden="1">' (Part-III) Sch-1'!$A$1:$G$53</definedName>
    <definedName name="Z_25334923_91A5_4F88_9A10_8FA88873EC26_.wvu.PrintArea" localSheetId="6" hidden="1">' (Part-III) Sch-2'!$A$1:$G$29</definedName>
    <definedName name="Z_25334923_91A5_4F88_9A10_8FA88873EC26_.wvu.PrintArea" localSheetId="11" hidden="1">'Bid Form 2nd Envelope'!$A$1:$F$47</definedName>
    <definedName name="Z_25334923_91A5_4F88_9A10_8FA88873EC26_.wvu.PrintArea" localSheetId="1" hidden="1">Cover!$B$1:$E$15</definedName>
    <definedName name="Z_25334923_91A5_4F88_9A10_8FA88873EC26_.wvu.PrintArea" localSheetId="10" hidden="1">Discount!$A$2:$G$35</definedName>
    <definedName name="Z_25334923_91A5_4F88_9A10_8FA88873EC26_.wvu.PrintArea" localSheetId="2" hidden="1">'Names of Bidder'!$B$1:$D$24</definedName>
    <definedName name="Z_25334923_91A5_4F88_9A10_8FA88873EC26_.wvu.PrintArea" localSheetId="7" hidden="1">'Sch-3'!$A$1:$G$88</definedName>
    <definedName name="Z_25334923_91A5_4F88_9A10_8FA88873EC26_.wvu.PrintArea" localSheetId="8" hidden="1">'Sch-4'!$A$1:$D$24</definedName>
    <definedName name="Z_25334923_91A5_4F88_9A10_8FA88873EC26_.wvu.PrintArea" localSheetId="9" hidden="1">'Sch-5 After Discount'!$A$1:$D$39</definedName>
    <definedName name="Z_25334923_91A5_4F88_9A10_8FA88873EC26_.wvu.PrintTitles" localSheetId="3" hidden="1">'  Sch-1'!$13:$15</definedName>
    <definedName name="Z_25334923_91A5_4F88_9A10_8FA88873EC26_.wvu.PrintTitles" localSheetId="4" hidden="1">'  Sch-2'!$13:$15</definedName>
    <definedName name="Z_25334923_91A5_4F88_9A10_8FA88873EC26_.wvu.PrintTitles" localSheetId="5" hidden="1">' (Part-III) Sch-1'!$13:$15</definedName>
    <definedName name="Z_25334923_91A5_4F88_9A10_8FA88873EC26_.wvu.PrintTitles" localSheetId="6" hidden="1">' (Part-III) Sch-2'!$13:$15</definedName>
    <definedName name="Z_25334923_91A5_4F88_9A10_8FA88873EC26_.wvu.PrintTitles" localSheetId="7" hidden="1">'Sch-3'!$13:$15</definedName>
    <definedName name="Z_25334923_91A5_4F88_9A10_8FA88873EC26_.wvu.PrintTitles" localSheetId="8" hidden="1">'Sch-4'!$3:$13</definedName>
    <definedName name="Z_25334923_91A5_4F88_9A10_8FA88873EC26_.wvu.PrintTitles" localSheetId="9" hidden="1">'Sch-5 After Discount'!$3:$13</definedName>
    <definedName name="Z_25334923_91A5_4F88_9A10_8FA88873EC26_.wvu.Rows" localSheetId="0" hidden="1">'Basic Data'!$10:$20</definedName>
    <definedName name="Z_25334923_91A5_4F88_9A10_8FA88873EC26_.wvu.Rows" localSheetId="1" hidden="1">Cover!$7:$7,Cover!$10:$10</definedName>
    <definedName name="Z_25334923_91A5_4F88_9A10_8FA88873EC26_.wvu.Rows" localSheetId="10" hidden="1">Discount!$21:$23</definedName>
    <definedName name="Z_25334923_91A5_4F88_9A10_8FA88873EC26_.wvu.Rows" localSheetId="2" hidden="1">'Names of Bidder'!$6:$6,'Names of Bidder'!$13:$16</definedName>
    <definedName name="Z_25334923_91A5_4F88_9A10_8FA88873EC26_.wvu.Rows" localSheetId="8" hidden="1">'Sch-4'!#REF!</definedName>
    <definedName name="Z_25334923_91A5_4F88_9A10_8FA88873EC26_.wvu.Rows" localSheetId="9" hidden="1">'Sch-5 After Discount'!$20:$22</definedName>
    <definedName name="Z_398C7893_3C2A_4DA4_8552_014985533932_.wvu.Cols" localSheetId="3" hidden="1">'  Sch-1'!$H:$P</definedName>
    <definedName name="Z_398C7893_3C2A_4DA4_8552_014985533932_.wvu.Cols" localSheetId="4" hidden="1">'  Sch-2'!#REF!</definedName>
    <definedName name="Z_398C7893_3C2A_4DA4_8552_014985533932_.wvu.Cols" localSheetId="11" hidden="1">'Bid Form 2nd Envelope'!$Z:$AD,'Bid Form 2nd Envelope'!$AH:$AH</definedName>
    <definedName name="Z_398C7893_3C2A_4DA4_8552_014985533932_.wvu.Cols" localSheetId="10" hidden="1">Discount!$I:$M</definedName>
    <definedName name="Z_398C7893_3C2A_4DA4_8552_014985533932_.wvu.Cols" localSheetId="7" hidden="1">'Sch-3'!$H:$AG</definedName>
    <definedName name="Z_398C7893_3C2A_4DA4_8552_014985533932_.wvu.Cols" localSheetId="9" hidden="1">'Sch-5 After Discount'!$F:$G</definedName>
    <definedName name="Z_398C7893_3C2A_4DA4_8552_014985533932_.wvu.PrintArea" localSheetId="3" hidden="1">'  Sch-1'!$A$1:$G$156</definedName>
    <definedName name="Z_398C7893_3C2A_4DA4_8552_014985533932_.wvu.PrintArea" localSheetId="5" hidden="1">' (Part-III) Sch-1'!$A$1:$G$53</definedName>
    <definedName name="Z_398C7893_3C2A_4DA4_8552_014985533932_.wvu.PrintArea" localSheetId="6" hidden="1">' (Part-III) Sch-2'!$A$1:$G$29</definedName>
    <definedName name="Z_398C7893_3C2A_4DA4_8552_014985533932_.wvu.PrintArea" localSheetId="11" hidden="1">'Bid Form 2nd Envelope'!$A$1:$F$47</definedName>
    <definedName name="Z_398C7893_3C2A_4DA4_8552_014985533932_.wvu.PrintArea" localSheetId="1" hidden="1">Cover!$B$1:$E$15</definedName>
    <definedName name="Z_398C7893_3C2A_4DA4_8552_014985533932_.wvu.PrintArea" localSheetId="10" hidden="1">Discount!$A$2:$G$35</definedName>
    <definedName name="Z_398C7893_3C2A_4DA4_8552_014985533932_.wvu.PrintArea" localSheetId="2" hidden="1">'Names of Bidder'!$B$1:$D$24</definedName>
    <definedName name="Z_398C7893_3C2A_4DA4_8552_014985533932_.wvu.PrintArea" localSheetId="7" hidden="1">'Sch-3'!$A$1:$G$93</definedName>
    <definedName name="Z_398C7893_3C2A_4DA4_8552_014985533932_.wvu.PrintArea" localSheetId="8" hidden="1">'Sch-4'!$A$1:$D$23</definedName>
    <definedName name="Z_398C7893_3C2A_4DA4_8552_014985533932_.wvu.PrintArea" localSheetId="9" hidden="1">'Sch-5 After Discount'!$A$1:$D$37</definedName>
    <definedName name="Z_398C7893_3C2A_4DA4_8552_014985533932_.wvu.PrintTitles" localSheetId="3" hidden="1">'  Sch-1'!$13:$15</definedName>
    <definedName name="Z_398C7893_3C2A_4DA4_8552_014985533932_.wvu.PrintTitles" localSheetId="4" hidden="1">'  Sch-2'!$13:$15</definedName>
    <definedName name="Z_398C7893_3C2A_4DA4_8552_014985533932_.wvu.PrintTitles" localSheetId="5" hidden="1">' (Part-III) Sch-1'!$13:$15</definedName>
    <definedName name="Z_398C7893_3C2A_4DA4_8552_014985533932_.wvu.PrintTitles" localSheetId="6" hidden="1">' (Part-III) Sch-2'!$13:$15</definedName>
    <definedName name="Z_398C7893_3C2A_4DA4_8552_014985533932_.wvu.PrintTitles" localSheetId="7" hidden="1">'Sch-3'!$13:$15</definedName>
    <definedName name="Z_398C7893_3C2A_4DA4_8552_014985533932_.wvu.PrintTitles" localSheetId="8" hidden="1">'Sch-4'!$3:$13</definedName>
    <definedName name="Z_398C7893_3C2A_4DA4_8552_014985533932_.wvu.PrintTitles" localSheetId="9" hidden="1">'Sch-5 After Discount'!$3:$13</definedName>
    <definedName name="Z_398C7893_3C2A_4DA4_8552_014985533932_.wvu.Rows" localSheetId="3" hidden="1">'  Sch-1'!#REF!</definedName>
    <definedName name="Z_398C7893_3C2A_4DA4_8552_014985533932_.wvu.Rows" localSheetId="4" hidden="1">'  Sch-2'!#REF!</definedName>
    <definedName name="Z_398C7893_3C2A_4DA4_8552_014985533932_.wvu.Rows" localSheetId="0" hidden="1">'Basic Data'!$10:$20</definedName>
    <definedName name="Z_398C7893_3C2A_4DA4_8552_014985533932_.wvu.Rows" localSheetId="1" hidden="1">Cover!$7:$7,Cover!$10:$10</definedName>
    <definedName name="Z_398C7893_3C2A_4DA4_8552_014985533932_.wvu.Rows" localSheetId="10" hidden="1">Discount!$21:$23</definedName>
    <definedName name="Z_398C7893_3C2A_4DA4_8552_014985533932_.wvu.Rows" localSheetId="2" hidden="1">'Names of Bidder'!$6:$6,'Names of Bidder'!$13:$16</definedName>
    <definedName name="Z_398C7893_3C2A_4DA4_8552_014985533932_.wvu.Rows" localSheetId="7" hidden="1">'Sch-3'!$16:$88</definedName>
    <definedName name="Z_398C7893_3C2A_4DA4_8552_014985533932_.wvu.Rows" localSheetId="8" hidden="1">'Sch-4'!#REF!,'Sch-4'!$18:$18</definedName>
    <definedName name="Z_398C7893_3C2A_4DA4_8552_014985533932_.wvu.Rows" localSheetId="9" hidden="1">'Sch-5 After Discount'!$17:$27</definedName>
    <definedName name="Z_4F47A486_EA66_4D4B_9D65_1ABEAC31AACE_.wvu.Cols" localSheetId="11" hidden="1">'Bid Form 2nd Envelope'!$Z:$AE</definedName>
    <definedName name="Z_4F47A486_EA66_4D4B_9D65_1ABEAC31AACE_.wvu.Cols" localSheetId="10" hidden="1">Discount!$I:$L</definedName>
    <definedName name="Z_4F47A486_EA66_4D4B_9D65_1ABEAC31AACE_.wvu.Cols" localSheetId="7" hidden="1">'Sch-3'!$N:$N</definedName>
    <definedName name="Z_4F47A486_EA66_4D4B_9D65_1ABEAC31AACE_.wvu.Cols" localSheetId="8" hidden="1">'Sch-4'!$G:$K</definedName>
    <definedName name="Z_4F47A486_EA66_4D4B_9D65_1ABEAC31AACE_.wvu.PrintArea" localSheetId="3" hidden="1">'  Sch-1'!$A$1:$G$158</definedName>
    <definedName name="Z_4F47A486_EA66_4D4B_9D65_1ABEAC31AACE_.wvu.PrintArea" localSheetId="4" hidden="1">'  Sch-2'!$A$1:$G$56</definedName>
    <definedName name="Z_4F47A486_EA66_4D4B_9D65_1ABEAC31AACE_.wvu.PrintArea" localSheetId="5" hidden="1">' (Part-III) Sch-1'!$A$1:$G$53</definedName>
    <definedName name="Z_4F47A486_EA66_4D4B_9D65_1ABEAC31AACE_.wvu.PrintArea" localSheetId="6" hidden="1">' (Part-III) Sch-2'!$A$1:$G$29</definedName>
    <definedName name="Z_4F47A486_EA66_4D4B_9D65_1ABEAC31AACE_.wvu.PrintArea" localSheetId="11" hidden="1">'Bid Form 2nd Envelope'!$A$1:$F$47</definedName>
    <definedName name="Z_4F47A486_EA66_4D4B_9D65_1ABEAC31AACE_.wvu.PrintArea" localSheetId="1" hidden="1">Cover!$B$1:$E$15</definedName>
    <definedName name="Z_4F47A486_EA66_4D4B_9D65_1ABEAC31AACE_.wvu.PrintArea" localSheetId="10" hidden="1">Discount!$A$2:$G$35</definedName>
    <definedName name="Z_4F47A486_EA66_4D4B_9D65_1ABEAC31AACE_.wvu.PrintArea" localSheetId="2" hidden="1">'Names of Bidder'!$B$1:$D$24</definedName>
    <definedName name="Z_4F47A486_EA66_4D4B_9D65_1ABEAC31AACE_.wvu.PrintArea" localSheetId="7" hidden="1">'Sch-3'!$A$1:$G$88</definedName>
    <definedName name="Z_4F47A486_EA66_4D4B_9D65_1ABEAC31AACE_.wvu.PrintArea" localSheetId="8" hidden="1">'Sch-4'!$A$1:$D$24</definedName>
    <definedName name="Z_4F47A486_EA66_4D4B_9D65_1ABEAC31AACE_.wvu.PrintArea" localSheetId="9" hidden="1">'Sch-5 After Discount'!$A$1:$D$39</definedName>
    <definedName name="Z_4F47A486_EA66_4D4B_9D65_1ABEAC31AACE_.wvu.PrintTitles" localSheetId="3" hidden="1">'  Sch-1'!$13:$15</definedName>
    <definedName name="Z_4F47A486_EA66_4D4B_9D65_1ABEAC31AACE_.wvu.PrintTitles" localSheetId="4" hidden="1">'  Sch-2'!$13:$15</definedName>
    <definedName name="Z_4F47A486_EA66_4D4B_9D65_1ABEAC31AACE_.wvu.PrintTitles" localSheetId="5" hidden="1">' (Part-III) Sch-1'!$13:$15</definedName>
    <definedName name="Z_4F47A486_EA66_4D4B_9D65_1ABEAC31AACE_.wvu.PrintTitles" localSheetId="6" hidden="1">' (Part-III) Sch-2'!$13:$15</definedName>
    <definedName name="Z_4F47A486_EA66_4D4B_9D65_1ABEAC31AACE_.wvu.PrintTitles" localSheetId="7" hidden="1">'Sch-3'!$13:$15</definedName>
    <definedName name="Z_4F47A486_EA66_4D4B_9D65_1ABEAC31AACE_.wvu.PrintTitles" localSheetId="8" hidden="1">'Sch-4'!$3:$13</definedName>
    <definedName name="Z_4F47A486_EA66_4D4B_9D65_1ABEAC31AACE_.wvu.PrintTitles" localSheetId="9" hidden="1">'Sch-5 After Discount'!$3:$13</definedName>
    <definedName name="Z_4F47A486_EA66_4D4B_9D65_1ABEAC31AACE_.wvu.Rows" localSheetId="0" hidden="1">'Basic Data'!$10:$20</definedName>
    <definedName name="Z_4F47A486_EA66_4D4B_9D65_1ABEAC31AACE_.wvu.Rows" localSheetId="11" hidden="1">'Bid Form 2nd Envelope'!#REF!</definedName>
    <definedName name="Z_4F47A486_EA66_4D4B_9D65_1ABEAC31AACE_.wvu.Rows" localSheetId="1" hidden="1">Cover!$7:$7,Cover!$10:$10</definedName>
    <definedName name="Z_4F47A486_EA66_4D4B_9D65_1ABEAC31AACE_.wvu.Rows" localSheetId="10" hidden="1">Discount!$21:$23</definedName>
    <definedName name="Z_4F47A486_EA66_4D4B_9D65_1ABEAC31AACE_.wvu.Rows" localSheetId="2" hidden="1">'Names of Bidder'!$6:$6,'Names of Bidder'!$13:$16</definedName>
    <definedName name="Z_4F65FF32_EC61_4022_A399_2986D7B6B8B3_.wvu.PrintArea" localSheetId="3" hidden="1">'  Sch-1'!$A$1:$G$158</definedName>
    <definedName name="Z_4F65FF32_EC61_4022_A399_2986D7B6B8B3_.wvu.PrintArea" localSheetId="4" hidden="1">'  Sch-2'!$A$1:$G$56</definedName>
    <definedName name="Z_4F65FF32_EC61_4022_A399_2986D7B6B8B3_.wvu.PrintArea" localSheetId="5" hidden="1">' (Part-III) Sch-1'!$A$1:$G$53</definedName>
    <definedName name="Z_4F65FF32_EC61_4022_A399_2986D7B6B8B3_.wvu.PrintArea" localSheetId="6" hidden="1">' (Part-III) Sch-2'!$A$1:$G$29</definedName>
    <definedName name="Z_4F65FF32_EC61_4022_A399_2986D7B6B8B3_.wvu.PrintArea" localSheetId="10" hidden="1">Discount!$A$2:$G$33</definedName>
    <definedName name="Z_4F65FF32_EC61_4022_A399_2986D7B6B8B3_.wvu.PrintArea" localSheetId="7" hidden="1">'Sch-3'!$A$1:$G$88</definedName>
    <definedName name="Z_4F65FF32_EC61_4022_A399_2986D7B6B8B3_.wvu.PrintArea" localSheetId="8" hidden="1">'Sch-4'!$A$1:$D$24</definedName>
    <definedName name="Z_4F65FF32_EC61_4022_A399_2986D7B6B8B3_.wvu.PrintArea" localSheetId="9" hidden="1">'Sch-5 After Discount'!$A$1:$D$39</definedName>
    <definedName name="Z_4F65FF32_EC61_4022_A399_2986D7B6B8B3_.wvu.PrintTitles" localSheetId="3" hidden="1">'  Sch-1'!$13:$15</definedName>
    <definedName name="Z_4F65FF32_EC61_4022_A399_2986D7B6B8B3_.wvu.PrintTitles" localSheetId="4" hidden="1">'  Sch-2'!$13:$15</definedName>
    <definedName name="Z_4F65FF32_EC61_4022_A399_2986D7B6B8B3_.wvu.PrintTitles" localSheetId="5" hidden="1">' (Part-III) Sch-1'!$13:$15</definedName>
    <definedName name="Z_4F65FF32_EC61_4022_A399_2986D7B6B8B3_.wvu.PrintTitles" localSheetId="6" hidden="1">' (Part-III) Sch-2'!$13:$15</definedName>
    <definedName name="Z_4F65FF32_EC61_4022_A399_2986D7B6B8B3_.wvu.PrintTitles" localSheetId="7" hidden="1">'Sch-3'!$13:$15</definedName>
    <definedName name="Z_4F65FF32_EC61_4022_A399_2986D7B6B8B3_.wvu.PrintTitles" localSheetId="8" hidden="1">'Sch-4'!$3:$13</definedName>
    <definedName name="Z_4F65FF32_EC61_4022_A399_2986D7B6B8B3_.wvu.PrintTitles" localSheetId="9" hidden="1">'Sch-5 After Discount'!$3:$13</definedName>
    <definedName name="Z_58D82F59_8CF6_455F_B9F4_081499FDF243_.wvu.Cols" localSheetId="3" hidden="1">'  Sch-1'!$I:$M</definedName>
    <definedName name="Z_58D82F59_8CF6_455F_B9F4_081499FDF243_.wvu.Cols" localSheetId="4" hidden="1">'  Sch-2'!$I:$J</definedName>
    <definedName name="Z_58D82F59_8CF6_455F_B9F4_081499FDF243_.wvu.Cols" localSheetId="5" hidden="1">' (Part-III) Sch-1'!$I:$M</definedName>
    <definedName name="Z_58D82F59_8CF6_455F_B9F4_081499FDF243_.wvu.Cols" localSheetId="6" hidden="1">' (Part-III) Sch-2'!$I:$J</definedName>
    <definedName name="Z_58D82F59_8CF6_455F_B9F4_081499FDF243_.wvu.Cols" localSheetId="10" hidden="1">Discount!$I:$P</definedName>
    <definedName name="Z_58D82F59_8CF6_455F_B9F4_081499FDF243_.wvu.PrintArea" localSheetId="3" hidden="1">'  Sch-1'!$A$1:$G$158</definedName>
    <definedName name="Z_58D82F59_8CF6_455F_B9F4_081499FDF243_.wvu.PrintArea" localSheetId="4" hidden="1">'  Sch-2'!$A$1:$G$56</definedName>
    <definedName name="Z_58D82F59_8CF6_455F_B9F4_081499FDF243_.wvu.PrintArea" localSheetId="5" hidden="1">' (Part-III) Sch-1'!$A$1:$G$53</definedName>
    <definedName name="Z_58D82F59_8CF6_455F_B9F4_081499FDF243_.wvu.PrintArea" localSheetId="6" hidden="1">' (Part-III) Sch-2'!$A$1:$G$29</definedName>
    <definedName name="Z_58D82F59_8CF6_455F_B9F4_081499FDF243_.wvu.PrintArea" localSheetId="11" hidden="1">'Bid Form 2nd Envelope'!$A$1:$F$49</definedName>
    <definedName name="Z_58D82F59_8CF6_455F_B9F4_081499FDF243_.wvu.PrintArea" localSheetId="1" hidden="1">Cover!$B$1:$E$15</definedName>
    <definedName name="Z_58D82F59_8CF6_455F_B9F4_081499FDF243_.wvu.PrintArea" localSheetId="10" hidden="1">Discount!$A$2:$G$35</definedName>
    <definedName name="Z_58D82F59_8CF6_455F_B9F4_081499FDF243_.wvu.PrintArea" localSheetId="2" hidden="1">'Names of Bidder'!$B$1:$E$22</definedName>
    <definedName name="Z_58D82F59_8CF6_455F_B9F4_081499FDF243_.wvu.PrintArea" localSheetId="7" hidden="1">'Sch-3'!$A$1:$G$88</definedName>
    <definedName name="Z_58D82F59_8CF6_455F_B9F4_081499FDF243_.wvu.PrintArea" localSheetId="8" hidden="1">'Sch-4'!$A$1:$D$24</definedName>
    <definedName name="Z_58D82F59_8CF6_455F_B9F4_081499FDF243_.wvu.PrintArea" localSheetId="9" hidden="1">'Sch-5 After Discount'!$A$1:$D$39</definedName>
    <definedName name="Z_58D82F59_8CF6_455F_B9F4_081499FDF243_.wvu.PrintTitles" localSheetId="3" hidden="1">'  Sch-1'!$13:$15</definedName>
    <definedName name="Z_58D82F59_8CF6_455F_B9F4_081499FDF243_.wvu.PrintTitles" localSheetId="4" hidden="1">'  Sch-2'!$13:$15</definedName>
    <definedName name="Z_58D82F59_8CF6_455F_B9F4_081499FDF243_.wvu.PrintTitles" localSheetId="5" hidden="1">' (Part-III) Sch-1'!$13:$15</definedName>
    <definedName name="Z_58D82F59_8CF6_455F_B9F4_081499FDF243_.wvu.PrintTitles" localSheetId="6" hidden="1">' (Part-III) Sch-2'!$13:$15</definedName>
    <definedName name="Z_58D82F59_8CF6_455F_B9F4_081499FDF243_.wvu.PrintTitles" localSheetId="7" hidden="1">'Sch-3'!$13:$15</definedName>
    <definedName name="Z_58D82F59_8CF6_455F_B9F4_081499FDF243_.wvu.PrintTitles" localSheetId="8" hidden="1">'Sch-4'!$3:$13</definedName>
    <definedName name="Z_58D82F59_8CF6_455F_B9F4_081499FDF243_.wvu.PrintTitles" localSheetId="9" hidden="1">'Sch-5 After Discount'!$3:$13</definedName>
    <definedName name="Z_58D82F59_8CF6_455F_B9F4_081499FDF243_.wvu.Rows" localSheetId="3" hidden="1">'  Sch-1'!#REF!</definedName>
    <definedName name="Z_58D82F59_8CF6_455F_B9F4_081499FDF243_.wvu.Rows" localSheetId="5" hidden="1">' (Part-III) Sch-1'!#REF!</definedName>
    <definedName name="Z_58D82F59_8CF6_455F_B9F4_081499FDF243_.wvu.Rows" localSheetId="0" hidden="1">'Basic Data'!$11:$12</definedName>
    <definedName name="Z_58D82F59_8CF6_455F_B9F4_081499FDF243_.wvu.Rows" localSheetId="11" hidden="1">'Bid Form 2nd Envelope'!#REF!</definedName>
    <definedName name="Z_58D82F59_8CF6_455F_B9F4_081499FDF243_.wvu.Rows" localSheetId="1" hidden="1">Cover!$7:$7,Cover!$10:$10</definedName>
    <definedName name="Z_58D82F59_8CF6_455F_B9F4_081499FDF243_.wvu.Rows" localSheetId="10" hidden="1">Discount!#REF!,Discount!#REF!</definedName>
    <definedName name="Z_5E2FF645_A015_403E_863B_BADF6B75C7D1_.wvu.Cols" localSheetId="11" hidden="1">'Bid Form 2nd Envelope'!$Z:$AD,'Bid Form 2nd Envelope'!$AH:$AH</definedName>
    <definedName name="Z_5E2FF645_A015_403E_863B_BADF6B75C7D1_.wvu.Cols" localSheetId="10" hidden="1">Discount!$I:$L</definedName>
    <definedName name="Z_5E2FF645_A015_403E_863B_BADF6B75C7D1_.wvu.Cols" localSheetId="7" hidden="1">'Sch-3'!$L:$Q</definedName>
    <definedName name="Z_5E2FF645_A015_403E_863B_BADF6B75C7D1_.wvu.Cols" localSheetId="9" hidden="1">'Sch-5 After Discount'!$F:$G</definedName>
    <definedName name="Z_5E2FF645_A015_403E_863B_BADF6B75C7D1_.wvu.PrintArea" localSheetId="3" hidden="1">'  Sch-1'!$A$1:$G$156</definedName>
    <definedName name="Z_5E2FF645_A015_403E_863B_BADF6B75C7D1_.wvu.PrintArea" localSheetId="4" hidden="1">'  Sch-2'!$A$1:$G$54</definedName>
    <definedName name="Z_5E2FF645_A015_403E_863B_BADF6B75C7D1_.wvu.PrintArea" localSheetId="5" hidden="1">' (Part-III) Sch-1'!$A$1:$G$53</definedName>
    <definedName name="Z_5E2FF645_A015_403E_863B_BADF6B75C7D1_.wvu.PrintArea" localSheetId="6" hidden="1">' (Part-III) Sch-2'!$A$1:$G$29</definedName>
    <definedName name="Z_5E2FF645_A015_403E_863B_BADF6B75C7D1_.wvu.PrintArea" localSheetId="11" hidden="1">'Bid Form 2nd Envelope'!$A$1:$F$47</definedName>
    <definedName name="Z_5E2FF645_A015_403E_863B_BADF6B75C7D1_.wvu.PrintArea" localSheetId="1" hidden="1">Cover!$B$1:$E$15</definedName>
    <definedName name="Z_5E2FF645_A015_403E_863B_BADF6B75C7D1_.wvu.PrintArea" localSheetId="10" hidden="1">Discount!$A$2:$G$35</definedName>
    <definedName name="Z_5E2FF645_A015_403E_863B_BADF6B75C7D1_.wvu.PrintArea" localSheetId="2" hidden="1">'Names of Bidder'!$B$1:$D$24</definedName>
    <definedName name="Z_5E2FF645_A015_403E_863B_BADF6B75C7D1_.wvu.PrintArea" localSheetId="7" hidden="1">'Sch-3'!$A$1:$G$88</definedName>
    <definedName name="Z_5E2FF645_A015_403E_863B_BADF6B75C7D1_.wvu.PrintArea" localSheetId="8" hidden="1">'Sch-4'!$A$1:$D$24</definedName>
    <definedName name="Z_5E2FF645_A015_403E_863B_BADF6B75C7D1_.wvu.PrintArea" localSheetId="9" hidden="1">'Sch-5 After Discount'!$A$1:$D$39</definedName>
    <definedName name="Z_5E2FF645_A015_403E_863B_BADF6B75C7D1_.wvu.PrintTitles" localSheetId="3" hidden="1">'  Sch-1'!$13:$15</definedName>
    <definedName name="Z_5E2FF645_A015_403E_863B_BADF6B75C7D1_.wvu.PrintTitles" localSheetId="4" hidden="1">'  Sch-2'!$13:$15</definedName>
    <definedName name="Z_5E2FF645_A015_403E_863B_BADF6B75C7D1_.wvu.PrintTitles" localSheetId="5" hidden="1">' (Part-III) Sch-1'!$13:$15</definedName>
    <definedName name="Z_5E2FF645_A015_403E_863B_BADF6B75C7D1_.wvu.PrintTitles" localSheetId="6" hidden="1">' (Part-III) Sch-2'!$13:$15</definedName>
    <definedName name="Z_5E2FF645_A015_403E_863B_BADF6B75C7D1_.wvu.PrintTitles" localSheetId="7" hidden="1">'Sch-3'!$13:$15</definedName>
    <definedName name="Z_5E2FF645_A015_403E_863B_BADF6B75C7D1_.wvu.PrintTitles" localSheetId="8" hidden="1">'Sch-4'!$3:$13</definedName>
    <definedName name="Z_5E2FF645_A015_403E_863B_BADF6B75C7D1_.wvu.PrintTitles" localSheetId="9" hidden="1">'Sch-5 After Discount'!$3:$13</definedName>
    <definedName name="Z_5E2FF645_A015_403E_863B_BADF6B75C7D1_.wvu.Rows" localSheetId="0" hidden="1">'Basic Data'!$10:$20</definedName>
    <definedName name="Z_5E2FF645_A015_403E_863B_BADF6B75C7D1_.wvu.Rows" localSheetId="1" hidden="1">Cover!$7:$7,Cover!$10:$10</definedName>
    <definedName name="Z_5E2FF645_A015_403E_863B_BADF6B75C7D1_.wvu.Rows" localSheetId="10" hidden="1">Discount!$21:$23</definedName>
    <definedName name="Z_5E2FF645_A015_403E_863B_BADF6B75C7D1_.wvu.Rows" localSheetId="2" hidden="1">'Names of Bidder'!$6:$6,'Names of Bidder'!$13:$16</definedName>
    <definedName name="Z_5E2FF645_A015_403E_863B_BADF6B75C7D1_.wvu.Rows" localSheetId="8" hidden="1">'Sch-4'!$14:$14,'Sch-4'!$17:$17</definedName>
    <definedName name="Z_5E2FF645_A015_403E_863B_BADF6B75C7D1_.wvu.Rows" localSheetId="9" hidden="1">'Sch-5 After Discount'!$17:$26</definedName>
    <definedName name="Z_696D9240_6693_44E8_B9A4_2BFADD101EE2_.wvu.Cols" localSheetId="3" hidden="1">'  Sch-1'!$J:$L</definedName>
    <definedName name="Z_696D9240_6693_44E8_B9A4_2BFADD101EE2_.wvu.Cols" localSheetId="4" hidden="1">'  Sch-2'!$I:$J</definedName>
    <definedName name="Z_696D9240_6693_44E8_B9A4_2BFADD101EE2_.wvu.Cols" localSheetId="5" hidden="1">' (Part-III) Sch-1'!$J:$L</definedName>
    <definedName name="Z_696D9240_6693_44E8_B9A4_2BFADD101EE2_.wvu.Cols" localSheetId="6" hidden="1">' (Part-III) Sch-2'!$I:$J</definedName>
    <definedName name="Z_696D9240_6693_44E8_B9A4_2BFADD101EE2_.wvu.Cols" localSheetId="10" hidden="1">Discount!$I:$P</definedName>
    <definedName name="Z_696D9240_6693_44E8_B9A4_2BFADD101EE2_.wvu.PrintArea" localSheetId="3" hidden="1">'  Sch-1'!$A$1:$G$158</definedName>
    <definedName name="Z_696D9240_6693_44E8_B9A4_2BFADD101EE2_.wvu.PrintArea" localSheetId="4" hidden="1">'  Sch-2'!$A$1:$G$56</definedName>
    <definedName name="Z_696D9240_6693_44E8_B9A4_2BFADD101EE2_.wvu.PrintArea" localSheetId="5" hidden="1">' (Part-III) Sch-1'!$A$1:$G$53</definedName>
    <definedName name="Z_696D9240_6693_44E8_B9A4_2BFADD101EE2_.wvu.PrintArea" localSheetId="6" hidden="1">' (Part-III) Sch-2'!$A$1:$G$29</definedName>
    <definedName name="Z_696D9240_6693_44E8_B9A4_2BFADD101EE2_.wvu.PrintArea" localSheetId="11" hidden="1">'Bid Form 2nd Envelope'!$A$1:$F$53</definedName>
    <definedName name="Z_696D9240_6693_44E8_B9A4_2BFADD101EE2_.wvu.PrintArea" localSheetId="1" hidden="1">Cover!$B$1:$E$15</definedName>
    <definedName name="Z_696D9240_6693_44E8_B9A4_2BFADD101EE2_.wvu.PrintArea" localSheetId="10" hidden="1">Discount!$A$2:$G$35</definedName>
    <definedName name="Z_696D9240_6693_44E8_B9A4_2BFADD101EE2_.wvu.PrintArea" localSheetId="2" hidden="1">'Names of Bidder'!$B$1:$E$22</definedName>
    <definedName name="Z_696D9240_6693_44E8_B9A4_2BFADD101EE2_.wvu.PrintArea" localSheetId="7" hidden="1">'Sch-3'!$A$1:$G$88</definedName>
    <definedName name="Z_696D9240_6693_44E8_B9A4_2BFADD101EE2_.wvu.PrintArea" localSheetId="8" hidden="1">'Sch-4'!$A$1:$D$24</definedName>
    <definedName name="Z_696D9240_6693_44E8_B9A4_2BFADD101EE2_.wvu.PrintArea" localSheetId="9" hidden="1">'Sch-5 After Discount'!$A$1:$D$39</definedName>
    <definedName name="Z_696D9240_6693_44E8_B9A4_2BFADD101EE2_.wvu.PrintTitles" localSheetId="3" hidden="1">'  Sch-1'!$13:$15</definedName>
    <definedName name="Z_696D9240_6693_44E8_B9A4_2BFADD101EE2_.wvu.PrintTitles" localSheetId="4" hidden="1">'  Sch-2'!$13:$15</definedName>
    <definedName name="Z_696D9240_6693_44E8_B9A4_2BFADD101EE2_.wvu.PrintTitles" localSheetId="5" hidden="1">' (Part-III) Sch-1'!$13:$15</definedName>
    <definedName name="Z_696D9240_6693_44E8_B9A4_2BFADD101EE2_.wvu.PrintTitles" localSheetId="6" hidden="1">' (Part-III) Sch-2'!$13:$15</definedName>
    <definedName name="Z_696D9240_6693_44E8_B9A4_2BFADD101EE2_.wvu.PrintTitles" localSheetId="7" hidden="1">'Sch-3'!$13:$15</definedName>
    <definedName name="Z_696D9240_6693_44E8_B9A4_2BFADD101EE2_.wvu.PrintTitles" localSheetId="8" hidden="1">'Sch-4'!$3:$13</definedName>
    <definedName name="Z_696D9240_6693_44E8_B9A4_2BFADD101EE2_.wvu.PrintTitles" localSheetId="9" hidden="1">'Sch-5 After Discount'!$3:$13</definedName>
    <definedName name="Z_696D9240_6693_44E8_B9A4_2BFADD101EE2_.wvu.Rows" localSheetId="3" hidden="1">'  Sch-1'!#REF!</definedName>
    <definedName name="Z_696D9240_6693_44E8_B9A4_2BFADD101EE2_.wvu.Rows" localSheetId="5" hidden="1">' (Part-III) Sch-1'!#REF!</definedName>
    <definedName name="Z_696D9240_6693_44E8_B9A4_2BFADD101EE2_.wvu.Rows" localSheetId="0" hidden="1">'Basic Data'!$11:$12</definedName>
    <definedName name="Z_696D9240_6693_44E8_B9A4_2BFADD101EE2_.wvu.Rows" localSheetId="11" hidden="1">'Bid Form 2nd Envelope'!#REF!</definedName>
    <definedName name="Z_696D9240_6693_44E8_B9A4_2BFADD101EE2_.wvu.Rows" localSheetId="1" hidden="1">Cover!$7:$7,Cover!$10:$10</definedName>
    <definedName name="Z_696D9240_6693_44E8_B9A4_2BFADD101EE2_.wvu.Rows" localSheetId="10" hidden="1">Discount!#REF!,Discount!#REF!</definedName>
    <definedName name="Z_8DC3BA4D_7811_4245_A3D0_7EE4A8A001CA_.wvu.Cols" localSheetId="11" hidden="1">'Bid Form 2nd Envelope'!$Z:$AE</definedName>
    <definedName name="Z_8DC3BA4D_7811_4245_A3D0_7EE4A8A001CA_.wvu.Cols" localSheetId="10" hidden="1">Discount!$I:$N</definedName>
    <definedName name="Z_8DC3BA4D_7811_4245_A3D0_7EE4A8A001CA_.wvu.Cols" localSheetId="7" hidden="1">'Sch-3'!$N:$N</definedName>
    <definedName name="Z_8DC3BA4D_7811_4245_A3D0_7EE4A8A001CA_.wvu.Cols" localSheetId="8" hidden="1">'Sch-4'!$G:$N</definedName>
    <definedName name="Z_8DC3BA4D_7811_4245_A3D0_7EE4A8A001CA_.wvu.PrintArea" localSheetId="3" hidden="1">'  Sch-1'!$A$1:$G$158</definedName>
    <definedName name="Z_8DC3BA4D_7811_4245_A3D0_7EE4A8A001CA_.wvu.PrintArea" localSheetId="4" hidden="1">'  Sch-2'!$A$1:$G$56</definedName>
    <definedName name="Z_8DC3BA4D_7811_4245_A3D0_7EE4A8A001CA_.wvu.PrintArea" localSheetId="5" hidden="1">' (Part-III) Sch-1'!$A$1:$G$53</definedName>
    <definedName name="Z_8DC3BA4D_7811_4245_A3D0_7EE4A8A001CA_.wvu.PrintArea" localSheetId="6" hidden="1">' (Part-III) Sch-2'!$A$1:$G$29</definedName>
    <definedName name="Z_8DC3BA4D_7811_4245_A3D0_7EE4A8A001CA_.wvu.PrintArea" localSheetId="11" hidden="1">'Bid Form 2nd Envelope'!$A$1:$F$47</definedName>
    <definedName name="Z_8DC3BA4D_7811_4245_A3D0_7EE4A8A001CA_.wvu.PrintArea" localSheetId="1" hidden="1">Cover!$B$1:$E$15</definedName>
    <definedName name="Z_8DC3BA4D_7811_4245_A3D0_7EE4A8A001CA_.wvu.PrintArea" localSheetId="10" hidden="1">Discount!$A$2:$G$35</definedName>
    <definedName name="Z_8DC3BA4D_7811_4245_A3D0_7EE4A8A001CA_.wvu.PrintArea" localSheetId="2" hidden="1">'Names of Bidder'!$B$1:$D$24</definedName>
    <definedName name="Z_8DC3BA4D_7811_4245_A3D0_7EE4A8A001CA_.wvu.PrintArea" localSheetId="7" hidden="1">'Sch-3'!$A$1:$G$88</definedName>
    <definedName name="Z_8DC3BA4D_7811_4245_A3D0_7EE4A8A001CA_.wvu.PrintArea" localSheetId="8" hidden="1">'Sch-4'!$A$1:$D$24</definedName>
    <definedName name="Z_8DC3BA4D_7811_4245_A3D0_7EE4A8A001CA_.wvu.PrintArea" localSheetId="9" hidden="1">'Sch-5 After Discount'!$A$1:$D$39</definedName>
    <definedName name="Z_8DC3BA4D_7811_4245_A3D0_7EE4A8A001CA_.wvu.PrintTitles" localSheetId="3" hidden="1">'  Sch-1'!$13:$15</definedName>
    <definedName name="Z_8DC3BA4D_7811_4245_A3D0_7EE4A8A001CA_.wvu.PrintTitles" localSheetId="4" hidden="1">'  Sch-2'!$13:$15</definedName>
    <definedName name="Z_8DC3BA4D_7811_4245_A3D0_7EE4A8A001CA_.wvu.PrintTitles" localSheetId="5" hidden="1">' (Part-III) Sch-1'!$13:$15</definedName>
    <definedName name="Z_8DC3BA4D_7811_4245_A3D0_7EE4A8A001CA_.wvu.PrintTitles" localSheetId="6" hidden="1">' (Part-III) Sch-2'!$13:$15</definedName>
    <definedName name="Z_8DC3BA4D_7811_4245_A3D0_7EE4A8A001CA_.wvu.PrintTitles" localSheetId="7" hidden="1">'Sch-3'!$13:$15</definedName>
    <definedName name="Z_8DC3BA4D_7811_4245_A3D0_7EE4A8A001CA_.wvu.PrintTitles" localSheetId="8" hidden="1">'Sch-4'!$3:$13</definedName>
    <definedName name="Z_8DC3BA4D_7811_4245_A3D0_7EE4A8A001CA_.wvu.PrintTitles" localSheetId="9" hidden="1">'Sch-5 After Discount'!$3:$13</definedName>
    <definedName name="Z_8DC3BA4D_7811_4245_A3D0_7EE4A8A001CA_.wvu.Rows" localSheetId="0" hidden="1">'Basic Data'!$10:$20</definedName>
    <definedName name="Z_8DC3BA4D_7811_4245_A3D0_7EE4A8A001CA_.wvu.Rows" localSheetId="11" hidden="1">'Bid Form 2nd Envelope'!#REF!</definedName>
    <definedName name="Z_8DC3BA4D_7811_4245_A3D0_7EE4A8A001CA_.wvu.Rows" localSheetId="1" hidden="1">Cover!$7:$7,Cover!$10:$10</definedName>
    <definedName name="Z_8DC3BA4D_7811_4245_A3D0_7EE4A8A001CA_.wvu.Rows" localSheetId="10" hidden="1">Discount!$21:$23</definedName>
    <definedName name="Z_8DC3BA4D_7811_4245_A3D0_7EE4A8A001CA_.wvu.Rows" localSheetId="2" hidden="1">'Names of Bidder'!$6:$6,'Names of Bidder'!$13:$16</definedName>
    <definedName name="Z_B0EE7D76_5806_4718_BDAD_3A3EA691E5E4_.wvu.Cols" localSheetId="3" hidden="1">'  Sch-1'!$I:$M</definedName>
    <definedName name="Z_B0EE7D76_5806_4718_BDAD_3A3EA691E5E4_.wvu.Cols" localSheetId="4" hidden="1">'  Sch-2'!$I:$J</definedName>
    <definedName name="Z_B0EE7D76_5806_4718_BDAD_3A3EA691E5E4_.wvu.Cols" localSheetId="5" hidden="1">' (Part-III) Sch-1'!$I:$M</definedName>
    <definedName name="Z_B0EE7D76_5806_4718_BDAD_3A3EA691E5E4_.wvu.Cols" localSheetId="6" hidden="1">' (Part-III) Sch-2'!$I:$J</definedName>
    <definedName name="Z_B0EE7D76_5806_4718_BDAD_3A3EA691E5E4_.wvu.Cols" localSheetId="10" hidden="1">Discount!$I:$P</definedName>
    <definedName name="Z_B0EE7D76_5806_4718_BDAD_3A3EA691E5E4_.wvu.PrintArea" localSheetId="3" hidden="1">'  Sch-1'!$A$1:$G$158</definedName>
    <definedName name="Z_B0EE7D76_5806_4718_BDAD_3A3EA691E5E4_.wvu.PrintArea" localSheetId="4" hidden="1">'  Sch-2'!$A$1:$G$56</definedName>
    <definedName name="Z_B0EE7D76_5806_4718_BDAD_3A3EA691E5E4_.wvu.PrintArea" localSheetId="5" hidden="1">' (Part-III) Sch-1'!$A$1:$G$53</definedName>
    <definedName name="Z_B0EE7D76_5806_4718_BDAD_3A3EA691E5E4_.wvu.PrintArea" localSheetId="6" hidden="1">' (Part-III) Sch-2'!$A$1:$G$29</definedName>
    <definedName name="Z_B0EE7D76_5806_4718_BDAD_3A3EA691E5E4_.wvu.PrintArea" localSheetId="11" hidden="1">'Bid Form 2nd Envelope'!$A$1:$F$49</definedName>
    <definedName name="Z_B0EE7D76_5806_4718_BDAD_3A3EA691E5E4_.wvu.PrintArea" localSheetId="1" hidden="1">Cover!$B$1:$E$15</definedName>
    <definedName name="Z_B0EE7D76_5806_4718_BDAD_3A3EA691E5E4_.wvu.PrintArea" localSheetId="10" hidden="1">Discount!$A$2:$G$35</definedName>
    <definedName name="Z_B0EE7D76_5806_4718_BDAD_3A3EA691E5E4_.wvu.PrintArea" localSheetId="2" hidden="1">'Names of Bidder'!$B$1:$E$22</definedName>
    <definedName name="Z_B0EE7D76_5806_4718_BDAD_3A3EA691E5E4_.wvu.PrintArea" localSheetId="7" hidden="1">'Sch-3'!$A$1:$G$88</definedName>
    <definedName name="Z_B0EE7D76_5806_4718_BDAD_3A3EA691E5E4_.wvu.PrintArea" localSheetId="8" hidden="1">'Sch-4'!$A$1:$D$24</definedName>
    <definedName name="Z_B0EE7D76_5806_4718_BDAD_3A3EA691E5E4_.wvu.PrintArea" localSheetId="9" hidden="1">'Sch-5 After Discount'!$A$1:$D$39</definedName>
    <definedName name="Z_B0EE7D76_5806_4718_BDAD_3A3EA691E5E4_.wvu.PrintTitles" localSheetId="3" hidden="1">'  Sch-1'!$13:$15</definedName>
    <definedName name="Z_B0EE7D76_5806_4718_BDAD_3A3EA691E5E4_.wvu.PrintTitles" localSheetId="4" hidden="1">'  Sch-2'!$13:$15</definedName>
    <definedName name="Z_B0EE7D76_5806_4718_BDAD_3A3EA691E5E4_.wvu.PrintTitles" localSheetId="5" hidden="1">' (Part-III) Sch-1'!$13:$15</definedName>
    <definedName name="Z_B0EE7D76_5806_4718_BDAD_3A3EA691E5E4_.wvu.PrintTitles" localSheetId="6" hidden="1">' (Part-III) Sch-2'!$13:$15</definedName>
    <definedName name="Z_B0EE7D76_5806_4718_BDAD_3A3EA691E5E4_.wvu.PrintTitles" localSheetId="7" hidden="1">'Sch-3'!$13:$15</definedName>
    <definedName name="Z_B0EE7D76_5806_4718_BDAD_3A3EA691E5E4_.wvu.PrintTitles" localSheetId="8" hidden="1">'Sch-4'!$3:$13</definedName>
    <definedName name="Z_B0EE7D76_5806_4718_BDAD_3A3EA691E5E4_.wvu.PrintTitles" localSheetId="9" hidden="1">'Sch-5 After Discount'!$3:$13</definedName>
    <definedName name="Z_B0EE7D76_5806_4718_BDAD_3A3EA691E5E4_.wvu.Rows" localSheetId="3" hidden="1">'  Sch-1'!#REF!</definedName>
    <definedName name="Z_B0EE7D76_5806_4718_BDAD_3A3EA691E5E4_.wvu.Rows" localSheetId="5" hidden="1">' (Part-III) Sch-1'!#REF!</definedName>
    <definedName name="Z_B0EE7D76_5806_4718_BDAD_3A3EA691E5E4_.wvu.Rows" localSheetId="0" hidden="1">'Basic Data'!$11:$12</definedName>
    <definedName name="Z_B0EE7D76_5806_4718_BDAD_3A3EA691E5E4_.wvu.Rows" localSheetId="11" hidden="1">'Bid Form 2nd Envelope'!#REF!</definedName>
    <definedName name="Z_B0EE7D76_5806_4718_BDAD_3A3EA691E5E4_.wvu.Rows" localSheetId="1" hidden="1">Cover!$7:$7,Cover!$10:$10</definedName>
    <definedName name="Z_B0EE7D76_5806_4718_BDAD_3A3EA691E5E4_.wvu.Rows" localSheetId="10" hidden="1">Discount!#REF!,Discount!#REF!</definedName>
    <definedName name="Z_B1277D53_29D6_4226_81E2_084FB62977B6_.wvu.Cols" localSheetId="3" hidden="1">'  Sch-1'!$I:$M</definedName>
    <definedName name="Z_B1277D53_29D6_4226_81E2_084FB62977B6_.wvu.Cols" localSheetId="4" hidden="1">'  Sch-2'!$I:$J</definedName>
    <definedName name="Z_B1277D53_29D6_4226_81E2_084FB62977B6_.wvu.Cols" localSheetId="5" hidden="1">' (Part-III) Sch-1'!$I:$M</definedName>
    <definedName name="Z_B1277D53_29D6_4226_81E2_084FB62977B6_.wvu.Cols" localSheetId="6" hidden="1">' (Part-III) Sch-2'!$I:$J</definedName>
    <definedName name="Z_B1277D53_29D6_4226_81E2_084FB62977B6_.wvu.Cols" localSheetId="10" hidden="1">Discount!$I:$P</definedName>
    <definedName name="Z_B1277D53_29D6_4226_81E2_084FB62977B6_.wvu.PrintArea" localSheetId="3" hidden="1">'  Sch-1'!$A$1:$G$158</definedName>
    <definedName name="Z_B1277D53_29D6_4226_81E2_084FB62977B6_.wvu.PrintArea" localSheetId="4" hidden="1">'  Sch-2'!$A$1:$G$56</definedName>
    <definedName name="Z_B1277D53_29D6_4226_81E2_084FB62977B6_.wvu.PrintArea" localSheetId="5" hidden="1">' (Part-III) Sch-1'!$A$1:$G$53</definedName>
    <definedName name="Z_B1277D53_29D6_4226_81E2_084FB62977B6_.wvu.PrintArea" localSheetId="6" hidden="1">' (Part-III) Sch-2'!$A$1:$G$29</definedName>
    <definedName name="Z_B1277D53_29D6_4226_81E2_084FB62977B6_.wvu.PrintArea" localSheetId="11" hidden="1">'Bid Form 2nd Envelope'!$A$1:$F$47</definedName>
    <definedName name="Z_B1277D53_29D6_4226_81E2_084FB62977B6_.wvu.PrintArea" localSheetId="1" hidden="1">Cover!$B$1:$E$15</definedName>
    <definedName name="Z_B1277D53_29D6_4226_81E2_084FB62977B6_.wvu.PrintArea" localSheetId="10" hidden="1">Discount!$A$2:$G$35</definedName>
    <definedName name="Z_B1277D53_29D6_4226_81E2_084FB62977B6_.wvu.PrintArea" localSheetId="2" hidden="1">'Names of Bidder'!$B$1:$D$24</definedName>
    <definedName name="Z_B1277D53_29D6_4226_81E2_084FB62977B6_.wvu.PrintArea" localSheetId="7" hidden="1">'Sch-3'!$A$1:$G$88</definedName>
    <definedName name="Z_B1277D53_29D6_4226_81E2_084FB62977B6_.wvu.PrintArea" localSheetId="8" hidden="1">'Sch-4'!$A$1:$D$24</definedName>
    <definedName name="Z_B1277D53_29D6_4226_81E2_084FB62977B6_.wvu.PrintArea" localSheetId="9" hidden="1">'Sch-5 After Discount'!$A$1:$D$39</definedName>
    <definedName name="Z_B1277D53_29D6_4226_81E2_084FB62977B6_.wvu.PrintTitles" localSheetId="3" hidden="1">'  Sch-1'!$13:$15</definedName>
    <definedName name="Z_B1277D53_29D6_4226_81E2_084FB62977B6_.wvu.PrintTitles" localSheetId="4" hidden="1">'  Sch-2'!$13:$15</definedName>
    <definedName name="Z_B1277D53_29D6_4226_81E2_084FB62977B6_.wvu.PrintTitles" localSheetId="5" hidden="1">' (Part-III) Sch-1'!$13:$15</definedName>
    <definedName name="Z_B1277D53_29D6_4226_81E2_084FB62977B6_.wvu.PrintTitles" localSheetId="6" hidden="1">' (Part-III) Sch-2'!$13:$15</definedName>
    <definedName name="Z_B1277D53_29D6_4226_81E2_084FB62977B6_.wvu.PrintTitles" localSheetId="7" hidden="1">'Sch-3'!$13:$15</definedName>
    <definedName name="Z_B1277D53_29D6_4226_81E2_084FB62977B6_.wvu.PrintTitles" localSheetId="8" hidden="1">'Sch-4'!$3:$13</definedName>
    <definedName name="Z_B1277D53_29D6_4226_81E2_084FB62977B6_.wvu.PrintTitles" localSheetId="9" hidden="1">'Sch-5 After Discount'!$3:$13</definedName>
    <definedName name="Z_B1277D53_29D6_4226_81E2_084FB62977B6_.wvu.Rows" localSheetId="3" hidden="1">'  Sch-1'!#REF!</definedName>
    <definedName name="Z_B1277D53_29D6_4226_81E2_084FB62977B6_.wvu.Rows" localSheetId="5" hidden="1">' (Part-III) Sch-1'!#REF!</definedName>
    <definedName name="Z_B1277D53_29D6_4226_81E2_084FB62977B6_.wvu.Rows" localSheetId="0" hidden="1">'Basic Data'!$11:$12</definedName>
    <definedName name="Z_B1277D53_29D6_4226_81E2_084FB62977B6_.wvu.Rows" localSheetId="11" hidden="1">'Bid Form 2nd Envelope'!#REF!</definedName>
    <definedName name="Z_B1277D53_29D6_4226_81E2_084FB62977B6_.wvu.Rows" localSheetId="1" hidden="1">Cover!$7:$7,Cover!$10:$10</definedName>
    <definedName name="Z_B1277D53_29D6_4226_81E2_084FB62977B6_.wvu.Rows" localSheetId="10" hidden="1">Discount!#REF!,Discount!#REF!</definedName>
    <definedName name="Z_BAD0225F_C858_4E40_A5E7_64BB5328C88A_.wvu.Cols" localSheetId="10" hidden="1">Discount!$I:$M</definedName>
    <definedName name="Z_BAD0225F_C858_4E40_A5E7_64BB5328C88A_.wvu.Cols" localSheetId="7" hidden="1">'Sch-3'!$L:$Q</definedName>
    <definedName name="Z_BAD0225F_C858_4E40_A5E7_64BB5328C88A_.wvu.Cols" localSheetId="9" hidden="1">'Sch-5 After Discount'!$F:$G</definedName>
    <definedName name="Z_BAD0225F_C858_4E40_A5E7_64BB5328C88A_.wvu.PrintArea" localSheetId="3" hidden="1">'  Sch-1'!$A$1:$G$158</definedName>
    <definedName name="Z_BAD0225F_C858_4E40_A5E7_64BB5328C88A_.wvu.PrintArea" localSheetId="4" hidden="1">'  Sch-2'!$A$1:$G$56</definedName>
    <definedName name="Z_BAD0225F_C858_4E40_A5E7_64BB5328C88A_.wvu.PrintArea" localSheetId="5" hidden="1">' (Part-III) Sch-1'!$A$1:$G$53</definedName>
    <definedName name="Z_BAD0225F_C858_4E40_A5E7_64BB5328C88A_.wvu.PrintArea" localSheetId="6" hidden="1">' (Part-III) Sch-2'!$A$1:$G$29</definedName>
    <definedName name="Z_BAD0225F_C858_4E40_A5E7_64BB5328C88A_.wvu.PrintArea" localSheetId="11" hidden="1">'Bid Form 2nd Envelope'!$A$1:$F$47</definedName>
    <definedName name="Z_BAD0225F_C858_4E40_A5E7_64BB5328C88A_.wvu.PrintArea" localSheetId="1" hidden="1">Cover!$B$1:$E$15</definedName>
    <definedName name="Z_BAD0225F_C858_4E40_A5E7_64BB5328C88A_.wvu.PrintArea" localSheetId="10" hidden="1">Discount!$A$2:$G$35</definedName>
    <definedName name="Z_BAD0225F_C858_4E40_A5E7_64BB5328C88A_.wvu.PrintArea" localSheetId="2" hidden="1">'Names of Bidder'!$B$1:$D$24</definedName>
    <definedName name="Z_BAD0225F_C858_4E40_A5E7_64BB5328C88A_.wvu.PrintArea" localSheetId="7" hidden="1">'Sch-3'!$A$1:$G$88</definedName>
    <definedName name="Z_BAD0225F_C858_4E40_A5E7_64BB5328C88A_.wvu.PrintArea" localSheetId="8" hidden="1">'Sch-4'!$A$1:$D$24</definedName>
    <definedName name="Z_BAD0225F_C858_4E40_A5E7_64BB5328C88A_.wvu.PrintArea" localSheetId="9" hidden="1">'Sch-5 After Discount'!$A$1:$D$39</definedName>
    <definedName name="Z_BAD0225F_C858_4E40_A5E7_64BB5328C88A_.wvu.PrintTitles" localSheetId="3" hidden="1">'  Sch-1'!$13:$15</definedName>
    <definedName name="Z_BAD0225F_C858_4E40_A5E7_64BB5328C88A_.wvu.PrintTitles" localSheetId="4" hidden="1">'  Sch-2'!$13:$15</definedName>
    <definedName name="Z_BAD0225F_C858_4E40_A5E7_64BB5328C88A_.wvu.PrintTitles" localSheetId="5" hidden="1">' (Part-III) Sch-1'!$13:$15</definedName>
    <definedName name="Z_BAD0225F_C858_4E40_A5E7_64BB5328C88A_.wvu.PrintTitles" localSheetId="6" hidden="1">' (Part-III) Sch-2'!$13:$15</definedName>
    <definedName name="Z_BAD0225F_C858_4E40_A5E7_64BB5328C88A_.wvu.PrintTitles" localSheetId="7" hidden="1">'Sch-3'!$13:$15</definedName>
    <definedName name="Z_BAD0225F_C858_4E40_A5E7_64BB5328C88A_.wvu.PrintTitles" localSheetId="8" hidden="1">'Sch-4'!$3:$13</definedName>
    <definedName name="Z_BAD0225F_C858_4E40_A5E7_64BB5328C88A_.wvu.PrintTitles" localSheetId="9" hidden="1">'Sch-5 After Discount'!$3:$13</definedName>
    <definedName name="Z_BAD0225F_C858_4E40_A5E7_64BB5328C88A_.wvu.Rows" localSheetId="0" hidden="1">'Basic Data'!$10:$20</definedName>
    <definedName name="Z_BAD0225F_C858_4E40_A5E7_64BB5328C88A_.wvu.Rows" localSheetId="1" hidden="1">Cover!$7:$7,Cover!$10:$10</definedName>
    <definedName name="Z_BAD0225F_C858_4E40_A5E7_64BB5328C88A_.wvu.Rows" localSheetId="10" hidden="1">Discount!$21:$23</definedName>
    <definedName name="Z_BAD0225F_C858_4E40_A5E7_64BB5328C88A_.wvu.Rows" localSheetId="2" hidden="1">'Names of Bidder'!$6:$6,'Names of Bidder'!$13:$16</definedName>
    <definedName name="Z_BEF72719_4CCF_4C9B_95F6_0F3535FF30B3_.wvu.Cols" localSheetId="11" hidden="1">'Bid Form 2nd Envelope'!$Z:$AD,'Bid Form 2nd Envelope'!$AH:$AH</definedName>
    <definedName name="Z_BEF72719_4CCF_4C9B_95F6_0F3535FF30B3_.wvu.Cols" localSheetId="10" hidden="1">Discount!$I:$M</definedName>
    <definedName name="Z_BEF72719_4CCF_4C9B_95F6_0F3535FF30B3_.wvu.Cols" localSheetId="7" hidden="1">'Sch-3'!$L:$Q</definedName>
    <definedName name="Z_BEF72719_4CCF_4C9B_95F6_0F3535FF30B3_.wvu.Cols" localSheetId="9" hidden="1">'Sch-5 After Discount'!$F:$G</definedName>
    <definedName name="Z_BEF72719_4CCF_4C9B_95F6_0F3535FF30B3_.wvu.PrintArea" localSheetId="3" hidden="1">'  Sch-1'!$A$1:$G$156</definedName>
    <definedName name="Z_BEF72719_4CCF_4C9B_95F6_0F3535FF30B3_.wvu.PrintArea" localSheetId="4" hidden="1">'  Sch-2'!$A$1:$G$54</definedName>
    <definedName name="Z_BEF72719_4CCF_4C9B_95F6_0F3535FF30B3_.wvu.PrintArea" localSheetId="5" hidden="1">' (Part-III) Sch-1'!$A$1:$G$53</definedName>
    <definedName name="Z_BEF72719_4CCF_4C9B_95F6_0F3535FF30B3_.wvu.PrintArea" localSheetId="6" hidden="1">' (Part-III) Sch-2'!$A$1:$G$29</definedName>
    <definedName name="Z_BEF72719_4CCF_4C9B_95F6_0F3535FF30B3_.wvu.PrintArea" localSheetId="11" hidden="1">'Bid Form 2nd Envelope'!$A$1:$F$47</definedName>
    <definedName name="Z_BEF72719_4CCF_4C9B_95F6_0F3535FF30B3_.wvu.PrintArea" localSheetId="1" hidden="1">Cover!$B$1:$E$15</definedName>
    <definedName name="Z_BEF72719_4CCF_4C9B_95F6_0F3535FF30B3_.wvu.PrintArea" localSheetId="10" hidden="1">Discount!$A$2:$G$35</definedName>
    <definedName name="Z_BEF72719_4CCF_4C9B_95F6_0F3535FF30B3_.wvu.PrintArea" localSheetId="2" hidden="1">'Names of Bidder'!$B$1:$D$24</definedName>
    <definedName name="Z_BEF72719_4CCF_4C9B_95F6_0F3535FF30B3_.wvu.PrintArea" localSheetId="7" hidden="1">'Sch-3'!$A$1:$G$88</definedName>
    <definedName name="Z_BEF72719_4CCF_4C9B_95F6_0F3535FF30B3_.wvu.PrintArea" localSheetId="8" hidden="1">'Sch-4'!$A$1:$D$24</definedName>
    <definedName name="Z_BEF72719_4CCF_4C9B_95F6_0F3535FF30B3_.wvu.PrintArea" localSheetId="9" hidden="1">'Sch-5 After Discount'!$A$1:$D$39</definedName>
    <definedName name="Z_BEF72719_4CCF_4C9B_95F6_0F3535FF30B3_.wvu.PrintTitles" localSheetId="3" hidden="1">'  Sch-1'!$13:$15</definedName>
    <definedName name="Z_BEF72719_4CCF_4C9B_95F6_0F3535FF30B3_.wvu.PrintTitles" localSheetId="4" hidden="1">'  Sch-2'!$13:$15</definedName>
    <definedName name="Z_BEF72719_4CCF_4C9B_95F6_0F3535FF30B3_.wvu.PrintTitles" localSheetId="5" hidden="1">' (Part-III) Sch-1'!$13:$15</definedName>
    <definedName name="Z_BEF72719_4CCF_4C9B_95F6_0F3535FF30B3_.wvu.PrintTitles" localSheetId="6" hidden="1">' (Part-III) Sch-2'!$13:$15</definedName>
    <definedName name="Z_BEF72719_4CCF_4C9B_95F6_0F3535FF30B3_.wvu.PrintTitles" localSheetId="7" hidden="1">'Sch-3'!$13:$15</definedName>
    <definedName name="Z_BEF72719_4CCF_4C9B_95F6_0F3535FF30B3_.wvu.PrintTitles" localSheetId="8" hidden="1">'Sch-4'!$3:$13</definedName>
    <definedName name="Z_BEF72719_4CCF_4C9B_95F6_0F3535FF30B3_.wvu.PrintTitles" localSheetId="9" hidden="1">'Sch-5 After Discount'!$3:$13</definedName>
    <definedName name="Z_BEF72719_4CCF_4C9B_95F6_0F3535FF30B3_.wvu.Rows" localSheetId="0" hidden="1">'Basic Data'!$10:$20</definedName>
    <definedName name="Z_BEF72719_4CCF_4C9B_95F6_0F3535FF30B3_.wvu.Rows" localSheetId="1" hidden="1">Cover!$7:$7,Cover!$10:$10</definedName>
    <definedName name="Z_BEF72719_4CCF_4C9B_95F6_0F3535FF30B3_.wvu.Rows" localSheetId="10" hidden="1">Discount!$21:$23</definedName>
    <definedName name="Z_BEF72719_4CCF_4C9B_95F6_0F3535FF30B3_.wvu.Rows" localSheetId="2" hidden="1">'Names of Bidder'!$6:$6,'Names of Bidder'!$13:$16</definedName>
    <definedName name="Z_BEF72719_4CCF_4C9B_95F6_0F3535FF30B3_.wvu.Rows" localSheetId="8" hidden="1">'Sch-4'!$14:$14,'Sch-4'!$17:$17</definedName>
    <definedName name="Z_BEF72719_4CCF_4C9B_95F6_0F3535FF30B3_.wvu.Rows" localSheetId="9" hidden="1">'Sch-5 After Discount'!$17:$26</definedName>
    <definedName name="Z_C3C2F6BE_1796_4187_BF38_BACEF6057F57_.wvu.Cols" localSheetId="11" hidden="1">'Bid Form 2nd Envelope'!$Z:$AD,'Bid Form 2nd Envelope'!$AH:$AH</definedName>
    <definedName name="Z_C3C2F6BE_1796_4187_BF38_BACEF6057F57_.wvu.Cols" localSheetId="10" hidden="1">Discount!$I:$M</definedName>
    <definedName name="Z_C3C2F6BE_1796_4187_BF38_BACEF6057F57_.wvu.Cols" localSheetId="7" hidden="1">'Sch-3'!$L:$Q</definedName>
    <definedName name="Z_C3C2F6BE_1796_4187_BF38_BACEF6057F57_.wvu.Cols" localSheetId="9" hidden="1">'Sch-5 After Discount'!$F:$G</definedName>
    <definedName name="Z_C3C2F6BE_1796_4187_BF38_BACEF6057F57_.wvu.PrintArea" localSheetId="3" hidden="1">'  Sch-1'!$A$1:$G$156</definedName>
    <definedName name="Z_C3C2F6BE_1796_4187_BF38_BACEF6057F57_.wvu.PrintArea" localSheetId="4" hidden="1">'  Sch-2'!$A$1:$G$54</definedName>
    <definedName name="Z_C3C2F6BE_1796_4187_BF38_BACEF6057F57_.wvu.PrintArea" localSheetId="5" hidden="1">' (Part-III) Sch-1'!$A$1:$G$53</definedName>
    <definedName name="Z_C3C2F6BE_1796_4187_BF38_BACEF6057F57_.wvu.PrintArea" localSheetId="6" hidden="1">' (Part-III) Sch-2'!$A$1:$G$29</definedName>
    <definedName name="Z_C3C2F6BE_1796_4187_BF38_BACEF6057F57_.wvu.PrintArea" localSheetId="11" hidden="1">'Bid Form 2nd Envelope'!$A$1:$F$47</definedName>
    <definedName name="Z_C3C2F6BE_1796_4187_BF38_BACEF6057F57_.wvu.PrintArea" localSheetId="1" hidden="1">Cover!$B$1:$E$15</definedName>
    <definedName name="Z_C3C2F6BE_1796_4187_BF38_BACEF6057F57_.wvu.PrintArea" localSheetId="10" hidden="1">Discount!$A$2:$G$35</definedName>
    <definedName name="Z_C3C2F6BE_1796_4187_BF38_BACEF6057F57_.wvu.PrintArea" localSheetId="2" hidden="1">'Names of Bidder'!$B$1:$D$24</definedName>
    <definedName name="Z_C3C2F6BE_1796_4187_BF38_BACEF6057F57_.wvu.PrintArea" localSheetId="7" hidden="1">'Sch-3'!$A$1:$G$88</definedName>
    <definedName name="Z_C3C2F6BE_1796_4187_BF38_BACEF6057F57_.wvu.PrintArea" localSheetId="8" hidden="1">'Sch-4'!$A$1:$D$24</definedName>
    <definedName name="Z_C3C2F6BE_1796_4187_BF38_BACEF6057F57_.wvu.PrintArea" localSheetId="9" hidden="1">'Sch-5 After Discount'!$A$1:$D$39</definedName>
    <definedName name="Z_C3C2F6BE_1796_4187_BF38_BACEF6057F57_.wvu.PrintTitles" localSheetId="3" hidden="1">'  Sch-1'!$13:$15</definedName>
    <definedName name="Z_C3C2F6BE_1796_4187_BF38_BACEF6057F57_.wvu.PrintTitles" localSheetId="4" hidden="1">'  Sch-2'!$13:$15</definedName>
    <definedName name="Z_C3C2F6BE_1796_4187_BF38_BACEF6057F57_.wvu.PrintTitles" localSheetId="5" hidden="1">' (Part-III) Sch-1'!$13:$15</definedName>
    <definedName name="Z_C3C2F6BE_1796_4187_BF38_BACEF6057F57_.wvu.PrintTitles" localSheetId="6" hidden="1">' (Part-III) Sch-2'!$13:$15</definedName>
    <definedName name="Z_C3C2F6BE_1796_4187_BF38_BACEF6057F57_.wvu.PrintTitles" localSheetId="7" hidden="1">'Sch-3'!$13:$15</definedName>
    <definedName name="Z_C3C2F6BE_1796_4187_BF38_BACEF6057F57_.wvu.PrintTitles" localSheetId="8" hidden="1">'Sch-4'!$3:$13</definedName>
    <definedName name="Z_C3C2F6BE_1796_4187_BF38_BACEF6057F57_.wvu.PrintTitles" localSheetId="9" hidden="1">'Sch-5 After Discount'!$3:$13</definedName>
    <definedName name="Z_C3C2F6BE_1796_4187_BF38_BACEF6057F57_.wvu.Rows" localSheetId="0" hidden="1">'Basic Data'!$10:$20</definedName>
    <definedName name="Z_C3C2F6BE_1796_4187_BF38_BACEF6057F57_.wvu.Rows" localSheetId="1" hidden="1">Cover!$7:$7,Cover!$10:$10</definedName>
    <definedName name="Z_C3C2F6BE_1796_4187_BF38_BACEF6057F57_.wvu.Rows" localSheetId="10" hidden="1">Discount!$21:$23</definedName>
    <definedName name="Z_C3C2F6BE_1796_4187_BF38_BACEF6057F57_.wvu.Rows" localSheetId="2" hidden="1">'Names of Bidder'!$6:$6,'Names of Bidder'!$13:$16</definedName>
    <definedName name="Z_C3C2F6BE_1796_4187_BF38_BACEF6057F57_.wvu.Rows" localSheetId="8" hidden="1">'Sch-4'!$14:$14,'Sch-4'!$17:$17</definedName>
    <definedName name="Z_C3C2F6BE_1796_4187_BF38_BACEF6057F57_.wvu.Rows" localSheetId="9" hidden="1">'Sch-5 After Discount'!$17:$26</definedName>
    <definedName name="Z_CF0E662C_D3BC_4297_99E8_62C40B3B7AD9_.wvu.Cols" localSheetId="10" hidden="1">Discount!$I:$L</definedName>
    <definedName name="Z_CF0E662C_D3BC_4297_99E8_62C40B3B7AD9_.wvu.Cols" localSheetId="7" hidden="1">'Sch-3'!$L:$Q</definedName>
    <definedName name="Z_CF0E662C_D3BC_4297_99E8_62C40B3B7AD9_.wvu.Cols" localSheetId="9" hidden="1">'Sch-5 After Discount'!$F:$G</definedName>
    <definedName name="Z_CF0E662C_D3BC_4297_99E8_62C40B3B7AD9_.wvu.PrintArea" localSheetId="3" hidden="1">'  Sch-1'!$A$1:$G$156</definedName>
    <definedName name="Z_CF0E662C_D3BC_4297_99E8_62C40B3B7AD9_.wvu.PrintArea" localSheetId="4" hidden="1">'  Sch-2'!$A$1:$G$54</definedName>
    <definedName name="Z_CF0E662C_D3BC_4297_99E8_62C40B3B7AD9_.wvu.PrintArea" localSheetId="5" hidden="1">' (Part-III) Sch-1'!$A$1:$G$53</definedName>
    <definedName name="Z_CF0E662C_D3BC_4297_99E8_62C40B3B7AD9_.wvu.PrintArea" localSheetId="6" hidden="1">' (Part-III) Sch-2'!$A$1:$G$29</definedName>
    <definedName name="Z_CF0E662C_D3BC_4297_99E8_62C40B3B7AD9_.wvu.PrintArea" localSheetId="11" hidden="1">'Bid Form 2nd Envelope'!$A$1:$F$47</definedName>
    <definedName name="Z_CF0E662C_D3BC_4297_99E8_62C40B3B7AD9_.wvu.PrintArea" localSheetId="1" hidden="1">Cover!$B$1:$E$15</definedName>
    <definedName name="Z_CF0E662C_D3BC_4297_99E8_62C40B3B7AD9_.wvu.PrintArea" localSheetId="10" hidden="1">Discount!$A$2:$G$35</definedName>
    <definedName name="Z_CF0E662C_D3BC_4297_99E8_62C40B3B7AD9_.wvu.PrintArea" localSheetId="2" hidden="1">'Names of Bidder'!$B$1:$D$24</definedName>
    <definedName name="Z_CF0E662C_D3BC_4297_99E8_62C40B3B7AD9_.wvu.PrintArea" localSheetId="7" hidden="1">'Sch-3'!$A$1:$G$88</definedName>
    <definedName name="Z_CF0E662C_D3BC_4297_99E8_62C40B3B7AD9_.wvu.PrintArea" localSheetId="8" hidden="1">'Sch-4'!$A$1:$D$24</definedName>
    <definedName name="Z_CF0E662C_D3BC_4297_99E8_62C40B3B7AD9_.wvu.PrintArea" localSheetId="9" hidden="1">'Sch-5 After Discount'!$A$1:$D$39</definedName>
    <definedName name="Z_CF0E662C_D3BC_4297_99E8_62C40B3B7AD9_.wvu.PrintTitles" localSheetId="3" hidden="1">'  Sch-1'!$13:$15</definedName>
    <definedName name="Z_CF0E662C_D3BC_4297_99E8_62C40B3B7AD9_.wvu.PrintTitles" localSheetId="4" hidden="1">'  Sch-2'!$13:$15</definedName>
    <definedName name="Z_CF0E662C_D3BC_4297_99E8_62C40B3B7AD9_.wvu.PrintTitles" localSheetId="5" hidden="1">' (Part-III) Sch-1'!$13:$15</definedName>
    <definedName name="Z_CF0E662C_D3BC_4297_99E8_62C40B3B7AD9_.wvu.PrintTitles" localSheetId="6" hidden="1">' (Part-III) Sch-2'!$13:$15</definedName>
    <definedName name="Z_CF0E662C_D3BC_4297_99E8_62C40B3B7AD9_.wvu.PrintTitles" localSheetId="7" hidden="1">'Sch-3'!$13:$15</definedName>
    <definedName name="Z_CF0E662C_D3BC_4297_99E8_62C40B3B7AD9_.wvu.PrintTitles" localSheetId="8" hidden="1">'Sch-4'!$3:$13</definedName>
    <definedName name="Z_CF0E662C_D3BC_4297_99E8_62C40B3B7AD9_.wvu.PrintTitles" localSheetId="9" hidden="1">'Sch-5 After Discount'!$3:$13</definedName>
    <definedName name="Z_CF0E662C_D3BC_4297_99E8_62C40B3B7AD9_.wvu.Rows" localSheetId="0" hidden="1">'Basic Data'!$10:$20</definedName>
    <definedName name="Z_CF0E662C_D3BC_4297_99E8_62C40B3B7AD9_.wvu.Rows" localSheetId="1" hidden="1">Cover!$7:$7,Cover!$10:$10</definedName>
    <definedName name="Z_CF0E662C_D3BC_4297_99E8_62C40B3B7AD9_.wvu.Rows" localSheetId="10" hidden="1">Discount!$21:$23</definedName>
    <definedName name="Z_CF0E662C_D3BC_4297_99E8_62C40B3B7AD9_.wvu.Rows" localSheetId="2" hidden="1">'Names of Bidder'!$6:$6,'Names of Bidder'!$13:$16</definedName>
    <definedName name="Z_CF0E662C_D3BC_4297_99E8_62C40B3B7AD9_.wvu.Rows" localSheetId="8" hidden="1">'Sch-4'!$14:$14,'Sch-4'!$17:$17</definedName>
    <definedName name="Z_CF0E662C_D3BC_4297_99E8_62C40B3B7AD9_.wvu.Rows" localSheetId="9" hidden="1">'Sch-5 After Discount'!$17:$26</definedName>
    <definedName name="Z_E95B21C1_D936_4435_AF6F_90CF0B6A7506_.wvu.Cols" localSheetId="3" hidden="1">'  Sch-1'!$I:$M</definedName>
    <definedName name="Z_E95B21C1_D936_4435_AF6F_90CF0B6A7506_.wvu.Cols" localSheetId="4" hidden="1">'  Sch-2'!$I:$J</definedName>
    <definedName name="Z_E95B21C1_D936_4435_AF6F_90CF0B6A7506_.wvu.Cols" localSheetId="5" hidden="1">' (Part-III) Sch-1'!$I:$M</definedName>
    <definedName name="Z_E95B21C1_D936_4435_AF6F_90CF0B6A7506_.wvu.Cols" localSheetId="6" hidden="1">' (Part-III) Sch-2'!$I:$J</definedName>
    <definedName name="Z_E95B21C1_D936_4435_AF6F_90CF0B6A7506_.wvu.Cols" localSheetId="10" hidden="1">Discount!$I:$P</definedName>
    <definedName name="Z_E95B21C1_D936_4435_AF6F_90CF0B6A7506_.wvu.PrintArea" localSheetId="3" hidden="1">'  Sch-1'!$A$1:$G$158</definedName>
    <definedName name="Z_E95B21C1_D936_4435_AF6F_90CF0B6A7506_.wvu.PrintArea" localSheetId="4" hidden="1">'  Sch-2'!$A$1:$G$56</definedName>
    <definedName name="Z_E95B21C1_D936_4435_AF6F_90CF0B6A7506_.wvu.PrintArea" localSheetId="5" hidden="1">' (Part-III) Sch-1'!$A$1:$G$53</definedName>
    <definedName name="Z_E95B21C1_D936_4435_AF6F_90CF0B6A7506_.wvu.PrintArea" localSheetId="6" hidden="1">' (Part-III) Sch-2'!$A$1:$G$29</definedName>
    <definedName name="Z_E95B21C1_D936_4435_AF6F_90CF0B6A7506_.wvu.PrintArea" localSheetId="11" hidden="1">'Bid Form 2nd Envelope'!$A$1:$F$47</definedName>
    <definedName name="Z_E95B21C1_D936_4435_AF6F_90CF0B6A7506_.wvu.PrintArea" localSheetId="1" hidden="1">Cover!$B$1:$E$15</definedName>
    <definedName name="Z_E95B21C1_D936_4435_AF6F_90CF0B6A7506_.wvu.PrintArea" localSheetId="10" hidden="1">Discount!$A$2:$G$35</definedName>
    <definedName name="Z_E95B21C1_D936_4435_AF6F_90CF0B6A7506_.wvu.PrintArea" localSheetId="2" hidden="1">'Names of Bidder'!$B$1:$D$24</definedName>
    <definedName name="Z_E95B21C1_D936_4435_AF6F_90CF0B6A7506_.wvu.PrintArea" localSheetId="7" hidden="1">'Sch-3'!$A$1:$G$88</definedName>
    <definedName name="Z_E95B21C1_D936_4435_AF6F_90CF0B6A7506_.wvu.PrintArea" localSheetId="8" hidden="1">'Sch-4'!$A$1:$D$24</definedName>
    <definedName name="Z_E95B21C1_D936_4435_AF6F_90CF0B6A7506_.wvu.PrintArea" localSheetId="9" hidden="1">'Sch-5 After Discount'!$A$1:$D$39</definedName>
    <definedName name="Z_E95B21C1_D936_4435_AF6F_90CF0B6A7506_.wvu.PrintTitles" localSheetId="3" hidden="1">'  Sch-1'!$13:$15</definedName>
    <definedName name="Z_E95B21C1_D936_4435_AF6F_90CF0B6A7506_.wvu.PrintTitles" localSheetId="4" hidden="1">'  Sch-2'!$13:$15</definedName>
    <definedName name="Z_E95B21C1_D936_4435_AF6F_90CF0B6A7506_.wvu.PrintTitles" localSheetId="5" hidden="1">' (Part-III) Sch-1'!$13:$15</definedName>
    <definedName name="Z_E95B21C1_D936_4435_AF6F_90CF0B6A7506_.wvu.PrintTitles" localSheetId="6" hidden="1">' (Part-III) Sch-2'!$13:$15</definedName>
    <definedName name="Z_E95B21C1_D936_4435_AF6F_90CF0B6A7506_.wvu.PrintTitles" localSheetId="7" hidden="1">'Sch-3'!$13:$15</definedName>
    <definedName name="Z_E95B21C1_D936_4435_AF6F_90CF0B6A7506_.wvu.PrintTitles" localSheetId="8" hidden="1">'Sch-4'!$3:$13</definedName>
    <definedName name="Z_E95B21C1_D936_4435_AF6F_90CF0B6A7506_.wvu.PrintTitles" localSheetId="9" hidden="1">'Sch-5 After Discount'!$3:$13</definedName>
    <definedName name="Z_E95B21C1_D936_4435_AF6F_90CF0B6A7506_.wvu.Rows" localSheetId="3" hidden="1">'  Sch-1'!#REF!</definedName>
    <definedName name="Z_E95B21C1_D936_4435_AF6F_90CF0B6A7506_.wvu.Rows" localSheetId="5" hidden="1">' (Part-III) Sch-1'!#REF!</definedName>
    <definedName name="Z_E95B21C1_D936_4435_AF6F_90CF0B6A7506_.wvu.Rows" localSheetId="0" hidden="1">'Basic Data'!$11:$12</definedName>
    <definedName name="Z_E95B21C1_D936_4435_AF6F_90CF0B6A7506_.wvu.Rows" localSheetId="11" hidden="1">'Bid Form 2nd Envelope'!#REF!</definedName>
    <definedName name="Z_E95B21C1_D936_4435_AF6F_90CF0B6A7506_.wvu.Rows" localSheetId="1" hidden="1">Cover!$7:$7,Cover!$10:$10</definedName>
    <definedName name="Z_E95B21C1_D936_4435_AF6F_90CF0B6A7506_.wvu.Rows" localSheetId="10" hidden="1">Discount!#REF!,Discount!#REF!</definedName>
    <definedName name="Z_F2279B93_E4FF_4A81_B734_06F92F73708D_.wvu.Cols" localSheetId="3" hidden="1">'  Sch-1'!$H:$P</definedName>
    <definedName name="Z_F2279B93_E4FF_4A81_B734_06F92F73708D_.wvu.Cols" localSheetId="4" hidden="1">'  Sch-2'!#REF!</definedName>
    <definedName name="Z_F2279B93_E4FF_4A81_B734_06F92F73708D_.wvu.Cols" localSheetId="11" hidden="1">'Bid Form 2nd Envelope'!$Z:$AD,'Bid Form 2nd Envelope'!$AH:$AH</definedName>
    <definedName name="Z_F2279B93_E4FF_4A81_B734_06F92F73708D_.wvu.Cols" localSheetId="10" hidden="1">Discount!$I:$M</definedName>
    <definedName name="Z_F2279B93_E4FF_4A81_B734_06F92F73708D_.wvu.Cols" localSheetId="7" hidden="1">'Sch-3'!$H:$AG</definedName>
    <definedName name="Z_F2279B93_E4FF_4A81_B734_06F92F73708D_.wvu.Cols" localSheetId="9" hidden="1">'Sch-5 After Discount'!$F:$G</definedName>
    <definedName name="Z_F2279B93_E4FF_4A81_B734_06F92F73708D_.wvu.PrintArea" localSheetId="3" hidden="1">'  Sch-1'!$A$1:$G$156</definedName>
    <definedName name="Z_F2279B93_E4FF_4A81_B734_06F92F73708D_.wvu.PrintArea" localSheetId="5" hidden="1">' (Part-III) Sch-1'!$A$1:$G$53</definedName>
    <definedName name="Z_F2279B93_E4FF_4A81_B734_06F92F73708D_.wvu.PrintArea" localSheetId="6" hidden="1">' (Part-III) Sch-2'!$A$1:$G$29</definedName>
    <definedName name="Z_F2279B93_E4FF_4A81_B734_06F92F73708D_.wvu.PrintArea" localSheetId="11" hidden="1">'Bid Form 2nd Envelope'!$A$1:$F$47</definedName>
    <definedName name="Z_F2279B93_E4FF_4A81_B734_06F92F73708D_.wvu.PrintArea" localSheetId="1" hidden="1">Cover!$B$1:$E$15</definedName>
    <definedName name="Z_F2279B93_E4FF_4A81_B734_06F92F73708D_.wvu.PrintArea" localSheetId="10" hidden="1">Discount!$A$2:$G$35</definedName>
    <definedName name="Z_F2279B93_E4FF_4A81_B734_06F92F73708D_.wvu.PrintArea" localSheetId="2" hidden="1">'Names of Bidder'!$B$1:$D$24</definedName>
    <definedName name="Z_F2279B93_E4FF_4A81_B734_06F92F73708D_.wvu.PrintArea" localSheetId="7" hidden="1">'Sch-3'!$A$1:$G$93</definedName>
    <definedName name="Z_F2279B93_E4FF_4A81_B734_06F92F73708D_.wvu.PrintArea" localSheetId="8" hidden="1">'Sch-4'!$A$1:$D$23</definedName>
    <definedName name="Z_F2279B93_E4FF_4A81_B734_06F92F73708D_.wvu.PrintArea" localSheetId="9" hidden="1">'Sch-5 After Discount'!$A$1:$D$37</definedName>
    <definedName name="Z_F2279B93_E4FF_4A81_B734_06F92F73708D_.wvu.PrintTitles" localSheetId="3" hidden="1">'  Sch-1'!$13:$15</definedName>
    <definedName name="Z_F2279B93_E4FF_4A81_B734_06F92F73708D_.wvu.PrintTitles" localSheetId="4" hidden="1">'  Sch-2'!$13:$15</definedName>
    <definedName name="Z_F2279B93_E4FF_4A81_B734_06F92F73708D_.wvu.PrintTitles" localSheetId="5" hidden="1">' (Part-III) Sch-1'!$13:$15</definedName>
    <definedName name="Z_F2279B93_E4FF_4A81_B734_06F92F73708D_.wvu.PrintTitles" localSheetId="6" hidden="1">' (Part-III) Sch-2'!$13:$15</definedName>
    <definedName name="Z_F2279B93_E4FF_4A81_B734_06F92F73708D_.wvu.PrintTitles" localSheetId="7" hidden="1">'Sch-3'!$13:$15</definedName>
    <definedName name="Z_F2279B93_E4FF_4A81_B734_06F92F73708D_.wvu.PrintTitles" localSheetId="8" hidden="1">'Sch-4'!$3:$13</definedName>
    <definedName name="Z_F2279B93_E4FF_4A81_B734_06F92F73708D_.wvu.PrintTitles" localSheetId="9" hidden="1">'Sch-5 After Discount'!$3:$13</definedName>
    <definedName name="Z_F2279B93_E4FF_4A81_B734_06F92F73708D_.wvu.Rows" localSheetId="3" hidden="1">'  Sch-1'!#REF!</definedName>
    <definedName name="Z_F2279B93_E4FF_4A81_B734_06F92F73708D_.wvu.Rows" localSheetId="4" hidden="1">'  Sch-2'!#REF!</definedName>
    <definedName name="Z_F2279B93_E4FF_4A81_B734_06F92F73708D_.wvu.Rows" localSheetId="0" hidden="1">'Basic Data'!$10:$20</definedName>
    <definedName name="Z_F2279B93_E4FF_4A81_B734_06F92F73708D_.wvu.Rows" localSheetId="1" hidden="1">Cover!$7:$7,Cover!$10:$10</definedName>
    <definedName name="Z_F2279B93_E4FF_4A81_B734_06F92F73708D_.wvu.Rows" localSheetId="10" hidden="1">Discount!$21:$23</definedName>
    <definedName name="Z_F2279B93_E4FF_4A81_B734_06F92F73708D_.wvu.Rows" localSheetId="2" hidden="1">'Names of Bidder'!$6:$6,'Names of Bidder'!$13:$16</definedName>
    <definedName name="Z_F2279B93_E4FF_4A81_B734_06F92F73708D_.wvu.Rows" localSheetId="7" hidden="1">'Sch-3'!$16:$88</definedName>
    <definedName name="Z_F2279B93_E4FF_4A81_B734_06F92F73708D_.wvu.Rows" localSheetId="8" hidden="1">'Sch-4'!#REF!,'Sch-4'!$18:$18</definedName>
    <definedName name="Z_F2279B93_E4FF_4A81_B734_06F92F73708D_.wvu.Rows" localSheetId="9" hidden="1">'Sch-5 After Discount'!$17:$27</definedName>
  </definedNames>
  <calcPr calcId="191028"/>
  <customWorkbookViews>
    <customWorkbookView name="Praveen Sakalley {प्रवीण साकल्ये} - Personal View" guid="{F2279B93-E4FF-4A81-B734-06F92F73708D}" mergeInterval="0" personalView="1" maximized="1" xWindow="-8" yWindow="-8" windowWidth="1616" windowHeight="876" tabRatio="790" activeSheetId="2"/>
    <customWorkbookView name="Kamal Kumar Rathore {कमल कुमार राठौर} - Personal View" guid="{C3C2F6BE-1796-4187-BF38-BACEF6057F57}" mergeInterval="0" personalView="1" maximized="1" xWindow="-8" yWindow="-8" windowWidth="1936" windowHeight="1056" tabRatio="790" activeSheetId="2"/>
    <customWorkbookView name="60003109 - Personal View" guid="{5E2FF645-A015-403E-863B-BADF6B75C7D1}" mergeInterval="0" personalView="1" maximized="1" xWindow="-8" yWindow="-8" windowWidth="1936" windowHeight="1056" tabRatio="790" activeSheetId="12"/>
    <customWorkbookView name="K.B.Thakur {के.बी. ठाकुर} - Personal View" guid="{25334923-91A5-4F88-9A10-8FA88873EC26}" mergeInterval="0" personalView="1" maximized="1" xWindow="-8" yWindow="-8" windowWidth="1616" windowHeight="876" tabRatio="913" activeSheetId="16"/>
    <customWorkbookView name="01420 - Personal View" guid="{4F47A486-EA66-4D4B-9D65-1ABEAC31AACE}" mergeInterval="0" personalView="1" maximized="1" xWindow="1" yWindow="1" windowWidth="1024" windowHeight="506" tabRatio="723" activeSheetId="2"/>
    <customWorkbookView name="20032 - Personal View" guid="{1A26D3B9-AD8D-4AE9-81F5-E0DF795F4658}" mergeInterval="0" personalView="1" maximized="1" xWindow="1" yWindow="1" windowWidth="1148" windowHeight="597" activeSheetId="19" showComments="commIndAndComment"/>
    <customWorkbookView name="Ajay - Personal View" guid="{B0EE7D76-5806-4718-BDAD-3A3EA691E5E4}" mergeInterval="0" personalView="1" maximized="1" xWindow="1" yWindow="1" windowWidth="1280" windowHeight="547" activeSheetId="11"/>
    <customWorkbookView name="00398 - Personal View" guid="{696D9240-6693-44E8-B9A4-2BFADD101EE2}" mergeInterval="0" personalView="1" maximized="1" xWindow="1" yWindow="1" windowWidth="1366" windowHeight="538" activeSheetId="2"/>
    <customWorkbookView name="20074 - Personal View" guid="{4F65FF32-EC61-4022-A399-2986D7B6B8B3}" mergeInterval="0" personalView="1" maximized="1" windowWidth="1020" windowHeight="568" activeSheetId="1"/>
    <customWorkbookView name="01209 - Personal View" guid="{58D82F59-8CF6-455F-B9F4-081499FDF243}" mergeInterval="0" personalView="1" maximized="1" xWindow="1" yWindow="1" windowWidth="1366" windowHeight="538" activeSheetId="2" showComments="commIndAndComment"/>
    <customWorkbookView name="admin - Personal View" guid="{B1277D53-29D6-4226-81E2-084FB62977B6}" mergeInterval="0" personalView="1" maximized="1" xWindow="1" yWindow="1" windowWidth="1024" windowHeight="538" activeSheetId="2"/>
    <customWorkbookView name="01487 - Personal View" guid="{E95B21C1-D936-4435-AF6F-90CF0B6A7506}" mergeInterval="0" personalView="1" maximized="1" windowWidth="1362" windowHeight="509" activeSheetId="4"/>
    <customWorkbookView name="01458 - Personal View" guid="{8DC3BA4D-7811-4245-A3D0-7EE4A8A001CA}" mergeInterval="0" personalView="1" maximized="1" xWindow="1" yWindow="1" windowWidth="1366" windowHeight="496" activeSheetId="2"/>
    <customWorkbookView name="NISHI NAGWANSHI {निशि नागवंशी} - Personal View" guid="{BAD0225F-C858-4E40-A5E7-64BB5328C88A}" mergeInterval="0" personalView="1" maximized="1" xWindow="-8" yWindow="-8" windowWidth="1382" windowHeight="744" tabRatio="913" activeSheetId="3"/>
    <customWorkbookView name="Devendra Kumar Parganiha {देवेंद्र कुमार परगनिहा} - Personal View" guid="{CF0E662C-D3BC-4297-99E8-62C40B3B7AD9}" mergeInterval="0" personalView="1" maximized="1" xWindow="-8" yWindow="-8" windowWidth="1296" windowHeight="1000" tabRatio="790" activeSheetId="12" showComments="commIndAndComment"/>
    <customWorkbookView name="Sumegha Katiyar {सुमेघा कटियार} - Personal View" guid="{BEF72719-4CCF-4C9B-95F6-0F3535FF30B3}" mergeInterval="0" personalView="1" maximized="1" xWindow="-8" yWindow="-8" windowWidth="1616" windowHeight="876" tabRatio="790" activeSheetId="2"/>
    <customWorkbookView name="Jayant Kumar Minz {जयंत कुमार मिंज} - Personal View" guid="{398C7893-3C2A-4DA4-8552-014985533932}" mergeInterval="0" personalView="1" maximized="1" xWindow="-8" yWindow="-8" windowWidth="1936" windowHeight="1056" tabRatio="790" activeSheetId="2"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 i="5" l="1"/>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17" i="5"/>
  <c r="H92" i="8"/>
  <c r="D92" i="8"/>
  <c r="B92" i="8"/>
  <c r="H91" i="8"/>
  <c r="D91" i="8"/>
  <c r="B91" i="8"/>
  <c r="H88" i="8"/>
  <c r="I88" i="8" s="1"/>
  <c r="J88" i="8" s="1"/>
  <c r="G87" i="8" l="1"/>
  <c r="G75" i="8"/>
  <c r="G83" i="8"/>
  <c r="G36" i="8"/>
  <c r="G86" i="8"/>
  <c r="G85" i="8"/>
  <c r="G84" i="8"/>
  <c r="G81" i="8"/>
  <c r="G80" i="8"/>
  <c r="G79" i="8"/>
  <c r="G77" i="8"/>
  <c r="G74" i="8"/>
  <c r="G73" i="8"/>
  <c r="G70" i="8"/>
  <c r="G67" i="8"/>
  <c r="G64" i="8"/>
  <c r="G82" i="8"/>
  <c r="G78" i="8"/>
  <c r="G76" i="8"/>
  <c r="G72" i="8"/>
  <c r="G71" i="8"/>
  <c r="G69" i="8"/>
  <c r="G68" i="8"/>
  <c r="G66" i="8"/>
  <c r="G65" i="8"/>
  <c r="G63" i="8"/>
  <c r="G61" i="8"/>
  <c r="G59" i="8"/>
  <c r="G58" i="8"/>
  <c r="G56" i="8"/>
  <c r="G54" i="8"/>
  <c r="G51" i="8"/>
  <c r="G49" i="8"/>
  <c r="G47" i="8"/>
  <c r="G45" i="8"/>
  <c r="G43" i="8"/>
  <c r="G42" i="8"/>
  <c r="G40" i="8"/>
  <c r="G38" i="8"/>
  <c r="G18" i="8"/>
  <c r="G60" i="8"/>
  <c r="G57" i="8"/>
  <c r="G55" i="8"/>
  <c r="G53" i="8"/>
  <c r="G52" i="8"/>
  <c r="G50" i="8"/>
  <c r="G48" i="8"/>
  <c r="G46" i="8"/>
  <c r="G44" i="8"/>
  <c r="G41" i="8"/>
  <c r="G39" i="8"/>
  <c r="G37" i="8"/>
  <c r="G35" i="8"/>
  <c r="G34" i="8"/>
  <c r="G33" i="8"/>
  <c r="G32" i="8"/>
  <c r="G31" i="8"/>
  <c r="G30" i="8"/>
  <c r="G29" i="8"/>
  <c r="G28" i="8"/>
  <c r="G27" i="8"/>
  <c r="G26" i="8"/>
  <c r="G25" i="8"/>
  <c r="G24" i="8"/>
  <c r="G23" i="8"/>
  <c r="G22" i="8"/>
  <c r="G21" i="8"/>
  <c r="G20" i="8"/>
  <c r="G19" i="8"/>
  <c r="G17" i="4"/>
  <c r="G18" i="4"/>
  <c r="G51" i="5"/>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143" i="4"/>
  <c r="G144" i="4"/>
  <c r="G145" i="4"/>
  <c r="G146" i="4"/>
  <c r="G147" i="4"/>
  <c r="G148" i="4"/>
  <c r="G149" i="4"/>
  <c r="G150" i="4"/>
  <c r="G151" i="4"/>
  <c r="G152" i="4"/>
  <c r="G153" i="4"/>
  <c r="C155" i="4"/>
  <c r="C156" i="4"/>
  <c r="G17" i="8"/>
  <c r="G88" i="8" l="1"/>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154" i="4" l="1"/>
  <c r="F16" i="10" l="1"/>
  <c r="F53" i="5"/>
  <c r="A1" i="12"/>
  <c r="Z1" i="12"/>
  <c r="A8" i="12"/>
  <c r="A9" i="12"/>
  <c r="A10" i="12"/>
  <c r="A11" i="12"/>
  <c r="A12" i="12"/>
  <c r="A13" i="12"/>
  <c r="C15" i="12"/>
  <c r="A2" i="11"/>
  <c r="C12" i="11"/>
  <c r="J19" i="11"/>
  <c r="I22" i="11"/>
  <c r="J22" i="11"/>
  <c r="A1" i="10"/>
  <c r="A3" i="10"/>
  <c r="A6" i="10"/>
  <c r="D17" i="10"/>
  <c r="D18" i="10"/>
  <c r="D19" i="10"/>
  <c r="D20" i="10"/>
  <c r="D21" i="10"/>
  <c r="D22" i="10"/>
  <c r="D23" i="10"/>
  <c r="D24" i="10"/>
  <c r="D25" i="10"/>
  <c r="D26" i="10"/>
  <c r="A1" i="9"/>
  <c r="A3" i="9"/>
  <c r="A6" i="9"/>
  <c r="A1" i="8"/>
  <c r="A3" i="8"/>
  <c r="A6" i="8"/>
  <c r="A1" i="7"/>
  <c r="A3" i="7"/>
  <c r="A6" i="7"/>
  <c r="A1" i="6"/>
  <c r="A3" i="6"/>
  <c r="A7" i="6"/>
  <c r="C8" i="6"/>
  <c r="C9" i="6"/>
  <c r="C10" i="6"/>
  <c r="C11" i="6"/>
  <c r="G45" i="6"/>
  <c r="G46" i="6" s="1"/>
  <c r="C50" i="6"/>
  <c r="G50" i="6"/>
  <c r="C51" i="6"/>
  <c r="G51" i="6"/>
  <c r="A1" i="5"/>
  <c r="A3" i="5"/>
  <c r="A6" i="5"/>
  <c r="A1" i="4"/>
  <c r="A3" i="4"/>
  <c r="A7" i="4"/>
  <c r="A7" i="9" s="1"/>
  <c r="C8" i="4"/>
  <c r="C8" i="5" s="1"/>
  <c r="C9" i="4"/>
  <c r="C9" i="7" s="1"/>
  <c r="C10" i="4"/>
  <c r="B10" i="10" s="1"/>
  <c r="C11" i="4"/>
  <c r="B11" i="9" s="1"/>
  <c r="B37" i="12"/>
  <c r="G155" i="4"/>
  <c r="D22" i="9" s="1"/>
  <c r="C34" i="11"/>
  <c r="G156" i="4"/>
  <c r="F38" i="12" s="1"/>
  <c r="B1" i="3"/>
  <c r="B2" i="3"/>
  <c r="AA6" i="3"/>
  <c r="Z2" i="12" s="1"/>
  <c r="B13" i="3"/>
  <c r="C9" i="5" l="1"/>
  <c r="B6" i="12"/>
  <c r="AH7" i="12" s="1"/>
  <c r="AH8" i="12" s="1"/>
  <c r="D16" i="9"/>
  <c r="F27" i="10"/>
  <c r="D18" i="9"/>
  <c r="A7" i="7"/>
  <c r="B8" i="8"/>
  <c r="C26" i="7"/>
  <c r="G53" i="5"/>
  <c r="B8" i="9"/>
  <c r="B21" i="9"/>
  <c r="G31" i="11"/>
  <c r="C53" i="5"/>
  <c r="F34" i="11"/>
  <c r="B38" i="12"/>
  <c r="D23" i="9"/>
  <c r="G54" i="5"/>
  <c r="G26" i="7"/>
  <c r="C10" i="7"/>
  <c r="D37" i="10"/>
  <c r="A7" i="8"/>
  <c r="C33" i="11"/>
  <c r="B9" i="10"/>
  <c r="C8" i="7"/>
  <c r="B10" i="9"/>
  <c r="B10" i="8"/>
  <c r="C10" i="5"/>
  <c r="B9" i="8"/>
  <c r="B35" i="10"/>
  <c r="B9" i="9"/>
  <c r="G25" i="7"/>
  <c r="C27" i="7"/>
  <c r="C11" i="5"/>
  <c r="B8" i="10"/>
  <c r="F35" i="12"/>
  <c r="B22" i="9"/>
  <c r="B36" i="10"/>
  <c r="F33" i="11"/>
  <c r="A7" i="5"/>
  <c r="C54" i="5"/>
  <c r="C11" i="7"/>
  <c r="A7" i="10"/>
  <c r="B11" i="8"/>
  <c r="F37" i="12"/>
  <c r="D15" i="9"/>
  <c r="B11" i="10"/>
  <c r="D36" i="10"/>
  <c r="AH9" i="12" l="1"/>
  <c r="AH6" i="12"/>
  <c r="D19" i="9"/>
  <c r="I17" i="11" s="1"/>
  <c r="J17" i="11" s="1"/>
  <c r="L20" i="11" s="1"/>
  <c r="G13" i="10" s="1"/>
  <c r="F15" i="10"/>
  <c r="G15" i="10" l="1"/>
  <c r="G27" i="10"/>
  <c r="D27" i="10" s="1"/>
  <c r="D32" i="10" s="1"/>
  <c r="G16" i="10"/>
  <c r="D16" i="10" s="1"/>
  <c r="D15" i="10" l="1"/>
  <c r="G28" i="10"/>
  <c r="D28" i="10" l="1"/>
  <c r="D29" i="10" s="1"/>
  <c r="D30" i="10"/>
  <c r="AC17" i="12" l="1"/>
  <c r="A1" i="13"/>
  <c r="D33" i="10"/>
  <c r="A2" i="13" l="1"/>
  <c r="A11" i="13"/>
  <c r="A3" i="13" l="1"/>
  <c r="A12" i="13"/>
  <c r="B11" i="13"/>
  <c r="F11" i="13" s="1"/>
  <c r="I11" i="13" s="1"/>
  <c r="A4" i="13" l="1"/>
  <c r="A13" i="13"/>
  <c r="B12" i="13"/>
  <c r="F12" i="13" s="1"/>
  <c r="G12" i="13"/>
  <c r="A14" i="13" l="1"/>
  <c r="A5" i="13"/>
  <c r="A15" i="13" s="1"/>
  <c r="G13" i="13"/>
  <c r="B13" i="13"/>
  <c r="F13" i="13" s="1"/>
  <c r="I12" i="13"/>
  <c r="B14" i="13" l="1"/>
  <c r="F14" i="13" s="1"/>
  <c r="G14" i="13"/>
  <c r="I13" i="13"/>
  <c r="B15" i="13"/>
  <c r="F15" i="13" s="1"/>
  <c r="G15" i="13"/>
  <c r="I14" i="13" l="1"/>
  <c r="I15" i="13"/>
  <c r="A8" i="13" l="1"/>
  <c r="AD17" i="12" s="1"/>
  <c r="B17" i="12" s="1"/>
</calcChain>
</file>

<file path=xl/sharedStrings.xml><?xml version="1.0" encoding="utf-8"?>
<sst xmlns="http://schemas.openxmlformats.org/spreadsheetml/2006/main" count="779" uniqueCount="470">
  <si>
    <t>Enter basic data here</t>
  </si>
  <si>
    <t>[Fill up data only in the relevent open area]</t>
  </si>
  <si>
    <t>Name of Package</t>
  </si>
  <si>
    <t>Specification No.</t>
  </si>
  <si>
    <t>Package Code</t>
  </si>
  <si>
    <t>Item Description</t>
  </si>
  <si>
    <t>ACSR ZEBRA Conductor</t>
  </si>
  <si>
    <t>Quantity in km.</t>
  </si>
  <si>
    <t>Type Tests</t>
  </si>
  <si>
    <t>Tests to be conducted</t>
  </si>
  <si>
    <t>Nos of tests</t>
  </si>
  <si>
    <r>
      <t>General guidelines for filling up  the Price Schedules, Discount Letter &amp; Bid Form for 2</t>
    </r>
    <r>
      <rPr>
        <b/>
        <vertAlign val="superscript"/>
        <sz val="12"/>
        <rFont val="Book Antiqua"/>
        <family val="1"/>
      </rPr>
      <t>nd</t>
    </r>
    <r>
      <rPr>
        <b/>
        <sz val="12"/>
        <rFont val="Book Antiqua"/>
        <family val="1"/>
      </rPr>
      <t xml:space="preserve"> Envelope</t>
    </r>
  </si>
  <si>
    <t>Fill up only green shaded cells in Sch-1, Sch-2, Sch-3 &amp; Discount.</t>
  </si>
  <si>
    <t>All the cells in Sch-5 are auto filled, therefore no cell is required to be filled up there.</t>
  </si>
  <si>
    <t>Instructions / error messages, if any, will be displayed automatically  after selecting the cell.</t>
  </si>
  <si>
    <t xml:space="preserve">
The price quoted in respect of all items shall be excluding GST applicable on transaction between the Employer and the Contractor</t>
  </si>
  <si>
    <t>पावर ग्रिड कारपोरेशन ऑफ इण्डिया लिमिटेड</t>
  </si>
  <si>
    <t>(भारत सरकार का उद्यम)</t>
  </si>
  <si>
    <t>Power Grid Corporation of India Limited</t>
  </si>
  <si>
    <t>(A Government of India Enterprises)</t>
  </si>
  <si>
    <t>Manufacturer</t>
  </si>
  <si>
    <t>Authorized Dealer/ Sub-dealer of Manufacturer</t>
  </si>
  <si>
    <t>Enter following details of the bidder</t>
  </si>
  <si>
    <t>Authorized Representative of Manufacturer</t>
  </si>
  <si>
    <t>Specify type of Bidder            
[Select from drop down menu]</t>
  </si>
  <si>
    <t xml:space="preserve">Name of Bidder </t>
  </si>
  <si>
    <t>Address</t>
  </si>
  <si>
    <t>Mob No</t>
  </si>
  <si>
    <t>E mail</t>
  </si>
  <si>
    <t xml:space="preserve">Address </t>
  </si>
  <si>
    <t xml:space="preserve">Printed Name </t>
  </si>
  <si>
    <t>Designation</t>
  </si>
  <si>
    <t>PhoneNo/ Mobile No.</t>
  </si>
  <si>
    <t>e-mail ID</t>
  </si>
  <si>
    <t xml:space="preserve">Date     </t>
  </si>
  <si>
    <t xml:space="preserve">Place     </t>
  </si>
  <si>
    <t>Bidder’s Name and Address</t>
  </si>
  <si>
    <t>To:</t>
  </si>
  <si>
    <t>Contract &amp; Material</t>
  </si>
  <si>
    <t>Name        :</t>
  </si>
  <si>
    <t>Power Grid Corporation of India Ltd.,</t>
  </si>
  <si>
    <t>Address    :</t>
  </si>
  <si>
    <t>Western Region -I Headquarters</t>
  </si>
  <si>
    <t>Sampriti Nagar, Nari Ring Road</t>
  </si>
  <si>
    <t>PO: Uppalwadi, Nagpur (MS) -440026</t>
  </si>
  <si>
    <t>All values are in Indian Rupees.</t>
  </si>
  <si>
    <t>SI. No.</t>
  </si>
  <si>
    <t>Item No.</t>
  </si>
  <si>
    <t>Item  Description</t>
  </si>
  <si>
    <t>Unit</t>
  </si>
  <si>
    <t>Qty.</t>
  </si>
  <si>
    <t>Rate</t>
  </si>
  <si>
    <t>Amount</t>
  </si>
  <si>
    <t>7 = 5 x 6</t>
  </si>
  <si>
    <t xml:space="preserve">Date          : </t>
  </si>
  <si>
    <t>Printed Name   :</t>
  </si>
  <si>
    <t>Place         :</t>
  </si>
  <si>
    <t>Designation   :</t>
  </si>
  <si>
    <t>Schedule - 2</t>
  </si>
  <si>
    <t>Item no.</t>
  </si>
  <si>
    <t xml:space="preserve">Rate </t>
  </si>
  <si>
    <t>(SCHEDULE OF RATES AND PRICES : PART-III (SEWERAGE SYSTEM), PART-A- SCHEDULED ITEMS AS PER DSR-2014)</t>
  </si>
  <si>
    <t xml:space="preserve"> ITEM NO.</t>
  </si>
  <si>
    <t xml:space="preserve">PART-III
Construction of SEWERAGE SYSTEM for Residential Qtr </t>
  </si>
  <si>
    <t>PART-A - (SCHEDULE ITEMS AS PER DSR - 2016)</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</si>
  <si>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t>
  </si>
  <si>
    <t>2.8.1</t>
  </si>
  <si>
    <t>All kinds of soil</t>
  </si>
  <si>
    <t>Cu.m.</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</si>
  <si>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t>
  </si>
  <si>
    <t>2.10.1.2</t>
  </si>
  <si>
    <t>Pipes, cables etc. exceeding 80mm dia but not exceeding 300mm dia.</t>
  </si>
  <si>
    <t>Metre</t>
  </si>
  <si>
    <t>Extra for excavating trenches for pipes, cables etc. in all kinds of
soil for depth exceeding 1.5 m, but not exceeding 3 m. (Rate is over
corresponding basic item for depth upto 1.5 metre).</t>
  </si>
  <si>
    <t>Filling available excavated earth (excluding rock) in trenches, plinth, sides of foundations etc. in layers not exceeding 20cm in depth, consolidating each deposited layer by ramming and watering, lead up to 50 m and lift upto 1.5 m.</t>
  </si>
  <si>
    <t>Cu. M</t>
  </si>
  <si>
    <t>Providing and laying in position cement concrete of specified grade excluding the cost of centering and shuttering - All work up to plinth level :</t>
  </si>
  <si>
    <t>4.1.8</t>
  </si>
  <si>
    <t>1:4:8 (1 Cement : 4 coarse sand : 8 graded stone aggregate 40 mm nominal size)</t>
  </si>
  <si>
    <t>Centering and shuttering including strutting, propping etc. and removal of form work for :</t>
  </si>
  <si>
    <t>4.3.1</t>
  </si>
  <si>
    <t>Foundations, footings, bases for columns</t>
  </si>
  <si>
    <t>Sq.m.</t>
  </si>
  <si>
    <t>Providing and fixing soil, waste and vent pipes :</t>
  </si>
  <si>
    <t>17.35.1</t>
  </si>
  <si>
    <t>100 mm dia</t>
  </si>
  <si>
    <t>17.35.1.1</t>
  </si>
  <si>
    <t>Sand cast iron S&amp;S pipe as per IS: 1729</t>
  </si>
  <si>
    <t>metre</t>
  </si>
  <si>
    <t>Providing and laying S&amp;S centrifugally cast (spun) iron pipes (Class LA) conforming to IS - 1536 :</t>
  </si>
  <si>
    <t>18.27.3</t>
  </si>
  <si>
    <t>150 mm dia pipe</t>
  </si>
  <si>
    <t>Providing lead caulked joints to spun iron or C.I. pipes and specials, including testing of joints but excluding the cost of pig lead :</t>
  </si>
  <si>
    <t>18.28.3</t>
  </si>
  <si>
    <t>150 mm diameter pipe</t>
  </si>
  <si>
    <t>each</t>
  </si>
  <si>
    <t>Providing, laying and jointing glazed stoneware pipes class SP-1 with stiff mixture of cement mortar in the proportion of 1:1 (1 cement : 1 fine sand) including testing of joints etc. complete :</t>
  </si>
  <si>
    <t>19.1.2</t>
  </si>
  <si>
    <t>150mm diameter</t>
  </si>
  <si>
    <t>Providing and laying cement concrete 1:5:10 (1 cement : 5 coarse sand : 10 graded stone aggregate 40 mm nominal size) all-round S.W. pipes including bed concrete as per standard design :</t>
  </si>
  <si>
    <t>19.2.2</t>
  </si>
  <si>
    <t>150 mm diameter S.W. pipe</t>
  </si>
  <si>
    <t>Providing and laying non-pressure NP2 class (light duty) R.C.C. pipes with collars jointed with stiff mixture of cement mortar in the proportion of 1:2 (1 cement : 2 fine sand) including testing of joints etc. complete :</t>
  </si>
  <si>
    <t>19.6.4</t>
  </si>
  <si>
    <t>300 mm dia RCC pipes.</t>
  </si>
  <si>
    <t xml:space="preserve"> metre</t>
  </si>
  <si>
    <t>Providing M.S. foot rests including fixing in manholes with 20x20x10 cm cement concrete blocks 1:3:6 (1 cement : 3 coarse sand : 6 graded stone aggregate 20 mm nominal size) as per standard design :</t>
  </si>
  <si>
    <t>19.15.1</t>
  </si>
  <si>
    <t>With 20x20 mm square bar</t>
  </si>
  <si>
    <t>Each</t>
  </si>
  <si>
    <t>Sum of Items as per DSR-2016</t>
  </si>
  <si>
    <t>Percentage quoted above (+) / below(-) DSR-2016</t>
  </si>
  <si>
    <t>Total for PART-III (PART-A) -(Schedule Items)</t>
  </si>
  <si>
    <t>(SCHEDULE OF RATES AND PRICES : PART-III (SEWERAGE SYSTEM),  PART-B- NON SCHEDULED ITEMS)</t>
  </si>
  <si>
    <t xml:space="preserve">PART-II 
Construction of SEWERAGE SYSTEM for Residential Qtr </t>
  </si>
  <si>
    <t>PART-B</t>
  </si>
  <si>
    <t>NON-SCHEDULE ITEMS</t>
  </si>
  <si>
    <t>NS-1</t>
  </si>
  <si>
    <t>Construction brick masonary manholes in cement mortar 1:4 - 1 cement : 4 coarse sand- R.C.C. top slab with 1:2:4 mix -1 cement : 2 coarse sand : 4 approved graded stone aggregate 20mm nominal size- foundation concrete 1:4:8 mix -1 cement : 4 coarse sand :8 graded stone aggregate 40mm nominal size) inside plastring 12mm thick with cement morter 1:3(1 cement:3 Coarse sand) finished with a floating coat of neat cement and making channel in cementconcrete 1:2:4 (1 cement:2 coarse sand:graded stone aggregate 20mm nominal size) finished with a floating coat of neat cement complete as per standard design of CPWD.</t>
  </si>
  <si>
    <t xml:space="preserve">Inside size 90X80 cm and 45cm deep including C.I. Cover with frame (light duly) 455x610 mm internal dimensions, total weight of cover and frame to be not less than 38 Kg (weight of cover 23 Kg and and weight of frame 15 Kg) </t>
  </si>
  <si>
    <t>a</t>
  </si>
  <si>
    <t>With Fly Ash Bricks</t>
  </si>
  <si>
    <t>NS-2</t>
  </si>
  <si>
    <t>Extra for depth for manholes</t>
  </si>
  <si>
    <t xml:space="preserve">Size 90 x 80cm </t>
  </si>
  <si>
    <t>With Fly Ash Bricks of average compressive strength of 50 Kg/cm2</t>
  </si>
  <si>
    <t>Meter</t>
  </si>
  <si>
    <t>Total PART-III ( PART-B) - (Non-Schedule Items)</t>
  </si>
  <si>
    <t>Schedule - 3</t>
  </si>
  <si>
    <t>As per Lum-sum</t>
  </si>
  <si>
    <t>AS per Percent</t>
  </si>
  <si>
    <t>As per lum-sum on Sch-3</t>
  </si>
  <si>
    <t>As per Percent on Sch-3</t>
  </si>
  <si>
    <t>Multipackage lum-sum</t>
  </si>
  <si>
    <t>Multipackage on Percent</t>
  </si>
  <si>
    <t>Total Discount</t>
  </si>
  <si>
    <t>Item. No</t>
  </si>
  <si>
    <t>Activity Number</t>
  </si>
  <si>
    <t xml:space="preserve"> Description of Item</t>
  </si>
  <si>
    <t xml:space="preserve">Rate  </t>
  </si>
  <si>
    <t>8=6*7</t>
  </si>
  <si>
    <t>Schedule - 5</t>
  </si>
  <si>
    <t>Name     :</t>
  </si>
  <si>
    <t>Address :</t>
  </si>
  <si>
    <t>Sl. No.</t>
  </si>
  <si>
    <t>Description</t>
  </si>
  <si>
    <t>1</t>
  </si>
  <si>
    <t>2</t>
  </si>
  <si>
    <t>PART-B- Non Scheduled Items</t>
  </si>
  <si>
    <t>Schedule - 5 After Discount</t>
  </si>
  <si>
    <t>(GRAND SUMMARY - AFTER DISCOUNT)</t>
  </si>
  <si>
    <t>Total Price (INR)</t>
  </si>
  <si>
    <t>Total of PART-A + PART-B + PART-C</t>
  </si>
  <si>
    <t xml:space="preserve">This letter of discount is optional. Bidder may / may not offer any discount. </t>
  </si>
  <si>
    <t>Letter of Discount</t>
  </si>
  <si>
    <t>LETTER OF DISCOUNT</t>
  </si>
  <si>
    <t>Subject  :</t>
  </si>
  <si>
    <t>1) All the discounts mentioned below shall be applied separately.</t>
  </si>
  <si>
    <t>2)  Please verify Schedule-5 (after Discount) after filling this letter of discount.</t>
  </si>
  <si>
    <t>Dear Sir</t>
  </si>
  <si>
    <t>With reference to the subject tender, we hereby offer unconditional discount on the prices quoted by us as per details given here below :</t>
  </si>
  <si>
    <t>Eq Weightage of Rs/ %</t>
  </si>
  <si>
    <t>Final Discount Factor</t>
  </si>
  <si>
    <r>
      <t xml:space="preserve">Discount on lum-sum basis on total price quoted by us.
</t>
    </r>
    <r>
      <rPr>
        <sz val="11"/>
        <rFont val="Book Antiqua"/>
        <family val="1"/>
      </rPr>
      <t xml:space="preserve">[The discount shall be proportionately applicable on all the items of all the Schdules of all the Parts i.e.  (PART-A + Part-B+PART-C) </t>
    </r>
    <r>
      <rPr>
        <b/>
        <sz val="11"/>
        <rFont val="Book Antiqua"/>
        <family val="1"/>
      </rPr>
      <t>In Rs.</t>
    </r>
  </si>
  <si>
    <t>AND</t>
  </si>
  <si>
    <r>
      <t>Discount on percent basis on total price quoted by us.</t>
    </r>
    <r>
      <rPr>
        <sz val="11"/>
        <rFont val="Book Antiqua"/>
        <family val="1"/>
      </rPr>
      <t xml:space="preserve"> 
[The discount shall be proportionately applicable on all the items of all the Schdulesof all the Parts i.e. (PART-A + Part-B+PART-C) </t>
    </r>
    <r>
      <rPr>
        <b/>
        <sz val="11"/>
        <rFont val="Book Antiqua"/>
        <family val="1"/>
      </rPr>
      <t>In Percent (%)</t>
    </r>
  </si>
  <si>
    <t>1) Discount is Optional.
2) Bidder may fill any of the above two Indicated Discounts or both the Discounts.
3) Discount(s) offered at Sl. No. 1 to 2 will automatically simultaneously get accounted for in all the Schedules of all the Parts..</t>
  </si>
  <si>
    <t>We hereby offer Multi-package discount as given below:</t>
  </si>
  <si>
    <t>Multi-Package Discount(s) offered at sl. No. 5 will not get automatically accounted for in the respective items of the Schedules. The same shall be worked out saparately for evaluation.</t>
  </si>
  <si>
    <t>Please consider this letter of discount as the integral part of our price bid.</t>
  </si>
  <si>
    <t>Thanking you, we remain,</t>
  </si>
  <si>
    <t>Note:</t>
  </si>
  <si>
    <t xml:space="preserve">1) All the discounts mentioned above shall be applied separately.                                                                                                                                                     </t>
  </si>
  <si>
    <t>2)  Please verify Schedule-5 after filling the above letter of discount.</t>
  </si>
  <si>
    <t>Yours faithfully,</t>
  </si>
  <si>
    <t>Date :</t>
  </si>
  <si>
    <t>Printed Name :</t>
  </si>
  <si>
    <t>Place :</t>
  </si>
  <si>
    <t>Designation :</t>
  </si>
  <si>
    <t>Bid Form 2nd Envelope</t>
  </si>
  <si>
    <t>st</t>
  </si>
  <si>
    <t>January</t>
  </si>
  <si>
    <t>nd</t>
  </si>
  <si>
    <t>February</t>
  </si>
  <si>
    <t>BID FORM (Second Envelope)</t>
  </si>
  <si>
    <t>rd</t>
  </si>
  <si>
    <t>March</t>
  </si>
  <si>
    <t>th</t>
  </si>
  <si>
    <t>April</t>
  </si>
  <si>
    <t>Bid Proposal Ref. No.</t>
  </si>
  <si>
    <t>May</t>
  </si>
  <si>
    <t>Date      :</t>
  </si>
  <si>
    <t>June</t>
  </si>
  <si>
    <t>July</t>
  </si>
  <si>
    <t>August</t>
  </si>
  <si>
    <t>September</t>
  </si>
  <si>
    <t>October</t>
  </si>
  <si>
    <t>November</t>
  </si>
  <si>
    <t>December</t>
  </si>
  <si>
    <t>Name of Contract  :</t>
  </si>
  <si>
    <t>Dear Ladies and/or Gentlemen,</t>
  </si>
  <si>
    <t xml:space="preserve">In continuation of First Envelope of our Bid, we hereby submit the Second Envelope of the Bid, both of which shall be read together and in conjunction with each other, and shall be construed as an integral part of our Bid. Accordingly, we the undersigned, offer to  execute the work of  </t>
  </si>
  <si>
    <t xml:space="preserve">under the above-named package in full conformity with the said Bidding Documents for the sum of Rs. </t>
  </si>
  <si>
    <t xml:space="preserve"> or such other sums as may be determined in accordance with the terms and conditions of the Bidding Documents.</t>
  </si>
  <si>
    <t xml:space="preserve">The above amounts are in accordance with the price schedules attached herewith and are made part of this bid.  </t>
  </si>
  <si>
    <t xml:space="preserve">Price Schedules </t>
  </si>
  <si>
    <t>In line with the requirements of the Bidding documents, we enclose herewith the following Price Schedules, duly filled - in as per your proforma:</t>
  </si>
  <si>
    <t>Sch-1</t>
  </si>
  <si>
    <t>Sch-2</t>
  </si>
  <si>
    <t>Sch-3</t>
  </si>
  <si>
    <t>Sch-4</t>
  </si>
  <si>
    <t>GRAND SUMMARY</t>
  </si>
  <si>
    <t>Sch-5 After Discount</t>
  </si>
  <si>
    <t>GRAND SUMMARY after DISCOUNT</t>
  </si>
  <si>
    <t>We are aware that the Price Schedules do not generally give a full description of the Work to be performed under each item and we shall be deemed to have read the Technical Specifications and other sections of the Bidding Documents and Drawings to ascertain the full scope of Work included in each item while filling-in the rates and prices. We agree that the entered rates and prices shall be deemed to include for the full scope as aforesaid, including overheads and profit.</t>
  </si>
  <si>
    <t>We understand that in the price schedules, where there are errors between the total of the amounts given under the column for the price Breakdown and the amount given under the Total Price, the former shall prevail and the latter will be corrected accordingly. We further understand that where there are discrepancies between amounts stated in figures and amounts stated in words, the amount stated in words shall prevail. Similarly, any discrepancy in the total bid price and that of the summation of Schedule price (price indicated in a Schedule indicating the total of that schedule), the total bid price shall be corrected to reflect the actual summation of the Schedule prices.</t>
  </si>
  <si>
    <t>We declare that items left blank in the Schedules will be deemed to have been included in other items. The TOTAL for each Schedule and the TOTAL of Grand Summary shall be deemed to be the total price for executing the Facilities and sections thereof in complete accordance with the Contract, whether or not each individual item has been priced.</t>
  </si>
  <si>
    <t xml:space="preserve">We, hereby, declare that only the persons or firms interested in this proposal as principals are named here and that no other persons or firms other than those mentioned herein have any interest in this proposal or in the Contract to be entered into, if the award is made on us, that this proposal is made without any connection with any other person, firm or party likewise submitting a proposal is in all respects for and in good faith, without collusion or fraud. </t>
  </si>
  <si>
    <t>Please provide additional information of the Bidder</t>
  </si>
  <si>
    <t>Business Address                       :</t>
  </si>
  <si>
    <t>Country of Incorporation         :</t>
  </si>
  <si>
    <t>State/Province to be indicated :</t>
  </si>
  <si>
    <t>Name of Principal Officer         :</t>
  </si>
  <si>
    <t>Address of  Principal Officer    :</t>
  </si>
  <si>
    <t>hundred</t>
  </si>
  <si>
    <t>thousand</t>
  </si>
  <si>
    <t>lakh</t>
  </si>
  <si>
    <t>crore</t>
  </si>
  <si>
    <t>zero</t>
  </si>
  <si>
    <t>one</t>
  </si>
  <si>
    <t>two</t>
  </si>
  <si>
    <t>three</t>
  </si>
  <si>
    <t>four</t>
  </si>
  <si>
    <t>five</t>
  </si>
  <si>
    <t>six</t>
  </si>
  <si>
    <t>seven</t>
  </si>
  <si>
    <t>eight</t>
  </si>
  <si>
    <t>nine</t>
  </si>
  <si>
    <t>ten</t>
  </si>
  <si>
    <t>eleven</t>
  </si>
  <si>
    <t>twelve</t>
  </si>
  <si>
    <t>thirteen</t>
  </si>
  <si>
    <t>fourteen</t>
  </si>
  <si>
    <t>fifteen</t>
  </si>
  <si>
    <t>sixteen</t>
  </si>
  <si>
    <t>seventeen</t>
  </si>
  <si>
    <t>eighteen</t>
  </si>
  <si>
    <t>nineteen</t>
  </si>
  <si>
    <t>twenty</t>
  </si>
  <si>
    <t>twenty one</t>
  </si>
  <si>
    <t>twenty two</t>
  </si>
  <si>
    <t>twenty three</t>
  </si>
  <si>
    <t>twenty four</t>
  </si>
  <si>
    <t>twenty five</t>
  </si>
  <si>
    <t>twenty six</t>
  </si>
  <si>
    <t>twenty seven</t>
  </si>
  <si>
    <t>twenty eight</t>
  </si>
  <si>
    <t>twenty nine</t>
  </si>
  <si>
    <t xml:space="preserve"> thirty</t>
  </si>
  <si>
    <t xml:space="preserve">thirty one </t>
  </si>
  <si>
    <t xml:space="preserve">thirty two </t>
  </si>
  <si>
    <t>thirty three</t>
  </si>
  <si>
    <t>thirty four</t>
  </si>
  <si>
    <t>thirty five</t>
  </si>
  <si>
    <t>thirty six</t>
  </si>
  <si>
    <t>thirty seven</t>
  </si>
  <si>
    <t>thirty eight</t>
  </si>
  <si>
    <t>thirty nine</t>
  </si>
  <si>
    <t>forty</t>
  </si>
  <si>
    <t>forty one</t>
  </si>
  <si>
    <t>forty two</t>
  </si>
  <si>
    <t>forty three</t>
  </si>
  <si>
    <t>forty four</t>
  </si>
  <si>
    <t>forty five</t>
  </si>
  <si>
    <t>forty six</t>
  </si>
  <si>
    <t>forty seven</t>
  </si>
  <si>
    <t>forty eight</t>
  </si>
  <si>
    <t>forty nine</t>
  </si>
  <si>
    <t>fifty</t>
  </si>
  <si>
    <t>fifty one</t>
  </si>
  <si>
    <t>fifty two</t>
  </si>
  <si>
    <t>fifty three</t>
  </si>
  <si>
    <t>fifty four</t>
  </si>
  <si>
    <t>fifty five</t>
  </si>
  <si>
    <t>fifty six</t>
  </si>
  <si>
    <t>fifty seven</t>
  </si>
  <si>
    <t>fifty eight</t>
  </si>
  <si>
    <t>fifty nine</t>
  </si>
  <si>
    <t>sixty</t>
  </si>
  <si>
    <t>sixty one</t>
  </si>
  <si>
    <t>sixty two</t>
  </si>
  <si>
    <t>sixty three</t>
  </si>
  <si>
    <t>sixty four</t>
  </si>
  <si>
    <t>sixty five</t>
  </si>
  <si>
    <t>sixty six</t>
  </si>
  <si>
    <t>sixty seven</t>
  </si>
  <si>
    <t>sixty eight</t>
  </si>
  <si>
    <t>sixty nine</t>
  </si>
  <si>
    <t>seventy</t>
  </si>
  <si>
    <t>seventy one</t>
  </si>
  <si>
    <t>seventy two</t>
  </si>
  <si>
    <t>seventy three</t>
  </si>
  <si>
    <t>seventy four</t>
  </si>
  <si>
    <t>seventy five</t>
  </si>
  <si>
    <t>seventy six</t>
  </si>
  <si>
    <t>seventy seven</t>
  </si>
  <si>
    <t>seventy eight</t>
  </si>
  <si>
    <t>seventy nine</t>
  </si>
  <si>
    <t>eighty</t>
  </si>
  <si>
    <t>eighty one</t>
  </si>
  <si>
    <t>eighty two</t>
  </si>
  <si>
    <t>eighty three</t>
  </si>
  <si>
    <t>eighty four</t>
  </si>
  <si>
    <t>eighty five</t>
  </si>
  <si>
    <t>eighty six</t>
  </si>
  <si>
    <t>eighty seven</t>
  </si>
  <si>
    <t>eighty eight</t>
  </si>
  <si>
    <t>eighty nine</t>
  </si>
  <si>
    <t>ninety</t>
  </si>
  <si>
    <t>ninety one</t>
  </si>
  <si>
    <t>ninety two</t>
  </si>
  <si>
    <t>ninety three</t>
  </si>
  <si>
    <t>ninety four</t>
  </si>
  <si>
    <t>ninety five</t>
  </si>
  <si>
    <t>ninety six</t>
  </si>
  <si>
    <t>ninety seven</t>
  </si>
  <si>
    <t>ninety eight</t>
  </si>
  <si>
    <t>ninety nine</t>
  </si>
  <si>
    <t>ACSR  MOOSE Conductor</t>
  </si>
  <si>
    <t xml:space="preserve"> KM</t>
  </si>
  <si>
    <t xml:space="preserve">EA </t>
  </si>
  <si>
    <t>MTR</t>
  </si>
  <si>
    <t>FLEXIBLE COPPER BRAID FOR ISOLATOR MOM BOX</t>
  </si>
  <si>
    <t xml:space="preserve">PVC Pipe 100mm dia </t>
  </si>
  <si>
    <t>Mtr</t>
  </si>
  <si>
    <t xml:space="preserve">PVC Bend-100mm dia </t>
  </si>
  <si>
    <t>Cable  lugs,glands,straight joints, ferrules &amp;accessories,etc.</t>
  </si>
  <si>
    <t>Lot</t>
  </si>
  <si>
    <t>Cable Tray with covers as per specification</t>
  </si>
  <si>
    <t>KM</t>
  </si>
  <si>
    <t>Insulating mat for CRP, ACDB, DCDB panels</t>
  </si>
  <si>
    <t>lot</t>
  </si>
  <si>
    <t>COLOR IP CAMERA, WITH PAN, TILT AND ZOOM FACILITIES, ALONGWITH ALLREQUIRED ITEMS, ACCESSORIES, LINE INTERFACE UNITS, FIBER PATCH CORDS,POWER SUPPLY UNITS, JUNCTION BOXES, CABLES, FIBER OPTIC CABLES, ETC.,AND INCLUDING INTEGRATION IN EXISTING HARDWARE AND SOFTWARE FORAUGMENTATION OF VISUAL MONITORING SYSTEM AS PER TECHNICALSPECIFICATION.</t>
  </si>
  <si>
    <t>SET</t>
  </si>
  <si>
    <t xml:space="preserve"> 40mm dia, 3 Mtr  Long rod electrode with test link &amp; Earth pit for LA, CVT, Tower with peak earthing</t>
  </si>
  <si>
    <t xml:space="preserve">75X12 GS Flat Earthing conductor for earthing of  Equipments </t>
  </si>
  <si>
    <t>Fire Detection and Alarm System for Switchyard Panel Room of 6 mlength</t>
  </si>
  <si>
    <t>Materials to be supplied (as per TS and scope of work), including Type Test Charges for Tests to be conducted as per TS</t>
  </si>
  <si>
    <t>Local Transportation, In-transit Insurance, Loading and Unloading</t>
  </si>
  <si>
    <t>SCHEDULE OF RATES AND PRICES : PART-B-</t>
  </si>
  <si>
    <t>336kV Surge Arrester (1-phase)</t>
  </si>
  <si>
    <t>420 kV Bus Post Insulator (Except for wave traps)</t>
  </si>
  <si>
    <t xml:space="preserve">KM </t>
  </si>
  <si>
    <t>LED Flood Light Luminaries Type-FL-1 as per technical specification</t>
  </si>
  <si>
    <t>LED Flood Light Luminaries Type FL-2 (250W) as per technical specification</t>
  </si>
  <si>
    <t>Lighting Panel type ACP-2 as per technical specification</t>
  </si>
  <si>
    <t>Color IP camera, with PAN, TILT and ZOOM facilities, alongwith all required Items, Accessories, Line Interface units, Fiber patchcords, Power supply units, Junction Boxes, Cables, Fiber Optic Cables, etc., and including Integration in existing Hardware andSoftware for Augmentation of Visual Monitoring System as per technical specification.</t>
  </si>
  <si>
    <t>1.1KV GRADE 19CX1.5 SQMM CONTROL CABLE</t>
  </si>
  <si>
    <t>1.1KV GRADE 27CX1.5 SQMM CONTROL CABLE</t>
  </si>
  <si>
    <t>245kV, 1600A, 50 KA, 3-phase DoubleBreak Isolator with one E/S</t>
  </si>
  <si>
    <t>245kV, 1600A, 50 KA, 3-phase DoubleBreak Isolator with two E/S</t>
  </si>
  <si>
    <t>245kV, 1600A, 50 KA, 3-phase DoubleBreak Tandem Isolator without E/S</t>
  </si>
  <si>
    <t>245 kV, 1600A, 50KA, 1-Phase CurrentTransformer with 120% extended currentrating</t>
  </si>
  <si>
    <t>216kV Surge Arrester (1-phase)</t>
  </si>
  <si>
    <t>Air conditioning system  for Switchyard Panel Room of 6m length</t>
  </si>
  <si>
    <t>Installation and Testing and commissioning as per TS and scope of work:</t>
  </si>
  <si>
    <t>PART-A- Supply  Excl GST</t>
  </si>
  <si>
    <t>PART-B- F&amp;I incl GST</t>
  </si>
  <si>
    <t>PART-C- Service Excl GSt</t>
  </si>
  <si>
    <t xml:space="preserve">add GST  @ 18% on PARt-A </t>
  </si>
  <si>
    <t>add GST  @ 18% on PART-C</t>
  </si>
  <si>
    <t>included</t>
  </si>
  <si>
    <t>Part-B included all taxes</t>
  </si>
  <si>
    <t>Supply, Erection and Civil package for Extension of 400/220kV Raipur (PG) S/s for Installation of 1x500MVA ICT (4th) under the Transmission Scheme - Augmentation of Transformation capacity at 400/220kV Raipur (PG) S/s by 400/220kV 1x500MVA ICT (4th) along with associated bays at both ends</t>
  </si>
  <si>
    <t>40 MM MS ROD FOR MAIN EARTHMAT</t>
  </si>
  <si>
    <t>HVW spray system, Hydrant system and complete U/G &amp; O/G piping andaccessories etc. out side the pump house  for 500MVA , 400KV/220/33kV, 3-phase  Autotransformer</t>
  </si>
  <si>
    <t>Sub Lighting panel (outdoor) type SLP (Switchyard and Street Lighting)</t>
  </si>
  <si>
    <t>63A, 415V : Interlocked switch socket outdoor Receptacle (type RP) asper technical specifications</t>
  </si>
  <si>
    <t>Outdoor Power Receptacle for oilfiltration unit (250A)</t>
  </si>
  <si>
    <t>LED FLOOD LIGHT LUMINARIESTYPE FL-1 (150W) AS PER TECHNICALSPECIFICATION</t>
  </si>
  <si>
    <t>LIGHTING FIXTURE LED LUMINAIRES TYPE FL2 AS PER TECH. SPECIFICATIONS</t>
  </si>
  <si>
    <t>Illumination System for switchyard panel room of 6 m length</t>
  </si>
  <si>
    <t>415V ACDB (Extn.)</t>
  </si>
  <si>
    <t>220V DCDB (Extn.)</t>
  </si>
  <si>
    <t>Erection Hardware for 400kV D type layout-Any feeder Extn. On existinghalf dia. as per technical specification</t>
  </si>
  <si>
    <t>Erection Hardware for 220kV layout (Double Main and TransferScheme)-Transformer Bay as per technical specification</t>
  </si>
  <si>
    <t>BMK for Switchyard</t>
  </si>
  <si>
    <t xml:space="preserve"> JUNCTION BOX-420KV  CT</t>
  </si>
  <si>
    <t xml:space="preserve"> JUNCTION BOX-245KV  CT</t>
  </si>
  <si>
    <t>40mm MS ROD FOR  AUX. Earth mat and for riser</t>
  </si>
  <si>
    <t>50X6 GS Flat Earthing conductor for Earthing of out door mechanism boxes,  Junction boxes and indor panels etc</t>
  </si>
  <si>
    <t>50X6  MS  Flat Earthing conductor for Earthing along outdoor cable Trench</t>
  </si>
  <si>
    <t>CLEAT TYPE CLAMP FOR 75X12MM GS FLAT</t>
  </si>
  <si>
    <t>4.5" IPS Tube</t>
  </si>
  <si>
    <t>4" IPS Tube</t>
  </si>
  <si>
    <t xml:space="preserve">LS </t>
  </si>
  <si>
    <t>420kV, 3150A, 63kA Circuit Breaker(3-Phase) without closing resistor(with support structure)</t>
  </si>
  <si>
    <t>420 kV, 3000A, 63KA, 1-Phase CurrentTransformer with 120% extended currentrating</t>
  </si>
  <si>
    <t>420kV, 3150A, 63KA,  Isolator (3-phase)(Double Break) with one E/S</t>
  </si>
  <si>
    <t>Controlled Switching Device for 420 kV, 3-ph Circuit Breaker</t>
  </si>
  <si>
    <t>245 kV 1600A, 50KA Circuit Breakers (3-Phase) with support</t>
  </si>
  <si>
    <t>245 kV Bust Post Insulator (Except for wave traps)</t>
  </si>
  <si>
    <t>400kV Transformer Protection Panel (For both HV &amp; MV side)-(with Automation)</t>
  </si>
  <si>
    <t>400kV Circuit Breaker Relay Panel (with Automation)</t>
  </si>
  <si>
    <t>220kV Circuit Breaker Relay Panel without Auto Reclose (with Automation)</t>
  </si>
  <si>
    <t>Erection Hardware for 400kV D type layout-Any feeder Extn. On existing half dia. as per specification</t>
  </si>
  <si>
    <t>Erection Hardware for 220kV layout (Double Main and Transfer Scheme as per SLD)-Transformer Bay as per specification</t>
  </si>
  <si>
    <t>40 mm MS rod for Main Earthmat</t>
  </si>
  <si>
    <t>HVW spray system, Hydrant system and complete U/G &amp; O/G piping and accessories etc. out side the pump house  for 500MVA ,400KV/220/33 kV, 3-phase  Autotransformer</t>
  </si>
  <si>
    <t>Fire Detection and Alarm System for Switchyard Panel Room of 6 m length</t>
  </si>
  <si>
    <t>63A, 415V : Interlocked switch socket outdoor Receptacle (type RP) as per technical specifications</t>
  </si>
  <si>
    <t>Erection of  Lattice Structures (MS Steel), to be designed during detailed engineering, for towers, beams and equipment supportstructure  including pack plates / packwashers and gusset plates excluding fasteners and foundation bolts</t>
  </si>
  <si>
    <t>Erection of fasteners ( nuts, bolts and washers ) including step bolts for lattice and pipe structures to be designed duringdetailed engineering</t>
  </si>
  <si>
    <t>Erection of foundation bolts including nuts, checknut and washers for lattice and pipe structures to be designed during detailedengineering</t>
  </si>
  <si>
    <t>1.1kV grade 10Cx2.5 sqmm Control Cable</t>
  </si>
  <si>
    <t>1.1kV grade 5Cx2.5 sqmm Control Cable</t>
  </si>
  <si>
    <t>1.1kV grade 3Cx2.5 sqmm Control Cable</t>
  </si>
  <si>
    <t>1.1kV grade 2Cx6 sqmm (PVC) Power Cable</t>
  </si>
  <si>
    <t>1.1kV grade 4Cx6 sqmm (PVC) Power Cable</t>
  </si>
  <si>
    <t>1.1kV grade 4Cx16 sqmm (PVC) Power Cable</t>
  </si>
  <si>
    <t>1.1kV grade 3.5Cx35 sqmm (PVC) Power Cable</t>
  </si>
  <si>
    <t>1.1kV grade 3.5Cx300 sqmm (XLPE) Power Cable</t>
  </si>
  <si>
    <t>Civil works as per TS and scope of work:</t>
  </si>
  <si>
    <t>Excavation in all kind of soil including  rock  for all leads and lifts, backfilling, disposal of surplus earth within a lead up to2Km as per technical specification. The surplus earth shall be roughly graded .</t>
  </si>
  <si>
    <t>Excavation in hard rock which require blasting (including chemical blasting and rock excavated using specialized tools) for allfoundation works including stacking, measuring, disposal etc.for all leads and lifts as per technical specification.</t>
  </si>
  <si>
    <t>Providing and laying of Plain Cement Concrete (PCC) (1:4:8)</t>
  </si>
  <si>
    <t>Providing and laying of Plain Cement Concrete (PCC) (1:2:4)</t>
  </si>
  <si>
    <t>Providing and laying of Reinforced Cement Concrete M25 mix including pre cast, shuttering, Grouting of pockets &amp; underpinning butexcluding steel reinforcement</t>
  </si>
  <si>
    <t>Steel Reinforcement</t>
  </si>
  <si>
    <t>Misc. Structural steel including rails, embedments, edge protection angles, gratings etc. but excluding the reinforcement steel andsteel for lattice and pipe structures.</t>
  </si>
  <si>
    <t>Stone spreading in switchyard excluding PCC</t>
  </si>
  <si>
    <t>Removing,cleaning and washing of existing stones and respreading of stones in switchyard excluding PCC</t>
  </si>
  <si>
    <t>Antiweed treatment</t>
  </si>
  <si>
    <t>Providing and laying Plain Cement Concrete 1:5:10 (1 cement : 5 sand : 10 brick aggregate)</t>
  </si>
  <si>
    <t xml:space="preserve"> Construction of rail cum road as per drawing including all item such as excavation,compactions, rolling watering, WBM etc. butexcluding concrete reinforcement and structural steel-Section having four rails for auto transformer.</t>
  </si>
  <si>
    <t>Stone filling (40 mm size) for transformer/Reactor foundation</t>
  </si>
  <si>
    <t>RCC culverts and cable trench crossings including supplying and laying hume pipe 250mm dia of grade (NP-3) excluding concrete as perspecification.</t>
  </si>
  <si>
    <t>RCC culverts and cable trench crossings including supplying and laying hume pipe 300mm dia of grade (NP-3) excluding concrete as perspecification.</t>
  </si>
  <si>
    <t>RCC culverts and cable trench crossings including supplying and laying hume pipe 450mm dia of grade (NP-3) excluding concrete as perspecification.</t>
  </si>
  <si>
    <t>RCC culvert crossings including supplying and laying hume pipe 600mm dia of grade (NP-3) excluding concrete as per specification.</t>
  </si>
  <si>
    <t>Cable Trench including all types of crossings, all metallic works and sump pit including concrte and reinforcement steel Section 3-3</t>
  </si>
  <si>
    <t>Cable Trench including all types of crossings, all metallic works and sump pit including concrte and reinforcement steel Section 4-4</t>
  </si>
  <si>
    <t>Switchyard Panel Room - Civil Works. All civil works as per drawing and specifications complete, including - brickwork, finishing(external and internal), windows etc. However, excavation, PCC, RCC and reinforcement shall be paid separately as per BPS.</t>
  </si>
  <si>
    <t>Dismantling of RCC in foundation including disposal of debris and reinforcement bars of dismantled RCC works within substationboundaries as per direction of enginner incahrge</t>
  </si>
  <si>
    <t>Dry stone pitching 22.5 cm thick including supply of stones and preparing surface complete including construction of 600 mm high and230 mm wide cement concrete (1:3:6) (1 cement : 3 coarse sand (zone-III) : 6 graded stone aggregate 20 mm nominal size) toe wall atthe lowest portion of stone pitching area etc. completed as per theinstruction of Engineer-In-Charge. .</t>
  </si>
  <si>
    <t>Dismantling of existing brick drain (300mm widex500mm deep)</t>
  </si>
  <si>
    <t>Dismantling of existing -concrete road</t>
  </si>
  <si>
    <t>Demolishing stone rubble masonry manually/ by mechanical means including stacking of serviceable material and disposal of unserviceable material within 50 metres lead as per direction of Engineer-in-charge :In Lime Mortar</t>
  </si>
  <si>
    <t xml:space="preserve">MT </t>
  </si>
  <si>
    <t xml:space="preserve">M3 </t>
  </si>
  <si>
    <t xml:space="preserve">M2 </t>
  </si>
  <si>
    <t xml:space="preserve">M  </t>
  </si>
  <si>
    <t>RM</t>
  </si>
  <si>
    <t xml:space="preserve">Specification No.: WR1/NT/W-AIS/DOM/F01/26/07381 (RFx No. 5002005435)   </t>
  </si>
  <si>
    <t xml:space="preserve">GRAND TOTAL after Discount : Part: A+B+C  ( Including GST) </t>
  </si>
  <si>
    <t>GST</t>
  </si>
  <si>
    <t>GRAND TOTAL after Discount  ( Excl GST )</t>
  </si>
  <si>
    <t>A.</t>
  </si>
  <si>
    <t>B.</t>
  </si>
  <si>
    <t>(SCHEDULE OF RATES AND PRICES : - Ex-Works Price ) PART A</t>
  </si>
  <si>
    <t>PART-B : Local Transportation, In-transit Insurance, Loading and Unloading</t>
  </si>
  <si>
    <t>Total Price against 'Installation and Testing and commissioning' (PART-C) -   Excl GST</t>
  </si>
  <si>
    <t>Total Price against Ex-Works Supply (PART-A) (Excluding GST) :</t>
  </si>
  <si>
    <t xml:space="preserve">PART-A- Ex-Works Supply </t>
  </si>
  <si>
    <t>Total Price against Local Transportation, In-transit Insurance, Loading and Unloading (PART-B) (Including all Taxes &amp;GST)</t>
  </si>
  <si>
    <t>PART-B- Local Transportation, In-transit Insurance, Loading and Unloading</t>
  </si>
  <si>
    <r>
      <t xml:space="preserve">(GRAND SUMMARY - </t>
    </r>
    <r>
      <rPr>
        <b/>
        <i/>
        <sz val="11"/>
        <color rgb="FFFFFFFF"/>
        <rFont val="Book Antiqua"/>
        <family val="1"/>
      </rPr>
      <t>Before Discount</t>
    </r>
    <r>
      <rPr>
        <b/>
        <sz val="11"/>
        <color indexed="9"/>
        <rFont val="Book Antiqua"/>
        <family val="1"/>
      </rPr>
      <t>)</t>
    </r>
  </si>
  <si>
    <t>(SCHEDULE OF RATES AND PRICES : PART-C- Installation and Testing and commissioning (including Civil Works)</t>
  </si>
  <si>
    <t>PART-C- Installation and Testing and commissioning (including Civil Works)</t>
  </si>
  <si>
    <r>
      <t>We declare that as specified in Clause 11.5, Section–II: ITB, Vol.-I of the Bidding Documents, prices quoted by us in the Price Schedules</t>
    </r>
    <r>
      <rPr>
        <sz val="12"/>
        <color indexed="10"/>
        <rFont val="Book Antiqua"/>
        <family val="1"/>
      </rPr>
      <t xml:space="preserve"> shall be FIRM &amp; FIXED during the execution of Contract and not subject to any Price Adjustment during the currency of contract.</t>
    </r>
    <r>
      <rPr>
        <sz val="12"/>
        <rFont val="Book Antiqua"/>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</si>
</sst>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3" formatCode="_ * #,##0.00_ ;_ * \-#,##0.00_ ;_ * &quot;-&quot;??_ ;_ @_ "/>
    <numFmt numFmtId="164" formatCode="_(* #,##0.00_);_(* \(#,##0.00\);_(* &quot;-&quot;??_);_(@_)"/>
    <numFmt numFmtId="165" formatCode="_-* #,##0.00_-;\-* #,##0.00_-;_-* &quot;-&quot;??_-;_-@_-"/>
    <numFmt numFmtId="166" formatCode="0.0"/>
    <numFmt numFmtId="167" formatCode="0.000"/>
    <numFmt numFmtId="168" formatCode="#,##0.0"/>
    <numFmt numFmtId="169" formatCode="0.00_)"/>
    <numFmt numFmtId="170" formatCode="_-&quot;£&quot;* #,##0.00_-;\-&quot;£&quot;* #,##0.00_-;_-&quot;£&quot;* &quot;-&quot;??_-;_-@_-"/>
    <numFmt numFmtId="171" formatCode="&quot;\&quot;#,##0.00;[Red]\-&quot;\&quot;#,##0.00"/>
    <numFmt numFmtId="172" formatCode="#,##0.000_);\(#,##0.000\)"/>
    <numFmt numFmtId="173" formatCode="0.0_)"/>
    <numFmt numFmtId="174" formatCode=";;"/>
    <numFmt numFmtId="175" formatCode="&quot; &quot;@"/>
    <numFmt numFmtId="176" formatCode="[$-409]dd\-mmm\-yy;@"/>
    <numFmt numFmtId="177" formatCode="_(* #,##0_);_(* \(#,##0\);_(* &quot;-&quot;??_);_(@_)"/>
    <numFmt numFmtId="178" formatCode="0.000000%"/>
    <numFmt numFmtId="179" formatCode="0.0000000000%"/>
    <numFmt numFmtId="180" formatCode="[$-409]d\-mmm\-yy;@"/>
    <numFmt numFmtId="181" formatCode="0;[Red]0"/>
  </numFmts>
  <fonts count="78">
    <font>
      <sz val="11"/>
      <name val="Book Antiqua"/>
      <family val="1"/>
    </font>
    <font>
      <sz val="11"/>
      <color theme="1"/>
      <name val="Calibri"/>
      <family val="2"/>
      <scheme val="minor"/>
    </font>
    <font>
      <sz val="10"/>
      <name val="Arial"/>
      <family val="2"/>
    </font>
    <font>
      <sz val="8"/>
      <name val="Arial"/>
      <family val="2"/>
    </font>
    <font>
      <b/>
      <sz val="12"/>
      <name val="Arial"/>
      <family val="2"/>
    </font>
    <font>
      <sz val="12"/>
      <name val="Book Antiqua"/>
      <family val="1"/>
    </font>
    <font>
      <b/>
      <sz val="12"/>
      <name val="Book Antiqua"/>
      <family val="1"/>
    </font>
    <font>
      <sz val="14"/>
      <name val="AngsanaUPC"/>
      <family val="1"/>
    </font>
    <font>
      <sz val="12"/>
      <name val="¹ÙÅÁÃ¼"/>
      <charset val="129"/>
    </font>
    <font>
      <sz val="10"/>
      <color indexed="10"/>
      <name val="Arial"/>
      <family val="2"/>
    </font>
    <font>
      <u/>
      <sz val="9"/>
      <color indexed="12"/>
      <name val="Arial"/>
      <family val="2"/>
    </font>
    <font>
      <sz val="7"/>
      <name val="Small Fonts"/>
      <family val="2"/>
    </font>
    <font>
      <b/>
      <sz val="10"/>
      <name val="Arial CE"/>
      <family val="2"/>
      <charset val="238"/>
    </font>
    <font>
      <u/>
      <sz val="9"/>
      <color indexed="36"/>
      <name val="Arial"/>
      <family val="2"/>
    </font>
    <font>
      <sz val="10"/>
      <name val="MS Sans Serif"/>
      <family val="2"/>
    </font>
    <font>
      <b/>
      <sz val="11"/>
      <name val="Book Antiqua"/>
      <family val="1"/>
    </font>
    <font>
      <sz val="11"/>
      <name val="Book Antiqua"/>
      <family val="1"/>
    </font>
    <font>
      <sz val="10"/>
      <name val="Book Antiqua"/>
      <family val="1"/>
    </font>
    <font>
      <sz val="12"/>
      <name val="Arial"/>
      <family val="2"/>
    </font>
    <font>
      <b/>
      <u/>
      <sz val="12"/>
      <name val="Book Antiqua"/>
      <family val="1"/>
    </font>
    <font>
      <b/>
      <sz val="16"/>
      <color indexed="12"/>
      <name val="Book Antiqua"/>
      <family val="1"/>
    </font>
    <font>
      <b/>
      <sz val="10"/>
      <name val="Book Antiqua"/>
      <family val="1"/>
    </font>
    <font>
      <sz val="11"/>
      <color indexed="12"/>
      <name val="Book Antiqua"/>
      <family val="1"/>
    </font>
    <font>
      <b/>
      <sz val="16"/>
      <color indexed="12"/>
      <name val="Arial"/>
      <family val="2"/>
    </font>
    <font>
      <b/>
      <sz val="11"/>
      <color indexed="9"/>
      <name val="Book Antiqua"/>
      <family val="1"/>
    </font>
    <font>
      <sz val="12"/>
      <name val="Times New Roman"/>
      <family val="1"/>
    </font>
    <font>
      <sz val="11"/>
      <name val="Book Antiqua"/>
      <family val="1"/>
    </font>
    <font>
      <b/>
      <sz val="11"/>
      <color indexed="10"/>
      <name val="Book Antiqua"/>
      <family val="1"/>
    </font>
    <font>
      <sz val="8"/>
      <name val="Book Antiqua"/>
      <family val="1"/>
    </font>
    <font>
      <b/>
      <sz val="14"/>
      <color indexed="9"/>
      <name val="Book Antiqua"/>
      <family val="1"/>
    </font>
    <font>
      <sz val="11"/>
      <color indexed="9"/>
      <name val="Book Antiqua"/>
      <family val="1"/>
    </font>
    <font>
      <sz val="10"/>
      <name val="Book Antiqua"/>
      <family val="1"/>
    </font>
    <font>
      <sz val="8"/>
      <name val="Book Antiqua"/>
      <family val="1"/>
    </font>
    <font>
      <sz val="10"/>
      <name val="Arial"/>
      <family val="2"/>
    </font>
    <font>
      <b/>
      <sz val="12"/>
      <name val="Arial"/>
      <family val="2"/>
    </font>
    <font>
      <sz val="11"/>
      <name val="Arial"/>
      <family val="2"/>
    </font>
    <font>
      <sz val="11"/>
      <name val="Book Antiqua"/>
      <family val="1"/>
    </font>
    <font>
      <b/>
      <sz val="11"/>
      <color indexed="12"/>
      <name val="Book Antiqua"/>
      <family val="1"/>
    </font>
    <font>
      <sz val="1"/>
      <color indexed="9"/>
      <name val="Book Antiqua"/>
      <family val="1"/>
    </font>
    <font>
      <b/>
      <sz val="12"/>
      <color indexed="20"/>
      <name val="Book Antiqua"/>
      <family val="1"/>
    </font>
    <font>
      <sz val="10"/>
      <color indexed="9"/>
      <name val="Book Antiqua"/>
      <family val="1"/>
    </font>
    <font>
      <sz val="11"/>
      <name val="Book Antiqua"/>
      <family val="1"/>
    </font>
    <font>
      <b/>
      <vertAlign val="superscript"/>
      <sz val="12"/>
      <name val="Book Antiqua"/>
      <family val="1"/>
    </font>
    <font>
      <b/>
      <sz val="11"/>
      <name val="Cambria"/>
      <family val="1"/>
    </font>
    <font>
      <b/>
      <sz val="12"/>
      <name val="Cambria"/>
      <family val="1"/>
    </font>
    <font>
      <sz val="11"/>
      <name val="Cambria"/>
      <family val="1"/>
    </font>
    <font>
      <sz val="10"/>
      <name val="Cambria"/>
      <family val="1"/>
    </font>
    <font>
      <sz val="11"/>
      <name val="Century Gothic"/>
      <family val="2"/>
    </font>
    <font>
      <b/>
      <sz val="20"/>
      <name val="Book Antiqua"/>
      <family val="1"/>
    </font>
    <font>
      <b/>
      <sz val="10"/>
      <name val="Cambria"/>
      <family val="1"/>
    </font>
    <font>
      <b/>
      <sz val="11"/>
      <name val="Times New Roman"/>
      <family val="1"/>
    </font>
    <font>
      <sz val="12"/>
      <color indexed="10"/>
      <name val="Book Antiqua"/>
      <family val="1"/>
    </font>
    <font>
      <b/>
      <sz val="14"/>
      <name val="Book Antiqua"/>
      <family val="1"/>
    </font>
    <font>
      <b/>
      <sz val="14"/>
      <color indexed="8"/>
      <name val="Book Antiqua"/>
      <family val="1"/>
    </font>
    <font>
      <b/>
      <u/>
      <sz val="14"/>
      <name val="Book Antiqua"/>
      <family val="1"/>
    </font>
    <font>
      <sz val="11"/>
      <color indexed="8"/>
      <name val="Calibri"/>
      <family val="2"/>
      <charset val="1"/>
    </font>
    <font>
      <sz val="11"/>
      <name val="Times New Roman"/>
      <family val="1"/>
    </font>
    <font>
      <b/>
      <sz val="12"/>
      <name val="Times New Roman"/>
      <family val="1"/>
    </font>
    <font>
      <b/>
      <sz val="14"/>
      <color indexed="12"/>
      <name val="Book Antiqua"/>
      <family val="1"/>
    </font>
    <font>
      <sz val="11.5"/>
      <name val="Book Antiqua"/>
      <family val="1"/>
    </font>
    <font>
      <b/>
      <sz val="26"/>
      <name val="Book Antiqua"/>
      <family val="1"/>
    </font>
    <font>
      <sz val="11"/>
      <color theme="1"/>
      <name val="Calibri"/>
      <family val="2"/>
      <scheme val="minor"/>
    </font>
    <font>
      <sz val="11"/>
      <color rgb="FF000000"/>
      <name val="Calibri"/>
      <family val="2"/>
      <scheme val="minor"/>
    </font>
    <font>
      <sz val="10"/>
      <color theme="0"/>
      <name val="Book Antiqua"/>
      <family val="1"/>
    </font>
    <font>
      <sz val="12"/>
      <color theme="1"/>
      <name val="Times New Roman"/>
      <family val="1"/>
    </font>
    <font>
      <b/>
      <sz val="12"/>
      <color theme="1"/>
      <name val="Times New Roman"/>
      <family val="1"/>
    </font>
    <font>
      <sz val="11"/>
      <color theme="1"/>
      <name val="Book Antiqua"/>
      <family val="1"/>
    </font>
    <font>
      <sz val="12"/>
      <color theme="1"/>
      <name val="Book Antiqua"/>
      <family val="1"/>
    </font>
    <font>
      <b/>
      <sz val="11"/>
      <color rgb="FFFF0000"/>
      <name val="Book Antiqua"/>
      <family val="1"/>
    </font>
    <font>
      <b/>
      <sz val="12"/>
      <name val="Calibri"/>
      <family val="2"/>
    </font>
    <font>
      <sz val="11"/>
      <color indexed="8"/>
      <name val="Calibri"/>
      <family val="2"/>
    </font>
    <font>
      <b/>
      <sz val="14"/>
      <color theme="1"/>
      <name val="Times New Roman"/>
      <family val="1"/>
    </font>
    <font>
      <sz val="11"/>
      <color rgb="FF000000"/>
      <name val="Book Antiqua"/>
      <family val="1"/>
    </font>
    <font>
      <b/>
      <sz val="14"/>
      <name val="Calibri"/>
      <family val="2"/>
      <scheme val="minor"/>
    </font>
    <font>
      <sz val="12"/>
      <name val="Calibri"/>
      <family val="2"/>
      <scheme val="minor"/>
    </font>
    <font>
      <sz val="11"/>
      <color rgb="FF006100"/>
      <name val="Calibri"/>
      <family val="2"/>
      <scheme val="minor"/>
    </font>
    <font>
      <b/>
      <sz val="12"/>
      <color rgb="FFFF0000"/>
      <name val="Book Antiqua"/>
      <family val="1"/>
    </font>
    <font>
      <b/>
      <i/>
      <sz val="11"/>
      <color rgb="FFFFFFFF"/>
      <name val="Book Antiqua"/>
      <family val="1"/>
    </font>
  </fonts>
  <fills count="20">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22"/>
        <bgColor indexed="64"/>
      </patternFill>
    </fill>
    <fill>
      <patternFill patternType="solid">
        <fgColor indexed="9"/>
        <bgColor indexed="64"/>
      </patternFill>
    </fill>
    <fill>
      <patternFill patternType="solid">
        <fgColor indexed="12"/>
        <bgColor indexed="64"/>
      </patternFill>
    </fill>
    <fill>
      <patternFill patternType="solid">
        <fgColor indexed="43"/>
        <bgColor indexed="64"/>
      </patternFill>
    </fill>
    <fill>
      <patternFill patternType="solid">
        <fgColor indexed="45"/>
        <bgColor indexed="64"/>
      </patternFill>
    </fill>
    <fill>
      <patternFill patternType="solid">
        <fgColor rgb="FFCCFFCC"/>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FFFF"/>
        <bgColor rgb="FF000000"/>
      </patternFill>
    </fill>
    <fill>
      <patternFill patternType="solid">
        <fgColor theme="0"/>
        <bgColor rgb="FF000000"/>
      </patternFill>
    </fill>
    <fill>
      <patternFill patternType="solid">
        <fgColor theme="5" tint="0.59999389629810485"/>
        <bgColor indexed="64"/>
      </patternFill>
    </fill>
    <fill>
      <patternFill patternType="solid">
        <fgColor rgb="FFC6EFCE"/>
      </patternFill>
    </fill>
    <fill>
      <patternFill patternType="solid">
        <fgColor theme="2"/>
        <bgColor indexed="64"/>
      </patternFill>
    </fill>
    <fill>
      <patternFill patternType="solid">
        <fgColor theme="2" tint="-9.9978637043366805E-2"/>
        <bgColor indexed="64"/>
      </patternFill>
    </fill>
  </fills>
  <borders count="39">
    <border>
      <left/>
      <right/>
      <top/>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style="thin">
        <color indexed="64"/>
      </bottom>
      <diagonal/>
    </border>
    <border>
      <left/>
      <right/>
      <top/>
      <bottom style="hair">
        <color indexed="64"/>
      </bottom>
      <diagonal/>
    </border>
    <border>
      <left/>
      <right style="thin">
        <color indexed="64"/>
      </right>
      <top style="thin">
        <color indexed="64"/>
      </top>
      <bottom/>
      <diagonal/>
    </border>
  </borders>
  <cellStyleXfs count="57">
    <xf numFmtId="0" fontId="0" fillId="0" borderId="0"/>
    <xf numFmtId="9" fontId="7" fillId="0" borderId="0"/>
    <xf numFmtId="170" fontId="2" fillId="0" borderId="0" applyFont="0" applyFill="0" applyBorder="0" applyAlignment="0" applyProtection="0"/>
    <xf numFmtId="173" fontId="2" fillId="0" borderId="0" applyFont="0" applyFill="0" applyBorder="0" applyAlignment="0" applyProtection="0"/>
    <xf numFmtId="172" fontId="2" fillId="0" borderId="0" applyFont="0" applyFill="0" applyBorder="0" applyAlignment="0" applyProtection="0"/>
    <xf numFmtId="174" fontId="2" fillId="0" borderId="0" applyFont="0" applyFill="0" applyBorder="0" applyAlignment="0" applyProtection="0"/>
    <xf numFmtId="0" fontId="8" fillId="0" borderId="0"/>
    <xf numFmtId="164" fontId="2" fillId="0" borderId="0" applyFont="0" applyFill="0" applyBorder="0" applyAlignment="0" applyProtection="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64" fontId="33" fillId="0" borderId="0" applyFont="0" applyFill="0" applyBorder="0" applyAlignment="0" applyProtection="0"/>
    <xf numFmtId="165" fontId="61" fillId="0" borderId="0" applyFont="0" applyFill="0" applyBorder="0" applyAlignment="0" applyProtection="0"/>
    <xf numFmtId="0" fontId="55" fillId="0" borderId="0"/>
    <xf numFmtId="168" fontId="9" fillId="0" borderId="1">
      <alignment horizontal="right"/>
    </xf>
    <xf numFmtId="0" fontId="4" fillId="0" borderId="2" applyNumberFormat="0" applyAlignment="0" applyProtection="0">
      <alignment horizontal="left" vertical="center"/>
    </xf>
    <xf numFmtId="0" fontId="4" fillId="0" borderId="3">
      <alignment horizontal="left" vertical="center"/>
    </xf>
    <xf numFmtId="0" fontId="10" fillId="0" borderId="0" applyNumberFormat="0" applyFill="0" applyBorder="0" applyAlignment="0" applyProtection="0">
      <alignment vertical="top"/>
      <protection locked="0"/>
    </xf>
    <xf numFmtId="37" fontId="11" fillId="0" borderId="0"/>
    <xf numFmtId="167" fontId="2" fillId="0" borderId="0"/>
    <xf numFmtId="0" fontId="33" fillId="0" borderId="0"/>
    <xf numFmtId="0" fontId="33" fillId="0" borderId="0"/>
    <xf numFmtId="0" fontId="33" fillId="0" borderId="0"/>
    <xf numFmtId="0" fontId="33" fillId="0" borderId="0"/>
    <xf numFmtId="0" fontId="61" fillId="0" borderId="0"/>
    <xf numFmtId="0" fontId="33" fillId="0" borderId="0"/>
    <xf numFmtId="0" fontId="33" fillId="0" borderId="0"/>
    <xf numFmtId="0" fontId="62" fillId="0" borderId="0"/>
    <xf numFmtId="0" fontId="31" fillId="0" borderId="0"/>
    <xf numFmtId="0" fontId="16" fillId="0" borderId="0"/>
    <xf numFmtId="0" fontId="31" fillId="0" borderId="0"/>
    <xf numFmtId="0" fontId="16" fillId="0" borderId="0" applyNumberFormat="0" applyFill="0" applyBorder="0" applyProtection="0">
      <alignment vertical="top"/>
    </xf>
    <xf numFmtId="0" fontId="2" fillId="0" borderId="0" applyNumberFormat="0" applyFont="0" applyFill="0" applyBorder="0" applyAlignment="0" applyProtection="0">
      <alignment vertical="top"/>
    </xf>
    <xf numFmtId="0" fontId="2" fillId="0" borderId="0" applyNumberFormat="0" applyFont="0" applyFill="0" applyBorder="0" applyAlignment="0" applyProtection="0">
      <alignment vertical="top"/>
    </xf>
    <xf numFmtId="0" fontId="2" fillId="0" borderId="0"/>
    <xf numFmtId="0" fontId="16" fillId="0" borderId="0"/>
    <xf numFmtId="0" fontId="16" fillId="0" borderId="0"/>
    <xf numFmtId="0" fontId="2" fillId="0" borderId="0"/>
    <xf numFmtId="0" fontId="2" fillId="0" borderId="0" applyNumberFormat="0" applyFont="0" applyFill="0" applyBorder="0" applyAlignment="0" applyProtection="0">
      <alignment vertical="top"/>
    </xf>
    <xf numFmtId="9" fontId="2" fillId="0" borderId="0" applyFont="0" applyFill="0" applyBorder="0" applyAlignment="0" applyProtection="0"/>
    <xf numFmtId="0" fontId="12" fillId="0" borderId="0" applyFont="0"/>
    <xf numFmtId="0" fontId="13" fillId="0" borderId="0" applyNumberFormat="0" applyFill="0" applyBorder="0" applyAlignment="0" applyProtection="0">
      <alignment vertical="top"/>
      <protection locked="0"/>
    </xf>
    <xf numFmtId="0" fontId="14" fillId="0" borderId="0"/>
    <xf numFmtId="0" fontId="1" fillId="0" borderId="0"/>
    <xf numFmtId="0" fontId="2" fillId="0" borderId="0"/>
    <xf numFmtId="0" fontId="70"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75" fillId="17" borderId="0" applyNumberFormat="0" applyBorder="0" applyAlignment="0" applyProtection="0"/>
  </cellStyleXfs>
  <cellXfs count="617">
    <xf numFmtId="0" fontId="0" fillId="0" borderId="0" xfId="0"/>
    <xf numFmtId="0" fontId="16" fillId="0" borderId="0" xfId="0" applyFont="1" applyAlignment="1">
      <alignment vertical="center"/>
    </xf>
    <xf numFmtId="0" fontId="16" fillId="0" borderId="0" xfId="0" applyFont="1" applyAlignment="1">
      <alignment horizontal="left" vertical="center"/>
    </xf>
    <xf numFmtId="0" fontId="16" fillId="0" borderId="0" xfId="0" applyFont="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right" vertical="center"/>
    </xf>
    <xf numFmtId="0" fontId="16" fillId="0" borderId="0" xfId="0" applyFont="1" applyAlignment="1">
      <alignment horizontal="justify" vertical="center"/>
    </xf>
    <xf numFmtId="0" fontId="17" fillId="0" borderId="0" xfId="39" applyFont="1" applyAlignment="1" applyProtection="1">
      <alignment vertical="center"/>
      <protection hidden="1"/>
    </xf>
    <xf numFmtId="0" fontId="4" fillId="0" borderId="0" xfId="39" applyFont="1" applyAlignment="1" applyProtection="1">
      <alignment vertical="center"/>
      <protection hidden="1"/>
    </xf>
    <xf numFmtId="0" fontId="18" fillId="0" borderId="0" xfId="39" applyFont="1" applyAlignment="1" applyProtection="1">
      <alignment vertical="center"/>
      <protection hidden="1"/>
    </xf>
    <xf numFmtId="0" fontId="18" fillId="0" borderId="0" xfId="39" applyFont="1" applyProtection="1">
      <protection hidden="1"/>
    </xf>
    <xf numFmtId="0" fontId="2" fillId="0" borderId="0" xfId="39" applyProtection="1">
      <protection hidden="1"/>
    </xf>
    <xf numFmtId="0" fontId="5" fillId="0" borderId="0" xfId="39" applyFont="1" applyAlignment="1" applyProtection="1">
      <alignment vertical="center"/>
      <protection hidden="1"/>
    </xf>
    <xf numFmtId="0" fontId="5" fillId="0" borderId="5" xfId="39" applyFont="1" applyBorder="1" applyAlignment="1" applyProtection="1">
      <alignment vertical="center"/>
      <protection hidden="1"/>
    </xf>
    <xf numFmtId="0" fontId="5" fillId="0" borderId="6" xfId="39" applyFont="1" applyBorder="1" applyAlignment="1" applyProtection="1">
      <alignment vertical="center"/>
      <protection hidden="1"/>
    </xf>
    <xf numFmtId="0" fontId="2" fillId="0" borderId="0" xfId="39"/>
    <xf numFmtId="0" fontId="5" fillId="0" borderId="7" xfId="39" applyFont="1" applyBorder="1" applyAlignment="1" applyProtection="1">
      <alignment vertical="center"/>
      <protection hidden="1"/>
    </xf>
    <xf numFmtId="0" fontId="21" fillId="0" borderId="6" xfId="39" applyFont="1" applyBorder="1" applyAlignment="1" applyProtection="1">
      <alignment vertical="center"/>
      <protection hidden="1"/>
    </xf>
    <xf numFmtId="0" fontId="2" fillId="0" borderId="0" xfId="39" applyAlignment="1" applyProtection="1">
      <alignment vertical="center"/>
      <protection hidden="1"/>
    </xf>
    <xf numFmtId="0" fontId="17" fillId="0" borderId="6" xfId="39" applyFont="1" applyBorder="1" applyAlignment="1" applyProtection="1">
      <alignment vertical="center"/>
      <protection hidden="1"/>
    </xf>
    <xf numFmtId="0" fontId="23" fillId="0" borderId="5" xfId="39" applyFont="1" applyBorder="1" applyAlignment="1" applyProtection="1">
      <alignment vertical="center"/>
      <protection hidden="1"/>
    </xf>
    <xf numFmtId="0" fontId="23" fillId="0" borderId="0" xfId="39" applyFont="1" applyAlignment="1" applyProtection="1">
      <alignment vertical="center"/>
      <protection hidden="1"/>
    </xf>
    <xf numFmtId="0" fontId="17" fillId="0" borderId="7" xfId="39" applyFont="1" applyBorder="1" applyAlignment="1" applyProtection="1">
      <alignment vertical="center"/>
      <protection hidden="1"/>
    </xf>
    <xf numFmtId="0" fontId="5" fillId="0" borderId="8" xfId="39" applyFont="1" applyBorder="1" applyAlignment="1" applyProtection="1">
      <alignment vertical="center"/>
      <protection hidden="1"/>
    </xf>
    <xf numFmtId="0" fontId="15" fillId="0" borderId="0" xfId="40" applyFont="1" applyAlignment="1" applyProtection="1">
      <alignment vertical="center"/>
      <protection hidden="1"/>
    </xf>
    <xf numFmtId="0" fontId="16" fillId="0" borderId="0" xfId="40" applyAlignment="1" applyProtection="1">
      <alignment vertical="center"/>
      <protection hidden="1"/>
    </xf>
    <xf numFmtId="0" fontId="15" fillId="0" borderId="0" xfId="40" applyFont="1" applyAlignment="1" applyProtection="1">
      <alignment vertical="top"/>
      <protection hidden="1"/>
    </xf>
    <xf numFmtId="0" fontId="16" fillId="0" borderId="0" xfId="0" applyFont="1" applyAlignment="1" applyProtection="1">
      <alignment vertical="center"/>
      <protection hidden="1"/>
    </xf>
    <xf numFmtId="0" fontId="15" fillId="0" borderId="0" xfId="0" applyFont="1" applyAlignment="1">
      <alignment horizontal="justify" vertical="center"/>
    </xf>
    <xf numFmtId="0" fontId="15" fillId="0" borderId="0" xfId="0" applyFont="1" applyAlignment="1">
      <alignment horizontal="right" vertical="center"/>
    </xf>
    <xf numFmtId="0" fontId="16" fillId="0" borderId="0" xfId="0" applyFont="1" applyAlignment="1">
      <alignment horizontal="right" vertical="center"/>
    </xf>
    <xf numFmtId="0" fontId="5" fillId="0" borderId="0" xfId="39" applyFont="1" applyAlignment="1" applyProtection="1">
      <alignment vertical="top"/>
      <protection hidden="1"/>
    </xf>
    <xf numFmtId="0" fontId="15" fillId="0" borderId="0" xfId="39" applyFont="1" applyAlignment="1" applyProtection="1">
      <alignment vertical="center"/>
      <protection hidden="1"/>
    </xf>
    <xf numFmtId="0" fontId="16" fillId="0" borderId="0" xfId="39" applyFont="1" applyAlignment="1" applyProtection="1">
      <alignment vertical="center"/>
      <protection hidden="1"/>
    </xf>
    <xf numFmtId="0" fontId="15" fillId="0" borderId="0" xfId="42" applyFont="1" applyAlignment="1" applyProtection="1">
      <alignment vertical="top"/>
      <protection hidden="1"/>
    </xf>
    <xf numFmtId="0" fontId="16" fillId="0" borderId="0" xfId="39" applyFont="1" applyAlignment="1" applyProtection="1">
      <alignment vertical="top"/>
      <protection hidden="1"/>
    </xf>
    <xf numFmtId="0" fontId="16" fillId="0" borderId="0" xfId="39" applyFont="1" applyAlignment="1" applyProtection="1">
      <alignment horizontal="right" vertical="center"/>
      <protection hidden="1"/>
    </xf>
    <xf numFmtId="0" fontId="6" fillId="0" borderId="0" xfId="39" applyFont="1" applyAlignment="1" applyProtection="1">
      <alignment horizontal="center" vertical="top"/>
      <protection hidden="1"/>
    </xf>
    <xf numFmtId="0" fontId="15" fillId="0" borderId="4" xfId="39" applyFont="1" applyBorder="1" applyAlignment="1" applyProtection="1">
      <alignment vertical="top"/>
      <protection hidden="1"/>
    </xf>
    <xf numFmtId="0" fontId="15" fillId="0" borderId="9" xfId="39" applyFont="1" applyBorder="1" applyAlignment="1" applyProtection="1">
      <alignment horizontal="justify" vertical="top" wrapText="1"/>
      <protection hidden="1"/>
    </xf>
    <xf numFmtId="0" fontId="15" fillId="0" borderId="9" xfId="39" applyFont="1" applyBorder="1" applyAlignment="1" applyProtection="1">
      <alignment horizontal="right" vertical="center" wrapText="1" indent="5"/>
      <protection hidden="1"/>
    </xf>
    <xf numFmtId="0" fontId="16" fillId="0" borderId="10" xfId="39" applyFont="1" applyBorder="1" applyAlignment="1" applyProtection="1">
      <alignment horizontal="center" vertical="center"/>
      <protection hidden="1"/>
    </xf>
    <xf numFmtId="0" fontId="16" fillId="0" borderId="0" xfId="39" applyFont="1" applyAlignment="1" applyProtection="1">
      <alignment horizontal="left" vertical="center"/>
      <protection hidden="1"/>
    </xf>
    <xf numFmtId="0" fontId="5" fillId="0" borderId="0" xfId="39" applyFont="1" applyAlignment="1" applyProtection="1">
      <alignment horizontal="right"/>
      <protection hidden="1"/>
    </xf>
    <xf numFmtId="0" fontId="15" fillId="0" borderId="4" xfId="0" applyFont="1" applyBorder="1" applyAlignment="1">
      <alignment horizontal="left" vertical="center"/>
    </xf>
    <xf numFmtId="0" fontId="15" fillId="0" borderId="4" xfId="0" applyFont="1" applyBorder="1" applyAlignment="1">
      <alignment horizontal="justify" vertical="center"/>
    </xf>
    <xf numFmtId="0" fontId="16" fillId="0" borderId="0" xfId="0" applyFont="1" applyAlignment="1" applyProtection="1">
      <alignment horizontal="left" vertical="center" indent="1"/>
      <protection hidden="1"/>
    </xf>
    <xf numFmtId="0" fontId="16" fillId="0" borderId="0" xfId="39" applyFont="1" applyAlignment="1" applyProtection="1">
      <alignment horizontal="left" vertical="center" indent="1"/>
      <protection hidden="1"/>
    </xf>
    <xf numFmtId="0" fontId="16" fillId="0" borderId="0" xfId="0" applyFont="1" applyAlignment="1" applyProtection="1">
      <alignment horizontal="left" vertical="center"/>
      <protection hidden="1"/>
    </xf>
    <xf numFmtId="0" fontId="16" fillId="0" borderId="0" xfId="40" applyAlignment="1" applyProtection="1">
      <alignment horizontal="left" vertical="center"/>
      <protection hidden="1"/>
    </xf>
    <xf numFmtId="4" fontId="15" fillId="0" borderId="9" xfId="39" applyNumberFormat="1" applyFont="1" applyBorder="1" applyAlignment="1" applyProtection="1">
      <alignment vertical="center"/>
      <protection hidden="1"/>
    </xf>
    <xf numFmtId="0" fontId="16" fillId="0" borderId="0" xfId="39" applyFont="1" applyAlignment="1" applyProtection="1">
      <alignment horizontal="center" vertical="center"/>
      <protection hidden="1"/>
    </xf>
    <xf numFmtId="0" fontId="15" fillId="0" borderId="0" xfId="39" applyFont="1" applyAlignment="1" applyProtection="1">
      <alignment horizontal="left" vertical="center" wrapText="1"/>
      <protection hidden="1"/>
    </xf>
    <xf numFmtId="0" fontId="15" fillId="0" borderId="0" xfId="39" applyFont="1" applyAlignment="1" applyProtection="1">
      <alignment horizontal="right" vertical="center" wrapText="1"/>
      <protection hidden="1"/>
    </xf>
    <xf numFmtId="0" fontId="0" fillId="0" borderId="0" xfId="0" applyProtection="1">
      <protection hidden="1"/>
    </xf>
    <xf numFmtId="0" fontId="15" fillId="0" borderId="4" xfId="0" applyFont="1" applyBorder="1" applyAlignment="1" applyProtection="1">
      <alignment horizontal="left" vertical="center"/>
      <protection hidden="1"/>
    </xf>
    <xf numFmtId="0" fontId="15" fillId="0" borderId="4" xfId="0" applyFont="1" applyBorder="1" applyAlignment="1" applyProtection="1">
      <alignment horizontal="justify" vertical="center"/>
      <protection hidden="1"/>
    </xf>
    <xf numFmtId="0" fontId="15" fillId="0" borderId="4" xfId="0" applyFont="1" applyBorder="1" applyAlignment="1" applyProtection="1">
      <alignment horizontal="center" vertical="center"/>
      <protection hidden="1"/>
    </xf>
    <xf numFmtId="0" fontId="15" fillId="0" borderId="4" xfId="0" applyFont="1" applyBorder="1" applyAlignment="1" applyProtection="1">
      <alignment vertical="center"/>
      <protection hidden="1"/>
    </xf>
    <xf numFmtId="0" fontId="15" fillId="0" borderId="4" xfId="0" applyFont="1" applyBorder="1" applyAlignment="1" applyProtection="1">
      <alignment horizontal="right" vertical="center"/>
      <protection hidden="1"/>
    </xf>
    <xf numFmtId="0" fontId="2" fillId="0" borderId="0" xfId="38" applyNumberFormat="1" applyFont="1" applyFill="1" applyBorder="1" applyAlignment="1" applyProtection="1">
      <alignment vertical="top"/>
      <protection hidden="1"/>
    </xf>
    <xf numFmtId="0" fontId="16" fillId="0" borderId="0" xfId="0" applyFont="1" applyAlignment="1" applyProtection="1">
      <alignment horizontal="justify" vertical="center"/>
      <protection hidden="1"/>
    </xf>
    <xf numFmtId="0" fontId="16" fillId="0" borderId="0" xfId="0" applyFont="1" applyAlignment="1" applyProtection="1">
      <alignment horizontal="center" vertical="center"/>
      <protection hidden="1"/>
    </xf>
    <xf numFmtId="0" fontId="16" fillId="0" borderId="0" xfId="36" applyNumberFormat="1" applyFill="1" applyBorder="1" applyAlignment="1" applyProtection="1">
      <alignment vertical="center"/>
      <protection hidden="1"/>
    </xf>
    <xf numFmtId="0" fontId="16" fillId="0" borderId="0" xfId="36" applyNumberFormat="1" applyFill="1" applyBorder="1" applyAlignment="1" applyProtection="1">
      <alignment vertical="center" wrapText="1"/>
      <protection hidden="1"/>
    </xf>
    <xf numFmtId="0" fontId="15" fillId="0" borderId="0" xfId="0" applyFont="1" applyAlignment="1" applyProtection="1">
      <alignment horizontal="justify" vertical="center"/>
      <protection hidden="1"/>
    </xf>
    <xf numFmtId="0" fontId="15" fillId="0" borderId="0" xfId="0" applyFont="1" applyAlignment="1" applyProtection="1">
      <alignment horizontal="right" vertical="center"/>
      <protection hidden="1"/>
    </xf>
    <xf numFmtId="0" fontId="16" fillId="0" borderId="0" xfId="0" applyFont="1" applyAlignment="1" applyProtection="1">
      <alignment horizontal="right" vertical="center"/>
      <protection hidden="1"/>
    </xf>
    <xf numFmtId="0" fontId="15" fillId="0" borderId="0" xfId="0" applyFont="1" applyAlignment="1">
      <alignment horizontal="left" vertical="center" indent="1"/>
    </xf>
    <xf numFmtId="0" fontId="15" fillId="0" borderId="4" xfId="33" applyFont="1" applyBorder="1" applyAlignment="1" applyProtection="1">
      <alignment vertical="center"/>
      <protection hidden="1"/>
    </xf>
    <xf numFmtId="0" fontId="16" fillId="0" borderId="4" xfId="33" applyFont="1" applyBorder="1" applyAlignment="1" applyProtection="1">
      <alignment vertical="center"/>
      <protection hidden="1"/>
    </xf>
    <xf numFmtId="0" fontId="31" fillId="0" borderId="0" xfId="33" applyAlignment="1" applyProtection="1">
      <alignment vertical="center"/>
      <protection hidden="1"/>
    </xf>
    <xf numFmtId="0" fontId="31" fillId="0" borderId="0" xfId="33" applyProtection="1">
      <protection hidden="1"/>
    </xf>
    <xf numFmtId="0" fontId="15" fillId="0" borderId="0" xfId="33" applyFont="1" applyAlignment="1" applyProtection="1">
      <alignment horizontal="center" vertical="center"/>
      <protection hidden="1"/>
    </xf>
    <xf numFmtId="0" fontId="16" fillId="0" borderId="0" xfId="33" applyFont="1" applyAlignment="1" applyProtection="1">
      <alignment vertical="center"/>
      <protection hidden="1"/>
    </xf>
    <xf numFmtId="0" fontId="15" fillId="0" borderId="0" xfId="34" applyFont="1" applyAlignment="1" applyProtection="1">
      <alignment horizontal="left" vertical="center"/>
      <protection hidden="1"/>
    </xf>
    <xf numFmtId="0" fontId="16" fillId="0" borderId="0" xfId="41" applyAlignment="1" applyProtection="1">
      <alignment horizontal="left" vertical="center"/>
      <protection hidden="1"/>
    </xf>
    <xf numFmtId="0" fontId="16" fillId="0" borderId="0" xfId="33" applyFont="1" applyAlignment="1" applyProtection="1">
      <alignment horizontal="left" vertical="center"/>
      <protection hidden="1"/>
    </xf>
    <xf numFmtId="0" fontId="16" fillId="0" borderId="0" xfId="33" applyFont="1" applyAlignment="1" applyProtection="1">
      <alignment horizontal="justify" vertical="center"/>
      <protection hidden="1"/>
    </xf>
    <xf numFmtId="0" fontId="15" fillId="0" borderId="0" xfId="33" applyFont="1" applyAlignment="1" applyProtection="1">
      <alignment horizontal="right" vertical="center"/>
      <protection hidden="1"/>
    </xf>
    <xf numFmtId="0" fontId="15" fillId="0" borderId="4" xfId="33" applyFont="1" applyBorder="1" applyAlignment="1" applyProtection="1">
      <alignment horizontal="right" vertical="center"/>
      <protection hidden="1"/>
    </xf>
    <xf numFmtId="176" fontId="16" fillId="0" borderId="0" xfId="33" applyNumberFormat="1" applyFont="1" applyAlignment="1" applyProtection="1">
      <alignment horizontal="left" vertical="center"/>
      <protection hidden="1"/>
    </xf>
    <xf numFmtId="0" fontId="16" fillId="0" borderId="0" xfId="33" applyFont="1" applyAlignment="1" applyProtection="1">
      <alignment vertical="top"/>
      <protection hidden="1"/>
    </xf>
    <xf numFmtId="0" fontId="16" fillId="0" borderId="0" xfId="0" applyFont="1" applyAlignment="1" applyProtection="1">
      <alignment horizontal="center" vertical="center" wrapText="1"/>
      <protection hidden="1"/>
    </xf>
    <xf numFmtId="166" fontId="16" fillId="0" borderId="0" xfId="0" applyNumberFormat="1" applyFont="1" applyAlignment="1" applyProtection="1">
      <alignment horizontal="center" vertical="center"/>
      <protection hidden="1"/>
    </xf>
    <xf numFmtId="176" fontId="15" fillId="0" borderId="0" xfId="0" applyNumberFormat="1" applyFont="1" applyAlignment="1">
      <alignment horizontal="left" vertical="center" indent="1"/>
    </xf>
    <xf numFmtId="176" fontId="15" fillId="0" borderId="0" xfId="33" applyNumberFormat="1" applyFont="1" applyAlignment="1" applyProtection="1">
      <alignment vertical="center"/>
      <protection hidden="1"/>
    </xf>
    <xf numFmtId="0" fontId="15" fillId="0" borderId="0" xfId="33" applyFont="1" applyAlignment="1" applyProtection="1">
      <alignment horizontal="left" vertical="center" indent="1"/>
      <protection hidden="1"/>
    </xf>
    <xf numFmtId="0" fontId="16" fillId="0" borderId="0" xfId="33" applyFont="1" applyAlignment="1" applyProtection="1">
      <alignment horizontal="left" vertical="center" indent="1"/>
      <protection hidden="1"/>
    </xf>
    <xf numFmtId="166" fontId="5" fillId="0" borderId="0" xfId="33" applyNumberFormat="1" applyFont="1" applyAlignment="1" applyProtection="1">
      <alignment horizontal="center" vertical="top"/>
      <protection hidden="1"/>
    </xf>
    <xf numFmtId="166" fontId="5" fillId="0" borderId="0" xfId="33" applyNumberFormat="1" applyFont="1" applyAlignment="1" applyProtection="1">
      <alignment horizontal="center" vertical="center"/>
      <protection hidden="1"/>
    </xf>
    <xf numFmtId="0" fontId="5" fillId="0" borderId="0" xfId="33" applyFont="1" applyAlignment="1" applyProtection="1">
      <alignment horizontal="center" vertical="top"/>
      <protection hidden="1"/>
    </xf>
    <xf numFmtId="0" fontId="5" fillId="0" borderId="0" xfId="33" applyFont="1" applyAlignment="1" applyProtection="1">
      <alignment horizontal="left" vertical="center"/>
      <protection hidden="1"/>
    </xf>
    <xf numFmtId="0" fontId="16" fillId="0" borderId="0" xfId="0" applyFont="1" applyAlignment="1" applyProtection="1">
      <alignment horizontal="left" vertical="center" indent="2"/>
      <protection hidden="1"/>
    </xf>
    <xf numFmtId="0" fontId="15" fillId="0" borderId="0" xfId="0" applyFont="1" applyAlignment="1" applyProtection="1">
      <alignment horizontal="left" vertical="center"/>
      <protection hidden="1"/>
    </xf>
    <xf numFmtId="176" fontId="15" fillId="0" borderId="0" xfId="0" applyNumberFormat="1" applyFont="1" applyAlignment="1" applyProtection="1">
      <alignment horizontal="left" vertical="center" indent="1"/>
      <protection hidden="1"/>
    </xf>
    <xf numFmtId="0" fontId="16" fillId="0" borderId="0" xfId="0" applyFont="1" applyAlignment="1" applyProtection="1">
      <alignment vertical="center"/>
      <protection locked="0"/>
    </xf>
    <xf numFmtId="0" fontId="16" fillId="0" borderId="11" xfId="0" applyFont="1" applyBorder="1" applyAlignment="1" applyProtection="1">
      <alignment horizontal="left" vertical="center"/>
      <protection hidden="1"/>
    </xf>
    <xf numFmtId="0" fontId="15" fillId="0" borderId="0" xfId="33" applyFont="1" applyAlignment="1" applyProtection="1">
      <alignment horizontal="left" vertical="center" indent="2"/>
      <protection hidden="1"/>
    </xf>
    <xf numFmtId="0" fontId="34" fillId="0" borderId="0" xfId="38" applyNumberFormat="1" applyFont="1" applyFill="1" applyBorder="1" applyAlignment="1" applyProtection="1">
      <alignment horizontal="center" vertical="top"/>
      <protection hidden="1"/>
    </xf>
    <xf numFmtId="0" fontId="15" fillId="0" borderId="0" xfId="0" applyFont="1" applyAlignment="1" applyProtection="1">
      <alignment horizontal="center" vertical="center"/>
      <protection hidden="1"/>
    </xf>
    <xf numFmtId="0" fontId="15" fillId="0" borderId="0" xfId="38" applyFont="1" applyAlignment="1" applyProtection="1">
      <alignment horizontal="center" vertical="center" wrapText="1"/>
      <protection hidden="1"/>
    </xf>
    <xf numFmtId="0" fontId="35" fillId="0" borderId="0" xfId="38" applyNumberFormat="1" applyFont="1" applyFill="1" applyBorder="1" applyAlignment="1" applyProtection="1">
      <alignment vertical="top"/>
      <protection hidden="1"/>
    </xf>
    <xf numFmtId="0" fontId="16" fillId="0" borderId="0" xfId="38" applyNumberFormat="1" applyFont="1" applyFill="1" applyBorder="1" applyAlignment="1" applyProtection="1">
      <alignment vertical="center" wrapText="1"/>
      <protection hidden="1"/>
    </xf>
    <xf numFmtId="0" fontId="16" fillId="0" borderId="0" xfId="38" applyFont="1" applyAlignment="1" applyProtection="1">
      <alignment vertical="center"/>
      <protection hidden="1"/>
    </xf>
    <xf numFmtId="0" fontId="36" fillId="0" borderId="0" xfId="38" applyNumberFormat="1" applyFont="1" applyFill="1" applyBorder="1" applyAlignment="1" applyProtection="1">
      <alignment vertical="center"/>
      <protection hidden="1"/>
    </xf>
    <xf numFmtId="0" fontId="16" fillId="0" borderId="0" xfId="38" applyNumberFormat="1" applyFont="1" applyFill="1" applyBorder="1" applyAlignment="1" applyProtection="1">
      <alignment horizontal="left" vertical="center" indent="6"/>
      <protection hidden="1"/>
    </xf>
    <xf numFmtId="0" fontId="16" fillId="0" borderId="12" xfId="38" applyFont="1" applyBorder="1" applyAlignment="1" applyProtection="1">
      <alignment horizontal="center" vertical="top"/>
      <protection hidden="1"/>
    </xf>
    <xf numFmtId="0" fontId="15" fillId="0" borderId="0" xfId="38" applyFont="1" applyBorder="1" applyAlignment="1" applyProtection="1">
      <alignment horizontal="center" vertical="center" wrapText="1"/>
      <protection hidden="1"/>
    </xf>
    <xf numFmtId="0" fontId="16" fillId="0" borderId="0" xfId="38" applyFont="1" applyBorder="1" applyAlignment="1" applyProtection="1">
      <alignment horizontal="justify" vertical="center"/>
      <protection hidden="1"/>
    </xf>
    <xf numFmtId="10" fontId="16" fillId="2" borderId="12" xfId="38" applyNumberFormat="1" applyFont="1" applyFill="1" applyBorder="1" applyAlignment="1" applyProtection="1">
      <alignment horizontal="right" vertical="center"/>
      <protection locked="0"/>
    </xf>
    <xf numFmtId="0" fontId="16" fillId="2" borderId="13" xfId="0" applyFont="1" applyFill="1" applyBorder="1" applyAlignment="1" applyProtection="1">
      <alignment horizontal="left" vertical="center"/>
      <protection locked="0"/>
    </xf>
    <xf numFmtId="0" fontId="31" fillId="0" borderId="0" xfId="35" applyProtection="1">
      <protection hidden="1"/>
    </xf>
    <xf numFmtId="0" fontId="37" fillId="0" borderId="0" xfId="35" applyFont="1" applyAlignment="1" applyProtection="1">
      <alignment vertical="center" wrapText="1"/>
      <protection hidden="1"/>
    </xf>
    <xf numFmtId="0" fontId="37" fillId="0" borderId="0" xfId="35" applyFont="1" applyAlignment="1" applyProtection="1">
      <alignment horizontal="center" vertical="center" wrapText="1"/>
      <protection hidden="1"/>
    </xf>
    <xf numFmtId="0" fontId="15" fillId="0" borderId="0" xfId="35" applyFont="1" applyAlignment="1" applyProtection="1">
      <alignment vertical="center"/>
      <protection hidden="1"/>
    </xf>
    <xf numFmtId="0" fontId="16" fillId="0" borderId="0" xfId="35" applyFont="1" applyAlignment="1" applyProtection="1">
      <alignment vertical="center"/>
      <protection hidden="1"/>
    </xf>
    <xf numFmtId="0" fontId="15" fillId="0" borderId="0" xfId="35" applyFont="1" applyAlignment="1" applyProtection="1">
      <alignment horizontal="center" vertical="center"/>
      <protection hidden="1"/>
    </xf>
    <xf numFmtId="0" fontId="16" fillId="0" borderId="0" xfId="35" applyFont="1" applyAlignment="1" applyProtection="1">
      <alignment horizontal="justify" vertical="center"/>
      <protection hidden="1"/>
    </xf>
    <xf numFmtId="0" fontId="31" fillId="0" borderId="0" xfId="35" applyAlignment="1" applyProtection="1">
      <alignment vertical="center"/>
      <protection hidden="1"/>
    </xf>
    <xf numFmtId="0" fontId="16" fillId="0" borderId="14" xfId="35" applyFont="1" applyBorder="1" applyAlignment="1" applyProtection="1">
      <alignment vertical="center" wrapText="1"/>
      <protection hidden="1"/>
    </xf>
    <xf numFmtId="0" fontId="16" fillId="0" borderId="0" xfId="35" applyFont="1" applyAlignment="1" applyProtection="1">
      <alignment horizontal="center" vertical="center"/>
      <protection hidden="1"/>
    </xf>
    <xf numFmtId="0" fontId="16" fillId="0" borderId="0" xfId="35" applyFont="1" applyProtection="1">
      <protection hidden="1"/>
    </xf>
    <xf numFmtId="0" fontId="16" fillId="0" borderId="0" xfId="35" applyFont="1" applyAlignment="1" applyProtection="1">
      <alignment vertical="center" wrapText="1"/>
      <protection hidden="1"/>
    </xf>
    <xf numFmtId="0" fontId="15" fillId="0" borderId="0" xfId="36" applyNumberFormat="1" applyFont="1" applyFill="1" applyBorder="1" applyAlignment="1" applyProtection="1">
      <alignment horizontal="left" vertical="center"/>
    </xf>
    <xf numFmtId="0" fontId="38" fillId="0" borderId="0" xfId="33" applyFont="1" applyAlignment="1" applyProtection="1">
      <alignment vertical="center"/>
      <protection hidden="1"/>
    </xf>
    <xf numFmtId="0" fontId="39" fillId="0" borderId="15" xfId="39" applyFont="1" applyBorder="1" applyAlignment="1" applyProtection="1">
      <alignment horizontal="center" vertical="center"/>
      <protection hidden="1"/>
    </xf>
    <xf numFmtId="0" fontId="39" fillId="0" borderId="15" xfId="39" applyFont="1" applyBorder="1" applyAlignment="1" applyProtection="1">
      <alignment horizontal="center" vertical="top"/>
      <protection hidden="1"/>
    </xf>
    <xf numFmtId="0" fontId="15" fillId="0" borderId="0" xfId="35" applyFont="1" applyAlignment="1" applyProtection="1">
      <alignment horizontal="left" vertical="center"/>
      <protection hidden="1"/>
    </xf>
    <xf numFmtId="0" fontId="15" fillId="0" borderId="0" xfId="0" applyFont="1" applyAlignment="1" applyProtection="1">
      <alignment horizontal="center" vertical="center" wrapText="1"/>
      <protection hidden="1"/>
    </xf>
    <xf numFmtId="0" fontId="40" fillId="0" borderId="0" xfId="35" applyFont="1" applyAlignment="1" applyProtection="1">
      <alignment vertical="center"/>
      <protection hidden="1"/>
    </xf>
    <xf numFmtId="0" fontId="40" fillId="0" borderId="0" xfId="35" applyFont="1" applyProtection="1">
      <protection hidden="1"/>
    </xf>
    <xf numFmtId="0" fontId="40" fillId="0" borderId="0" xfId="35" applyFont="1" applyAlignment="1" applyProtection="1">
      <alignment horizontal="center"/>
      <protection hidden="1"/>
    </xf>
    <xf numFmtId="0" fontId="24" fillId="0" borderId="0" xfId="0" applyFont="1" applyAlignment="1" applyProtection="1">
      <alignment horizontal="center" vertical="center"/>
      <protection hidden="1"/>
    </xf>
    <xf numFmtId="0" fontId="24" fillId="0" borderId="0" xfId="36" applyNumberFormat="1" applyFont="1" applyFill="1" applyBorder="1" applyAlignment="1" applyProtection="1">
      <alignment horizontal="center" vertical="center" wrapText="1"/>
      <protection hidden="1"/>
    </xf>
    <xf numFmtId="0" fontId="30" fillId="0" borderId="0" xfId="0" applyFont="1" applyProtection="1">
      <protection hidden="1"/>
    </xf>
    <xf numFmtId="0" fontId="40" fillId="0" borderId="0" xfId="33" applyFont="1" applyProtection="1">
      <protection hidden="1"/>
    </xf>
    <xf numFmtId="0" fontId="40" fillId="0" borderId="0" xfId="33" applyFont="1" applyAlignment="1" applyProtection="1">
      <alignment horizontal="center" vertical="center"/>
      <protection hidden="1"/>
    </xf>
    <xf numFmtId="0" fontId="40" fillId="0" borderId="0" xfId="33" applyFont="1" applyAlignment="1" applyProtection="1">
      <alignment horizontal="center"/>
      <protection hidden="1"/>
    </xf>
    <xf numFmtId="0" fontId="40" fillId="0" borderId="0" xfId="33" applyFont="1" applyAlignment="1" applyProtection="1">
      <alignment vertical="center"/>
      <protection hidden="1"/>
    </xf>
    <xf numFmtId="0" fontId="5" fillId="2" borderId="12" xfId="35" applyFont="1" applyFill="1" applyBorder="1" applyAlignment="1" applyProtection="1">
      <alignment horizontal="left" vertical="center"/>
      <protection locked="0"/>
    </xf>
    <xf numFmtId="0" fontId="30" fillId="0" borderId="0" xfId="0" applyFont="1" applyAlignment="1" applyProtection="1">
      <alignment horizontal="left" vertical="center"/>
      <protection hidden="1"/>
    </xf>
    <xf numFmtId="10" fontId="30" fillId="0" borderId="0" xfId="0" applyNumberFormat="1" applyFont="1" applyAlignment="1" applyProtection="1">
      <alignment horizontal="center" vertical="center"/>
      <protection hidden="1"/>
    </xf>
    <xf numFmtId="0" fontId="15" fillId="0" borderId="0" xfId="36" applyNumberFormat="1" applyFont="1" applyFill="1" applyBorder="1" applyAlignment="1" applyProtection="1">
      <alignment horizontal="left" vertical="center"/>
      <protection hidden="1"/>
    </xf>
    <xf numFmtId="0" fontId="15" fillId="0" borderId="12" xfId="0" applyFont="1" applyBorder="1" applyAlignment="1" applyProtection="1">
      <alignment horizontal="center" vertical="center" wrapText="1"/>
      <protection hidden="1"/>
    </xf>
    <xf numFmtId="0" fontId="15" fillId="0" borderId="12" xfId="0" applyFont="1" applyBorder="1" applyAlignment="1" applyProtection="1">
      <alignment horizontal="center" vertical="center"/>
      <protection hidden="1"/>
    </xf>
    <xf numFmtId="0" fontId="16" fillId="0" borderId="0" xfId="0" applyFont="1" applyProtection="1">
      <protection hidden="1"/>
    </xf>
    <xf numFmtId="0" fontId="16" fillId="0" borderId="0" xfId="36" applyNumberFormat="1" applyFill="1" applyBorder="1" applyAlignment="1" applyProtection="1">
      <alignment horizontal="center" vertical="center"/>
      <protection hidden="1"/>
    </xf>
    <xf numFmtId="0" fontId="15" fillId="0" borderId="0" xfId="36" applyNumberFormat="1" applyFont="1" applyFill="1" applyBorder="1" applyAlignment="1" applyProtection="1">
      <alignment vertical="center" wrapText="1"/>
      <protection hidden="1"/>
    </xf>
    <xf numFmtId="176" fontId="15" fillId="0" borderId="0" xfId="0" applyNumberFormat="1" applyFont="1" applyAlignment="1" applyProtection="1">
      <alignment horizontal="left" vertical="center"/>
      <protection hidden="1"/>
    </xf>
    <xf numFmtId="0" fontId="27" fillId="0" borderId="0" xfId="0" applyFont="1" applyAlignment="1" applyProtection="1">
      <alignment vertical="center" wrapText="1"/>
      <protection hidden="1"/>
    </xf>
    <xf numFmtId="0" fontId="24" fillId="0" borderId="0" xfId="0" applyFont="1" applyAlignment="1" applyProtection="1">
      <alignment vertical="center"/>
      <protection hidden="1"/>
    </xf>
    <xf numFmtId="2" fontId="30" fillId="0" borderId="0" xfId="0" applyNumberFormat="1" applyFont="1" applyAlignment="1" applyProtection="1">
      <alignment vertical="center"/>
      <protection hidden="1"/>
    </xf>
    <xf numFmtId="0" fontId="0" fillId="3" borderId="0" xfId="0" applyFill="1" applyAlignment="1" applyProtection="1">
      <alignment horizontal="center" vertical="center"/>
      <protection hidden="1"/>
    </xf>
    <xf numFmtId="0" fontId="16" fillId="3" borderId="0" xfId="0" applyFont="1" applyFill="1" applyAlignment="1" applyProtection="1">
      <alignment vertical="center"/>
      <protection hidden="1"/>
    </xf>
    <xf numFmtId="0" fontId="0" fillId="3" borderId="0" xfId="0" applyFill="1" applyProtection="1">
      <protection hidden="1"/>
    </xf>
    <xf numFmtId="0" fontId="15" fillId="3" borderId="0" xfId="0" applyFont="1" applyFill="1" applyAlignment="1" applyProtection="1">
      <alignment horizontal="center" vertical="center"/>
      <protection hidden="1"/>
    </xf>
    <xf numFmtId="0" fontId="15" fillId="3" borderId="0" xfId="0" applyFont="1" applyFill="1" applyAlignment="1" applyProtection="1">
      <alignment horizontal="center" vertical="top"/>
      <protection hidden="1"/>
    </xf>
    <xf numFmtId="0" fontId="15" fillId="3" borderId="0" xfId="0" applyFont="1" applyFill="1" applyAlignment="1" applyProtection="1">
      <alignment vertical="top"/>
      <protection hidden="1"/>
    </xf>
    <xf numFmtId="0" fontId="15" fillId="3" borderId="0" xfId="0" applyFont="1" applyFill="1" applyAlignment="1" applyProtection="1">
      <alignment vertical="center"/>
      <protection hidden="1"/>
    </xf>
    <xf numFmtId="0" fontId="41" fillId="3" borderId="0" xfId="0" applyFont="1" applyFill="1" applyAlignment="1" applyProtection="1">
      <alignment vertical="center"/>
      <protection hidden="1"/>
    </xf>
    <xf numFmtId="0" fontId="15" fillId="3" borderId="16" xfId="0" applyFont="1" applyFill="1" applyBorder="1" applyAlignment="1" applyProtection="1">
      <alignment vertical="center"/>
      <protection hidden="1"/>
    </xf>
    <xf numFmtId="0" fontId="43" fillId="0" borderId="0" xfId="38" applyNumberFormat="1" applyFont="1" applyFill="1" applyBorder="1" applyAlignment="1" applyProtection="1">
      <alignment horizontal="center" vertical="center"/>
      <protection hidden="1"/>
    </xf>
    <xf numFmtId="0" fontId="44" fillId="0" borderId="0" xfId="38" applyNumberFormat="1" applyFont="1" applyFill="1" applyBorder="1" applyAlignment="1" applyProtection="1">
      <alignment horizontal="center" vertical="center"/>
      <protection hidden="1"/>
    </xf>
    <xf numFmtId="0" fontId="44" fillId="0" borderId="0" xfId="38" applyNumberFormat="1" applyFont="1" applyFill="1" applyBorder="1" applyAlignment="1" applyProtection="1">
      <alignment horizontal="center" vertical="top"/>
      <protection hidden="1"/>
    </xf>
    <xf numFmtId="0" fontId="45" fillId="0" borderId="0" xfId="38" applyNumberFormat="1" applyFont="1" applyFill="1" applyBorder="1" applyAlignment="1" applyProtection="1">
      <alignment vertical="center"/>
      <protection hidden="1"/>
    </xf>
    <xf numFmtId="0" fontId="46" fillId="0" borderId="0" xfId="38" applyNumberFormat="1" applyFont="1" applyFill="1" applyBorder="1" applyAlignment="1" applyProtection="1">
      <alignment vertical="center"/>
      <protection hidden="1"/>
    </xf>
    <xf numFmtId="0" fontId="46" fillId="0" borderId="0" xfId="38" applyNumberFormat="1" applyFont="1" applyFill="1" applyBorder="1" applyAlignment="1" applyProtection="1">
      <alignment vertical="top"/>
      <protection hidden="1"/>
    </xf>
    <xf numFmtId="0" fontId="45" fillId="0" borderId="0" xfId="38" applyNumberFormat="1" applyFont="1" applyFill="1" applyBorder="1" applyAlignment="1" applyProtection="1">
      <alignment vertical="top"/>
      <protection hidden="1"/>
    </xf>
    <xf numFmtId="0" fontId="45" fillId="0" borderId="0" xfId="0" applyFont="1" applyAlignment="1" applyProtection="1">
      <alignment horizontal="justify" vertical="center"/>
      <protection hidden="1"/>
    </xf>
    <xf numFmtId="0" fontId="45" fillId="0" borderId="0" xfId="33" applyFont="1" applyAlignment="1" applyProtection="1">
      <alignment horizontal="left" vertical="center"/>
      <protection hidden="1"/>
    </xf>
    <xf numFmtId="0" fontId="45" fillId="0" borderId="0" xfId="33" applyFont="1" applyAlignment="1" applyProtection="1">
      <alignment vertical="center"/>
      <protection hidden="1"/>
    </xf>
    <xf numFmtId="4" fontId="16" fillId="2" borderId="12" xfId="38" applyNumberFormat="1" applyFont="1" applyFill="1" applyBorder="1" applyAlignment="1" applyProtection="1">
      <alignment horizontal="right" vertical="center"/>
      <protection locked="0"/>
    </xf>
    <xf numFmtId="2" fontId="46" fillId="0" borderId="0" xfId="38" applyNumberFormat="1" applyFont="1" applyFill="1" applyBorder="1" applyAlignment="1" applyProtection="1">
      <alignment vertical="center"/>
      <protection hidden="1"/>
    </xf>
    <xf numFmtId="2" fontId="45" fillId="0" borderId="0" xfId="38" applyNumberFormat="1" applyFont="1" applyFill="1" applyBorder="1" applyAlignment="1" applyProtection="1">
      <alignment vertical="center"/>
      <protection hidden="1"/>
    </xf>
    <xf numFmtId="10" fontId="46" fillId="0" borderId="0" xfId="38" applyNumberFormat="1" applyFont="1" applyFill="1" applyBorder="1" applyAlignment="1" applyProtection="1">
      <alignment vertical="top"/>
      <protection hidden="1"/>
    </xf>
    <xf numFmtId="10" fontId="45" fillId="0" borderId="0" xfId="38" applyNumberFormat="1" applyFont="1" applyFill="1" applyBorder="1" applyAlignment="1" applyProtection="1">
      <alignment vertical="top"/>
      <protection hidden="1"/>
    </xf>
    <xf numFmtId="0" fontId="46" fillId="0" borderId="0" xfId="38" applyNumberFormat="1" applyFont="1" applyFill="1" applyBorder="1" applyAlignment="1" applyProtection="1">
      <alignment vertical="top" wrapText="1"/>
      <protection hidden="1"/>
    </xf>
    <xf numFmtId="0" fontId="0" fillId="0" borderId="26" xfId="35" applyFont="1" applyBorder="1" applyAlignment="1" applyProtection="1">
      <alignment vertical="center" wrapText="1"/>
      <protection hidden="1"/>
    </xf>
    <xf numFmtId="0" fontId="0" fillId="0" borderId="0" xfId="40" applyFont="1" applyAlignment="1" applyProtection="1">
      <alignment horizontal="left" vertical="center" indent="1"/>
      <protection hidden="1"/>
    </xf>
    <xf numFmtId="0" fontId="0" fillId="0" borderId="0" xfId="33" applyFont="1" applyAlignment="1" applyProtection="1">
      <alignment vertical="top"/>
      <protection hidden="1"/>
    </xf>
    <xf numFmtId="179" fontId="45" fillId="0" borderId="0" xfId="38" applyNumberFormat="1" applyFont="1" applyFill="1" applyBorder="1" applyAlignment="1" applyProtection="1">
      <alignment vertical="top"/>
      <protection hidden="1"/>
    </xf>
    <xf numFmtId="14" fontId="0" fillId="0" borderId="0" xfId="0" applyNumberFormat="1" applyAlignment="1" applyProtection="1">
      <alignment horizontal="left" vertical="center"/>
      <protection hidden="1"/>
    </xf>
    <xf numFmtId="0" fontId="0" fillId="0" borderId="0" xfId="0" applyAlignment="1" applyProtection="1">
      <alignment horizontal="center" vertical="center"/>
      <protection hidden="1"/>
    </xf>
    <xf numFmtId="0" fontId="0" fillId="0" borderId="0" xfId="0" applyAlignment="1" applyProtection="1">
      <alignment vertical="center"/>
      <protection hidden="1"/>
    </xf>
    <xf numFmtId="0" fontId="0" fillId="0" borderId="0" xfId="0" applyAlignment="1">
      <alignment horizontal="justify" vertical="center"/>
    </xf>
    <xf numFmtId="0" fontId="0" fillId="0" borderId="0" xfId="0" applyAlignment="1">
      <alignment horizontal="center" vertical="center"/>
    </xf>
    <xf numFmtId="0" fontId="17" fillId="0" borderId="0" xfId="33" applyFont="1" applyProtection="1">
      <protection hidden="1"/>
    </xf>
    <xf numFmtId="0" fontId="0" fillId="0" borderId="12" xfId="38" applyFont="1" applyBorder="1" applyAlignment="1" applyProtection="1">
      <alignment horizontal="center" vertical="top" wrapText="1"/>
      <protection hidden="1"/>
    </xf>
    <xf numFmtId="0" fontId="16" fillId="0" borderId="0" xfId="34" applyAlignment="1" applyProtection="1">
      <alignment horizontal="left" vertical="center" indent="1"/>
      <protection hidden="1"/>
    </xf>
    <xf numFmtId="0" fontId="15" fillId="0" borderId="0" xfId="0" applyFont="1" applyAlignment="1" applyProtection="1">
      <alignment vertical="center"/>
      <protection hidden="1"/>
    </xf>
    <xf numFmtId="0" fontId="15" fillId="0" borderId="0" xfId="38" applyNumberFormat="1" applyFont="1" applyFill="1" applyBorder="1" applyAlignment="1" applyProtection="1">
      <alignment horizontal="left" vertical="top"/>
      <protection hidden="1"/>
    </xf>
    <xf numFmtId="0" fontId="15" fillId="0" borderId="0" xfId="33" applyFont="1" applyAlignment="1" applyProtection="1">
      <alignment vertical="center"/>
      <protection hidden="1"/>
    </xf>
    <xf numFmtId="166" fontId="15" fillId="0" borderId="0" xfId="0" applyNumberFormat="1" applyFont="1" applyAlignment="1" applyProtection="1">
      <alignment horizontal="center" vertical="center"/>
      <protection hidden="1"/>
    </xf>
    <xf numFmtId="0" fontId="15" fillId="0" borderId="0" xfId="35" applyFont="1" applyAlignment="1" applyProtection="1">
      <alignment horizontal="center" vertical="center" wrapText="1"/>
      <protection hidden="1"/>
    </xf>
    <xf numFmtId="0" fontId="17" fillId="0" borderId="0" xfId="35" applyFont="1" applyProtection="1">
      <protection hidden="1"/>
    </xf>
    <xf numFmtId="0" fontId="63" fillId="0" borderId="0" xfId="33" applyFont="1" applyProtection="1">
      <protection hidden="1"/>
    </xf>
    <xf numFmtId="0" fontId="16" fillId="0" borderId="12" xfId="39" applyFont="1" applyBorder="1" applyAlignment="1" applyProtection="1">
      <alignment horizontal="center" vertical="center"/>
      <protection hidden="1"/>
    </xf>
    <xf numFmtId="0" fontId="15" fillId="0" borderId="12" xfId="43" applyNumberFormat="1" applyFont="1" applyFill="1" applyBorder="1" applyAlignment="1" applyProtection="1">
      <alignment vertical="center" wrapText="1"/>
      <protection hidden="1"/>
    </xf>
    <xf numFmtId="0" fontId="0" fillId="0" borderId="12" xfId="0" applyBorder="1" applyAlignment="1" applyProtection="1">
      <alignment horizontal="center" vertical="center"/>
      <protection hidden="1"/>
    </xf>
    <xf numFmtId="0" fontId="15" fillId="0" borderId="12" xfId="39" applyFont="1" applyBorder="1" applyAlignment="1" applyProtection="1">
      <alignment horizontal="justify" vertical="top" wrapText="1"/>
      <protection hidden="1"/>
    </xf>
    <xf numFmtId="0" fontId="15" fillId="0" borderId="12" xfId="39" applyFont="1" applyBorder="1" applyAlignment="1" applyProtection="1">
      <alignment horizontal="right" vertical="center" wrapText="1" indent="5"/>
      <protection hidden="1"/>
    </xf>
    <xf numFmtId="175" fontId="15" fillId="0" borderId="12" xfId="39" applyNumberFormat="1" applyFont="1" applyBorder="1" applyAlignment="1" applyProtection="1">
      <alignment horizontal="center" vertical="center"/>
      <protection hidden="1"/>
    </xf>
    <xf numFmtId="4" fontId="15" fillId="0" borderId="12" xfId="39" applyNumberFormat="1" applyFont="1" applyBorder="1" applyAlignment="1" applyProtection="1">
      <alignment vertical="center"/>
      <protection hidden="1"/>
    </xf>
    <xf numFmtId="0" fontId="15" fillId="0" borderId="12" xfId="39" applyFont="1" applyBorder="1" applyAlignment="1" applyProtection="1">
      <alignment horizontal="center" vertical="center"/>
      <protection hidden="1"/>
    </xf>
    <xf numFmtId="0" fontId="61" fillId="0" borderId="0" xfId="29"/>
    <xf numFmtId="165" fontId="61" fillId="0" borderId="0" xfId="17" applyFont="1"/>
    <xf numFmtId="0" fontId="5" fillId="0" borderId="27" xfId="35" applyFont="1" applyBorder="1" applyAlignment="1" applyProtection="1">
      <alignment vertical="center"/>
      <protection hidden="1"/>
    </xf>
    <xf numFmtId="0" fontId="5" fillId="0" borderId="28" xfId="35" applyFont="1" applyBorder="1" applyAlignment="1" applyProtection="1">
      <alignment vertical="center"/>
      <protection hidden="1"/>
    </xf>
    <xf numFmtId="0" fontId="5" fillId="2" borderId="29" xfId="35" applyFont="1" applyFill="1" applyBorder="1" applyAlignment="1" applyProtection="1">
      <alignment vertical="center" wrapText="1"/>
      <protection locked="0"/>
    </xf>
    <xf numFmtId="0" fontId="5" fillId="0" borderId="15" xfId="35" applyFont="1" applyBorder="1" applyAlignment="1" applyProtection="1">
      <alignment vertical="center"/>
      <protection hidden="1"/>
    </xf>
    <xf numFmtId="0" fontId="5" fillId="0" borderId="30" xfId="35" applyFont="1" applyBorder="1" applyAlignment="1" applyProtection="1">
      <alignment vertical="center"/>
      <protection hidden="1"/>
    </xf>
    <xf numFmtId="0" fontId="5" fillId="0" borderId="31" xfId="35" applyFont="1" applyBorder="1" applyAlignment="1" applyProtection="1">
      <alignment vertical="center"/>
      <protection hidden="1"/>
    </xf>
    <xf numFmtId="0" fontId="5" fillId="0" borderId="32" xfId="35" applyFont="1" applyBorder="1" applyAlignment="1" applyProtection="1">
      <alignment vertical="center"/>
      <protection hidden="1"/>
    </xf>
    <xf numFmtId="0" fontId="5" fillId="0" borderId="33" xfId="35" applyFont="1" applyBorder="1" applyAlignment="1" applyProtection="1">
      <alignment vertical="center"/>
      <protection hidden="1"/>
    </xf>
    <xf numFmtId="0" fontId="5" fillId="0" borderId="7" xfId="35" applyFont="1" applyBorder="1" applyAlignment="1" applyProtection="1">
      <alignment vertical="center"/>
      <protection hidden="1"/>
    </xf>
    <xf numFmtId="0" fontId="5" fillId="0" borderId="0" xfId="35" applyFont="1" applyAlignment="1" applyProtection="1">
      <alignment vertical="center"/>
      <protection hidden="1"/>
    </xf>
    <xf numFmtId="0" fontId="5" fillId="0" borderId="0" xfId="35" applyFont="1" applyAlignment="1" applyProtection="1">
      <alignment vertical="center" wrapText="1"/>
      <protection hidden="1"/>
    </xf>
    <xf numFmtId="0" fontId="5" fillId="0" borderId="26" xfId="35" applyFont="1" applyBorder="1" applyAlignment="1" applyProtection="1">
      <alignment horizontal="left" vertical="center"/>
      <protection hidden="1"/>
    </xf>
    <xf numFmtId="0" fontId="5" fillId="0" borderId="14" xfId="35" applyFont="1" applyBorder="1" applyAlignment="1" applyProtection="1">
      <alignment horizontal="left" vertical="center"/>
      <protection hidden="1"/>
    </xf>
    <xf numFmtId="0" fontId="5" fillId="0" borderId="0" xfId="35" applyFont="1" applyAlignment="1" applyProtection="1">
      <alignment horizontal="left" vertical="center"/>
      <protection hidden="1"/>
    </xf>
    <xf numFmtId="180" fontId="5" fillId="2" borderId="29" xfId="35" applyNumberFormat="1" applyFont="1" applyFill="1" applyBorder="1" applyAlignment="1" applyProtection="1">
      <alignment vertical="center" wrapText="1"/>
      <protection locked="0"/>
    </xf>
    <xf numFmtId="0" fontId="0" fillId="0" borderId="0" xfId="0" applyAlignment="1" applyProtection="1">
      <alignment horizontal="left" vertical="center"/>
      <protection hidden="1"/>
    </xf>
    <xf numFmtId="179" fontId="46" fillId="0" borderId="0" xfId="38" applyNumberFormat="1" applyFont="1" applyFill="1" applyBorder="1" applyAlignment="1" applyProtection="1">
      <alignment vertical="top"/>
      <protection hidden="1"/>
    </xf>
    <xf numFmtId="0" fontId="17" fillId="0" borderId="0" xfId="33" applyFont="1" applyAlignment="1" applyProtection="1">
      <alignment horizontal="justify"/>
      <protection hidden="1"/>
    </xf>
    <xf numFmtId="0" fontId="17" fillId="0" borderId="0" xfId="33" quotePrefix="1" applyFont="1" applyAlignment="1" applyProtection="1">
      <alignment horizontal="justify"/>
      <protection hidden="1"/>
    </xf>
    <xf numFmtId="4" fontId="21" fillId="0" borderId="0" xfId="33" applyNumberFormat="1" applyFont="1" applyAlignment="1" applyProtection="1">
      <alignment vertical="center"/>
      <protection hidden="1"/>
    </xf>
    <xf numFmtId="0" fontId="21" fillId="0" borderId="0" xfId="33" applyFont="1" applyAlignment="1" applyProtection="1">
      <alignment horizontal="justify" vertical="center"/>
      <protection hidden="1"/>
    </xf>
    <xf numFmtId="0" fontId="17" fillId="0" borderId="0" xfId="33" applyFont="1" applyAlignment="1" applyProtection="1">
      <alignment vertical="center"/>
      <protection hidden="1"/>
    </xf>
    <xf numFmtId="10" fontId="5" fillId="0" borderId="0" xfId="39" applyNumberFormat="1" applyFont="1" applyAlignment="1" applyProtection="1">
      <alignment vertical="top"/>
      <protection hidden="1"/>
    </xf>
    <xf numFmtId="178" fontId="45" fillId="0" borderId="0" xfId="38" applyNumberFormat="1" applyFont="1" applyFill="1" applyBorder="1" applyAlignment="1" applyProtection="1">
      <alignment horizontal="right" vertical="center"/>
      <protection hidden="1"/>
    </xf>
    <xf numFmtId="10" fontId="46" fillId="0" borderId="0" xfId="38" applyNumberFormat="1" applyFont="1" applyFill="1" applyBorder="1" applyAlignment="1" applyProtection="1">
      <alignment horizontal="right" vertical="top"/>
      <protection hidden="1"/>
    </xf>
    <xf numFmtId="0" fontId="49" fillId="0" borderId="0" xfId="38" applyNumberFormat="1" applyFont="1" applyFill="1" applyBorder="1" applyAlignment="1" applyProtection="1">
      <alignment horizontal="right" vertical="top" wrapText="1"/>
      <protection hidden="1"/>
    </xf>
    <xf numFmtId="0" fontId="49" fillId="0" borderId="0" xfId="38" applyNumberFormat="1" applyFont="1" applyFill="1" applyBorder="1" applyAlignment="1" applyProtection="1">
      <alignment vertical="top" wrapText="1"/>
      <protection hidden="1"/>
    </xf>
    <xf numFmtId="10" fontId="16" fillId="9" borderId="12" xfId="44" applyNumberFormat="1" applyFont="1" applyFill="1" applyBorder="1" applyAlignment="1" applyProtection="1">
      <alignment horizontal="center" vertical="center"/>
      <protection locked="0"/>
    </xf>
    <xf numFmtId="0" fontId="50" fillId="0" borderId="12" xfId="0" applyFont="1" applyBorder="1" applyAlignment="1">
      <alignment horizontal="center" vertical="center" wrapText="1"/>
    </xf>
    <xf numFmtId="49" fontId="47" fillId="0" borderId="12" xfId="0" applyNumberFormat="1" applyFont="1" applyBorder="1" applyAlignment="1">
      <alignment horizontal="center" vertical="center" wrapText="1"/>
    </xf>
    <xf numFmtId="0" fontId="15" fillId="0" borderId="10" xfId="39" applyFont="1" applyBorder="1" applyAlignment="1" applyProtection="1">
      <alignment horizontal="center" vertical="center"/>
      <protection hidden="1"/>
    </xf>
    <xf numFmtId="0" fontId="5" fillId="0" borderId="0" xfId="33" applyFont="1" applyAlignment="1" applyProtection="1">
      <alignment horizontal="left" vertical="top"/>
      <protection hidden="1"/>
    </xf>
    <xf numFmtId="0" fontId="0" fillId="0" borderId="0" xfId="0" applyAlignment="1">
      <alignment vertical="top" wrapText="1"/>
    </xf>
    <xf numFmtId="0" fontId="0" fillId="0" borderId="0" xfId="40" applyFont="1" applyAlignment="1" applyProtection="1">
      <alignment horizontal="left" vertical="center"/>
      <protection hidden="1"/>
    </xf>
    <xf numFmtId="0" fontId="16" fillId="0" borderId="0" xfId="34" applyAlignment="1" applyProtection="1">
      <alignment horizontal="left" vertical="center"/>
      <protection hidden="1"/>
    </xf>
    <xf numFmtId="0" fontId="16" fillId="0" borderId="0" xfId="40" applyAlignment="1" applyProtection="1">
      <alignment horizontal="right" vertical="center"/>
      <protection hidden="1"/>
    </xf>
    <xf numFmtId="0" fontId="15" fillId="0" borderId="12" xfId="0" applyFont="1" applyBorder="1" applyAlignment="1" applyProtection="1">
      <alignment horizontal="right" vertical="center" wrapText="1"/>
      <protection hidden="1"/>
    </xf>
    <xf numFmtId="0" fontId="15" fillId="0" borderId="12" xfId="0" applyFont="1" applyBorder="1" applyAlignment="1" applyProtection="1">
      <alignment horizontal="right" vertical="center"/>
      <protection hidden="1"/>
    </xf>
    <xf numFmtId="0" fontId="16" fillId="0" borderId="0" xfId="36" applyNumberFormat="1" applyFill="1" applyBorder="1" applyAlignment="1" applyProtection="1">
      <alignment horizontal="right" vertical="center"/>
      <protection hidden="1"/>
    </xf>
    <xf numFmtId="169" fontId="47" fillId="0" borderId="1" xfId="0" applyNumberFormat="1" applyFont="1" applyBorder="1" applyAlignment="1">
      <alignment horizontal="center" vertical="center" wrapText="1"/>
    </xf>
    <xf numFmtId="0" fontId="52" fillId="0" borderId="12" xfId="37" applyNumberFormat="1" applyFont="1" applyFill="1" applyBorder="1" applyAlignment="1" applyProtection="1">
      <alignment horizontal="left" vertical="center" wrapText="1"/>
      <protection hidden="1"/>
    </xf>
    <xf numFmtId="177" fontId="52" fillId="0" borderId="12" xfId="7" applyNumberFormat="1" applyFont="1" applyFill="1" applyBorder="1" applyAlignment="1" applyProtection="1">
      <alignment horizontal="right" vertical="center"/>
      <protection hidden="1"/>
    </xf>
    <xf numFmtId="0" fontId="5" fillId="2" borderId="12" xfId="35" applyFont="1" applyFill="1" applyBorder="1" applyAlignment="1" applyProtection="1">
      <alignment vertical="center" wrapText="1"/>
      <protection locked="0"/>
    </xf>
    <xf numFmtId="0" fontId="0" fillId="0" borderId="0" xfId="40" applyFont="1" applyAlignment="1" applyProtection="1">
      <alignment horizontal="center" vertical="center"/>
      <protection hidden="1"/>
    </xf>
    <xf numFmtId="0" fontId="16" fillId="0" borderId="0" xfId="34" applyAlignment="1" applyProtection="1">
      <alignment horizontal="center" vertical="center"/>
      <protection hidden="1"/>
    </xf>
    <xf numFmtId="0" fontId="16" fillId="0" borderId="0" xfId="40" applyAlignment="1" applyProtection="1">
      <alignment horizontal="center" vertical="center"/>
      <protection hidden="1"/>
    </xf>
    <xf numFmtId="0" fontId="15" fillId="0" borderId="0" xfId="40" applyFont="1" applyAlignment="1" applyProtection="1">
      <alignment horizontal="center" vertical="top"/>
      <protection hidden="1"/>
    </xf>
    <xf numFmtId="0" fontId="15" fillId="0" borderId="0" xfId="40" applyFont="1" applyAlignment="1" applyProtection="1">
      <alignment horizontal="center" vertical="center"/>
      <protection hidden="1"/>
    </xf>
    <xf numFmtId="0" fontId="15" fillId="0" borderId="4" xfId="0" applyFont="1" applyBorder="1" applyAlignment="1" applyProtection="1">
      <alignment horizontal="left" vertical="top"/>
      <protection hidden="1"/>
    </xf>
    <xf numFmtId="0" fontId="16" fillId="0" borderId="0" xfId="0" applyFont="1" applyAlignment="1" applyProtection="1">
      <alignment horizontal="left" vertical="top"/>
      <protection hidden="1"/>
    </xf>
    <xf numFmtId="0" fontId="16" fillId="0" borderId="0" xfId="0" applyFont="1" applyAlignment="1" applyProtection="1">
      <alignment horizontal="center" vertical="top"/>
      <protection hidden="1"/>
    </xf>
    <xf numFmtId="0" fontId="16" fillId="0" borderId="0" xfId="40" applyAlignment="1" applyProtection="1">
      <alignment vertical="top"/>
      <protection hidden="1"/>
    </xf>
    <xf numFmtId="0" fontId="15" fillId="0" borderId="12" xfId="0" applyFont="1" applyBorder="1" applyAlignment="1" applyProtection="1">
      <alignment horizontal="center" vertical="top" wrapText="1"/>
      <protection hidden="1"/>
    </xf>
    <xf numFmtId="0" fontId="15" fillId="0" borderId="12" xfId="0" applyFont="1" applyBorder="1" applyAlignment="1" applyProtection="1">
      <alignment horizontal="center" vertical="top"/>
      <protection hidden="1"/>
    </xf>
    <xf numFmtId="49" fontId="47" fillId="0" borderId="12" xfId="0" applyNumberFormat="1" applyFont="1" applyBorder="1" applyAlignment="1">
      <alignment horizontal="center" vertical="top" wrapText="1"/>
    </xf>
    <xf numFmtId="0" fontId="27" fillId="0" borderId="0" xfId="0" applyFont="1" applyAlignment="1" applyProtection="1">
      <alignment vertical="top" wrapText="1"/>
      <protection hidden="1"/>
    </xf>
    <xf numFmtId="0" fontId="15" fillId="0" borderId="0" xfId="0" applyFont="1" applyAlignment="1" applyProtection="1">
      <alignment horizontal="justify" vertical="top"/>
      <protection hidden="1"/>
    </xf>
    <xf numFmtId="0" fontId="16" fillId="0" borderId="4" xfId="0" applyFont="1" applyBorder="1" applyAlignment="1" applyProtection="1">
      <alignment horizontal="left" vertical="top"/>
      <protection hidden="1"/>
    </xf>
    <xf numFmtId="0" fontId="26" fillId="0" borderId="0" xfId="0" applyFont="1" applyAlignment="1" applyProtection="1">
      <alignment horizontal="center" vertical="top"/>
      <protection hidden="1"/>
    </xf>
    <xf numFmtId="0" fontId="15" fillId="0" borderId="10" xfId="0" applyFont="1" applyBorder="1" applyAlignment="1" applyProtection="1">
      <alignment horizontal="left" vertical="top"/>
      <protection hidden="1"/>
    </xf>
    <xf numFmtId="0" fontId="15" fillId="0" borderId="12" xfId="0" applyFont="1" applyBorder="1" applyAlignment="1" applyProtection="1">
      <alignment horizontal="left" vertical="top" wrapText="1"/>
      <protection hidden="1"/>
    </xf>
    <xf numFmtId="0" fontId="15" fillId="0" borderId="12" xfId="43" applyNumberFormat="1" applyFont="1" applyFill="1" applyBorder="1" applyAlignment="1" applyProtection="1">
      <alignment horizontal="left" vertical="top" wrapText="1"/>
      <protection hidden="1"/>
    </xf>
    <xf numFmtId="176" fontId="15" fillId="0" borderId="0" xfId="0" applyNumberFormat="1" applyFont="1" applyAlignment="1" applyProtection="1">
      <alignment horizontal="justify" vertical="top"/>
      <protection hidden="1"/>
    </xf>
    <xf numFmtId="0" fontId="0" fillId="0" borderId="4" xfId="0" applyBorder="1" applyAlignment="1" applyProtection="1">
      <alignment vertical="center"/>
      <protection hidden="1"/>
    </xf>
    <xf numFmtId="0" fontId="0" fillId="0" borderId="4" xfId="0" applyBorder="1" applyAlignment="1" applyProtection="1">
      <alignment horizontal="right" vertical="center"/>
      <protection hidden="1"/>
    </xf>
    <xf numFmtId="0" fontId="0" fillId="0" borderId="12" xfId="0" applyBorder="1" applyAlignment="1" applyProtection="1">
      <alignment horizontal="center" vertical="center" wrapText="1"/>
      <protection hidden="1"/>
    </xf>
    <xf numFmtId="0" fontId="0" fillId="0" borderId="10" xfId="0" applyBorder="1" applyAlignment="1" applyProtection="1">
      <alignment horizontal="center" vertical="center"/>
      <protection hidden="1"/>
    </xf>
    <xf numFmtId="164" fontId="16" fillId="0" borderId="12" xfId="7" applyFont="1" applyFill="1" applyBorder="1" applyAlignment="1" applyProtection="1">
      <alignment vertical="center"/>
      <protection hidden="1"/>
    </xf>
    <xf numFmtId="164" fontId="15" fillId="0" borderId="12" xfId="7" applyFont="1" applyFill="1" applyBorder="1" applyAlignment="1" applyProtection="1">
      <alignment vertical="center"/>
      <protection hidden="1"/>
    </xf>
    <xf numFmtId="176" fontId="0" fillId="0" borderId="0" xfId="0" applyNumberFormat="1" applyAlignment="1" applyProtection="1">
      <alignment horizontal="justify" vertical="center"/>
      <protection hidden="1"/>
    </xf>
    <xf numFmtId="166" fontId="15" fillId="0" borderId="12" xfId="0" applyNumberFormat="1" applyFont="1" applyBorder="1" applyAlignment="1" applyProtection="1">
      <alignment vertical="center"/>
      <protection hidden="1"/>
    </xf>
    <xf numFmtId="2" fontId="0" fillId="0" borderId="12" xfId="0" applyNumberFormat="1" applyBorder="1" applyAlignment="1" applyProtection="1">
      <alignment horizontal="right" vertical="center"/>
      <protection hidden="1"/>
    </xf>
    <xf numFmtId="2" fontId="0" fillId="2" borderId="12" xfId="36" applyNumberFormat="1" applyFont="1" applyFill="1" applyBorder="1" applyAlignment="1" applyProtection="1">
      <alignment horizontal="center" vertical="center"/>
      <protection locked="0" hidden="1"/>
    </xf>
    <xf numFmtId="0" fontId="15" fillId="0" borderId="4" xfId="0" applyFont="1" applyBorder="1" applyAlignment="1" applyProtection="1">
      <alignment horizontal="justify" vertical="top"/>
      <protection hidden="1"/>
    </xf>
    <xf numFmtId="0" fontId="15" fillId="0" borderId="0" xfId="36" applyNumberFormat="1" applyFont="1" applyFill="1" applyBorder="1" applyAlignment="1" applyProtection="1">
      <alignment vertical="top" wrapText="1"/>
      <protection hidden="1"/>
    </xf>
    <xf numFmtId="176" fontId="15" fillId="0" borderId="0" xfId="0" applyNumberFormat="1" applyFont="1" applyAlignment="1" applyProtection="1">
      <alignment horizontal="left" vertical="top"/>
      <protection hidden="1"/>
    </xf>
    <xf numFmtId="0" fontId="64" fillId="0" borderId="12" xfId="0" applyFont="1" applyBorder="1" applyAlignment="1">
      <alignment horizontal="center" vertical="center"/>
    </xf>
    <xf numFmtId="0" fontId="16" fillId="0" borderId="0" xfId="0" applyFont="1" applyAlignment="1" applyProtection="1">
      <alignment horizontal="left" vertical="center" wrapText="1"/>
      <protection hidden="1"/>
    </xf>
    <xf numFmtId="0" fontId="15" fillId="0" borderId="26" xfId="0" applyFont="1" applyBorder="1" applyAlignment="1" applyProtection="1">
      <alignment horizontal="center" vertical="top"/>
      <protection hidden="1"/>
    </xf>
    <xf numFmtId="0" fontId="15" fillId="0" borderId="3" xfId="0" applyFont="1" applyBorder="1" applyAlignment="1" applyProtection="1">
      <alignment horizontal="center" vertical="center"/>
      <protection hidden="1"/>
    </xf>
    <xf numFmtId="0" fontId="15" fillId="0" borderId="14" xfId="0" applyFont="1" applyBorder="1" applyAlignment="1" applyProtection="1">
      <alignment horizontal="center" vertical="top"/>
      <protection hidden="1"/>
    </xf>
    <xf numFmtId="49" fontId="15" fillId="0" borderId="26" xfId="0" applyNumberFormat="1" applyFont="1" applyBorder="1" applyAlignment="1">
      <alignment vertical="center"/>
    </xf>
    <xf numFmtId="49" fontId="15" fillId="0" borderId="14" xfId="0" applyNumberFormat="1" applyFont="1" applyBorder="1" applyAlignment="1">
      <alignment vertical="center"/>
    </xf>
    <xf numFmtId="166" fontId="15" fillId="0" borderId="12" xfId="0" applyNumberFormat="1" applyFont="1" applyBorder="1" applyAlignment="1" applyProtection="1">
      <alignment horizontal="center" vertical="center"/>
      <protection hidden="1"/>
    </xf>
    <xf numFmtId="49" fontId="65" fillId="0" borderId="12" xfId="0" applyNumberFormat="1" applyFont="1" applyBorder="1" applyAlignment="1">
      <alignment horizontal="center" vertical="center"/>
    </xf>
    <xf numFmtId="3" fontId="53" fillId="0" borderId="12" xfId="43" applyNumberFormat="1" applyFont="1" applyBorder="1" applyAlignment="1" applyProtection="1">
      <alignment horizontal="center" vertical="center" wrapText="1"/>
      <protection hidden="1"/>
    </xf>
    <xf numFmtId="3" fontId="52" fillId="0" borderId="12" xfId="43" applyNumberFormat="1" applyFont="1" applyFill="1" applyBorder="1" applyAlignment="1" applyProtection="1">
      <alignment horizontal="center" vertical="center" wrapText="1"/>
      <protection hidden="1"/>
    </xf>
    <xf numFmtId="2" fontId="52" fillId="0" borderId="12" xfId="36" applyNumberFormat="1" applyFont="1" applyFill="1" applyBorder="1" applyAlignment="1" applyProtection="1">
      <alignment horizontal="right" vertical="center"/>
      <protection hidden="1"/>
    </xf>
    <xf numFmtId="0" fontId="15" fillId="0" borderId="0" xfId="0" applyFont="1" applyProtection="1">
      <protection hidden="1"/>
    </xf>
    <xf numFmtId="0" fontId="24" fillId="0" borderId="0" xfId="0" applyFont="1" applyProtection="1">
      <protection hidden="1"/>
    </xf>
    <xf numFmtId="164" fontId="5" fillId="0" borderId="0" xfId="39" applyNumberFormat="1" applyFont="1" applyAlignment="1" applyProtection="1">
      <alignment vertical="top"/>
      <protection hidden="1"/>
    </xf>
    <xf numFmtId="0" fontId="5" fillId="0" borderId="0" xfId="39" applyFont="1" applyAlignment="1" applyProtection="1">
      <alignment horizontal="right" vertical="top" wrapText="1"/>
      <protection hidden="1"/>
    </xf>
    <xf numFmtId="0" fontId="25" fillId="0" borderId="12" xfId="0" applyFont="1" applyBorder="1" applyAlignment="1">
      <alignment horizontal="center" vertical="center"/>
    </xf>
    <xf numFmtId="0" fontId="25" fillId="0" borderId="12" xfId="0" applyFont="1" applyBorder="1" applyAlignment="1">
      <alignment horizontal="center" vertical="center" wrapText="1"/>
    </xf>
    <xf numFmtId="0" fontId="25" fillId="0" borderId="12" xfId="0" applyFont="1" applyBorder="1" applyAlignment="1">
      <alignment horizontal="left" vertical="center" wrapText="1"/>
    </xf>
    <xf numFmtId="2" fontId="25" fillId="0" borderId="12" xfId="0" applyNumberFormat="1" applyFont="1" applyBorder="1" applyAlignment="1">
      <alignment horizontal="center" vertical="center"/>
    </xf>
    <xf numFmtId="2" fontId="25" fillId="0" borderId="12" xfId="0" applyNumberFormat="1" applyFont="1" applyBorder="1" applyAlignment="1">
      <alignment horizontal="center" vertical="center" wrapText="1"/>
    </xf>
    <xf numFmtId="0" fontId="25" fillId="0" borderId="12" xfId="0" applyFont="1" applyBorder="1" applyAlignment="1">
      <alignment horizontal="left" vertical="top" wrapText="1"/>
    </xf>
    <xf numFmtId="0" fontId="15" fillId="0" borderId="4" xfId="0" applyFont="1" applyBorder="1" applyAlignment="1" applyProtection="1">
      <alignment horizontal="center" vertical="top"/>
      <protection hidden="1"/>
    </xf>
    <xf numFmtId="0" fontId="15" fillId="0" borderId="4" xfId="0" applyFont="1" applyBorder="1" applyAlignment="1" applyProtection="1">
      <alignment horizontal="right" vertical="top"/>
      <protection hidden="1"/>
    </xf>
    <xf numFmtId="0" fontId="30" fillId="0" borderId="0" xfId="0" applyFont="1" applyAlignment="1" applyProtection="1">
      <alignment vertical="top"/>
      <protection hidden="1"/>
    </xf>
    <xf numFmtId="0" fontId="15" fillId="0" borderId="0" xfId="0" applyFont="1" applyAlignment="1" applyProtection="1">
      <alignment horizontal="center" vertical="top" wrapText="1"/>
      <protection hidden="1"/>
    </xf>
    <xf numFmtId="0" fontId="30" fillId="0" borderId="0" xfId="0" applyFont="1" applyAlignment="1" applyProtection="1">
      <alignment horizontal="left" vertical="top"/>
      <protection hidden="1"/>
    </xf>
    <xf numFmtId="10" fontId="30" fillId="0" borderId="0" xfId="0" applyNumberFormat="1" applyFont="1" applyAlignment="1" applyProtection="1">
      <alignment horizontal="center" vertical="top"/>
      <protection hidden="1"/>
    </xf>
    <xf numFmtId="0" fontId="24" fillId="0" borderId="0" xfId="0" applyFont="1" applyAlignment="1" applyProtection="1">
      <alignment vertical="top"/>
      <protection hidden="1"/>
    </xf>
    <xf numFmtId="0" fontId="15" fillId="0" borderId="0" xfId="36" applyNumberFormat="1" applyFont="1" applyFill="1" applyBorder="1" applyAlignment="1" applyProtection="1">
      <alignment horizontal="left" vertical="top"/>
      <protection hidden="1"/>
    </xf>
    <xf numFmtId="0" fontId="24" fillId="0" borderId="0" xfId="36" applyNumberFormat="1" applyFont="1" applyFill="1" applyBorder="1" applyAlignment="1" applyProtection="1">
      <alignment horizontal="center" vertical="top" wrapText="1"/>
      <protection hidden="1"/>
    </xf>
    <xf numFmtId="0" fontId="15" fillId="0" borderId="0" xfId="0" applyFont="1" applyAlignment="1" applyProtection="1">
      <alignment horizontal="center" vertical="top"/>
      <protection hidden="1"/>
    </xf>
    <xf numFmtId="0" fontId="24" fillId="0" borderId="0" xfId="0" applyFont="1" applyAlignment="1" applyProtection="1">
      <alignment horizontal="center" vertical="top"/>
      <protection hidden="1"/>
    </xf>
    <xf numFmtId="0" fontId="15" fillId="0" borderId="0" xfId="0" applyFont="1" applyAlignment="1" applyProtection="1">
      <alignment vertical="top"/>
      <protection hidden="1"/>
    </xf>
    <xf numFmtId="14" fontId="0" fillId="0" borderId="0" xfId="0" applyNumberFormat="1" applyAlignment="1" applyProtection="1">
      <alignment horizontal="left" vertical="top"/>
      <protection hidden="1"/>
    </xf>
    <xf numFmtId="0" fontId="0" fillId="0" borderId="0" xfId="0" applyAlignment="1" applyProtection="1">
      <alignment horizontal="center" vertical="top"/>
      <protection hidden="1"/>
    </xf>
    <xf numFmtId="0" fontId="15" fillId="0" borderId="0" xfId="0" applyFont="1" applyAlignment="1" applyProtection="1">
      <alignment horizontal="right" vertical="top"/>
      <protection hidden="1"/>
    </xf>
    <xf numFmtId="2" fontId="30" fillId="0" borderId="0" xfId="0" applyNumberFormat="1" applyFont="1" applyAlignment="1" applyProtection="1">
      <alignment vertical="top"/>
      <protection hidden="1"/>
    </xf>
    <xf numFmtId="0" fontId="0" fillId="0" borderId="0" xfId="0" applyAlignment="1" applyProtection="1">
      <alignment vertical="top"/>
      <protection hidden="1"/>
    </xf>
    <xf numFmtId="0" fontId="0" fillId="0" borderId="0" xfId="0" applyAlignment="1" applyProtection="1">
      <alignment horizontal="left" vertical="top"/>
      <protection hidden="1"/>
    </xf>
    <xf numFmtId="10" fontId="0" fillId="0" borderId="0" xfId="0" applyNumberFormat="1" applyAlignment="1" applyProtection="1">
      <alignment horizontal="center" vertical="top"/>
      <protection hidden="1"/>
    </xf>
    <xf numFmtId="0" fontId="15" fillId="0" borderId="0" xfId="36" applyNumberFormat="1" applyFont="1" applyFill="1" applyBorder="1" applyAlignment="1" applyProtection="1">
      <alignment horizontal="center" vertical="top" wrapText="1"/>
      <protection hidden="1"/>
    </xf>
    <xf numFmtId="0" fontId="0" fillId="0" borderId="0" xfId="0" applyAlignment="1" applyProtection="1">
      <alignment horizontal="justify" vertical="top"/>
      <protection hidden="1"/>
    </xf>
    <xf numFmtId="0" fontId="0" fillId="0" borderId="0" xfId="0" applyAlignment="1" applyProtection="1">
      <alignment horizontal="right" vertical="top"/>
      <protection hidden="1"/>
    </xf>
    <xf numFmtId="0" fontId="0" fillId="0" borderId="0" xfId="36" applyNumberFormat="1" applyFont="1" applyFill="1" applyBorder="1" applyProtection="1">
      <alignment vertical="top"/>
      <protection hidden="1"/>
    </xf>
    <xf numFmtId="0" fontId="0" fillId="0" borderId="0" xfId="36" applyNumberFormat="1" applyFont="1" applyFill="1" applyBorder="1" applyAlignment="1" applyProtection="1">
      <alignment vertical="top" wrapText="1"/>
      <protection hidden="1"/>
    </xf>
    <xf numFmtId="0" fontId="0" fillId="0" borderId="0" xfId="36" applyNumberFormat="1" applyFont="1" applyFill="1" applyBorder="1" applyAlignment="1" applyProtection="1">
      <alignment horizontal="right" vertical="top"/>
      <protection hidden="1"/>
    </xf>
    <xf numFmtId="0" fontId="0" fillId="0" borderId="0" xfId="40" applyFont="1" applyAlignment="1" applyProtection="1">
      <alignment vertical="top"/>
      <protection hidden="1"/>
    </xf>
    <xf numFmtId="0" fontId="0" fillId="0" borderId="0" xfId="40" applyFont="1" applyAlignment="1" applyProtection="1">
      <alignment horizontal="right" vertical="top"/>
      <protection hidden="1"/>
    </xf>
    <xf numFmtId="0" fontId="0" fillId="0" borderId="0" xfId="36" applyNumberFormat="1" applyFont="1" applyFill="1" applyBorder="1" applyAlignment="1" applyProtection="1">
      <alignment horizontal="center" vertical="top"/>
      <protection hidden="1"/>
    </xf>
    <xf numFmtId="0" fontId="0" fillId="0" borderId="0" xfId="0" applyAlignment="1" applyProtection="1">
      <alignment horizontal="left" vertical="top" wrapText="1"/>
      <protection hidden="1"/>
    </xf>
    <xf numFmtId="0" fontId="15" fillId="0" borderId="0" xfId="36" applyNumberFormat="1" applyFont="1" applyFill="1" applyBorder="1" applyAlignment="1" applyProtection="1">
      <alignment horizontal="center" vertical="top"/>
      <protection hidden="1"/>
    </xf>
    <xf numFmtId="0" fontId="0" fillId="0" borderId="0" xfId="40" applyFont="1" applyAlignment="1" applyProtection="1">
      <alignment horizontal="center" vertical="top"/>
      <protection hidden="1"/>
    </xf>
    <xf numFmtId="0" fontId="0" fillId="0" borderId="0" xfId="34" applyFont="1" applyAlignment="1" applyProtection="1">
      <alignment horizontal="right" vertical="top"/>
      <protection hidden="1"/>
    </xf>
    <xf numFmtId="0" fontId="15" fillId="0" borderId="0" xfId="40" applyFont="1" applyAlignment="1" applyProtection="1">
      <alignment horizontal="right" vertical="top"/>
      <protection hidden="1"/>
    </xf>
    <xf numFmtId="0" fontId="15" fillId="0" borderId="0" xfId="40" applyFont="1" applyAlignment="1" applyProtection="1">
      <alignment vertical="top" wrapText="1"/>
      <protection hidden="1"/>
    </xf>
    <xf numFmtId="0" fontId="0" fillId="10" borderId="0" xfId="0" applyFill="1" applyAlignment="1" applyProtection="1">
      <alignment vertical="top"/>
      <protection hidden="1"/>
    </xf>
    <xf numFmtId="0" fontId="6" fillId="0" borderId="4" xfId="0" applyFont="1" applyBorder="1" applyAlignment="1" applyProtection="1">
      <alignment horizontal="right" vertical="top"/>
      <protection hidden="1"/>
    </xf>
    <xf numFmtId="0" fontId="5" fillId="0" borderId="0" xfId="0" applyFont="1" applyAlignment="1" applyProtection="1">
      <alignment horizontal="right" vertical="top"/>
      <protection hidden="1"/>
    </xf>
    <xf numFmtId="0" fontId="5" fillId="0" borderId="0" xfId="36" applyNumberFormat="1" applyFont="1" applyFill="1" applyBorder="1" applyAlignment="1" applyProtection="1">
      <alignment horizontal="right" vertical="top"/>
      <protection hidden="1"/>
    </xf>
    <xf numFmtId="0" fontId="5" fillId="0" borderId="0" xfId="40" applyFont="1" applyAlignment="1" applyProtection="1">
      <alignment horizontal="right" vertical="top"/>
      <protection hidden="1"/>
    </xf>
    <xf numFmtId="0" fontId="5" fillId="0" borderId="0" xfId="34" applyFont="1" applyAlignment="1" applyProtection="1">
      <alignment horizontal="right" vertical="top"/>
      <protection hidden="1"/>
    </xf>
    <xf numFmtId="0" fontId="6" fillId="0" borderId="0" xfId="40" applyFont="1" applyAlignment="1" applyProtection="1">
      <alignment horizontal="right" vertical="top"/>
      <protection hidden="1"/>
    </xf>
    <xf numFmtId="0" fontId="18" fillId="0" borderId="0" xfId="0" applyFont="1" applyAlignment="1">
      <alignment horizontal="center" vertical="top"/>
    </xf>
    <xf numFmtId="0" fontId="4" fillId="0" borderId="0" xfId="0" applyFont="1" applyAlignment="1">
      <alignment vertical="top" wrapText="1"/>
    </xf>
    <xf numFmtId="0" fontId="18" fillId="0" borderId="0" xfId="0" applyFont="1" applyAlignment="1">
      <alignment horizontal="justify" vertical="top" wrapText="1"/>
    </xf>
    <xf numFmtId="0" fontId="18" fillId="0" borderId="0" xfId="0" applyFont="1" applyAlignment="1">
      <alignment horizontal="center" vertical="top" wrapText="1"/>
    </xf>
    <xf numFmtId="0" fontId="56" fillId="0" borderId="0" xfId="0" applyFont="1" applyAlignment="1">
      <alignment horizontal="justify" vertical="top" wrapText="1"/>
    </xf>
    <xf numFmtId="0" fontId="4" fillId="0" borderId="0" xfId="0" applyFont="1" applyAlignment="1">
      <alignment horizontal="center" vertical="top" wrapText="1"/>
    </xf>
    <xf numFmtId="0" fontId="18" fillId="0" borderId="0" xfId="0" applyFont="1" applyAlignment="1">
      <alignment vertical="top" wrapText="1"/>
    </xf>
    <xf numFmtId="0" fontId="50" fillId="0" borderId="0" xfId="0" applyFont="1" applyAlignment="1">
      <alignment horizontal="justify" vertical="top" wrapText="1"/>
    </xf>
    <xf numFmtId="0" fontId="57" fillId="0" borderId="0" xfId="0" applyFont="1" applyAlignment="1">
      <alignment horizontal="justify" vertical="top" wrapText="1"/>
    </xf>
    <xf numFmtId="0" fontId="18" fillId="0" borderId="0" xfId="0" applyFont="1" applyAlignment="1">
      <alignment vertical="top"/>
    </xf>
    <xf numFmtId="0" fontId="18" fillId="11" borderId="0" xfId="0" applyFont="1" applyFill="1" applyAlignment="1">
      <alignment horizontal="center" vertical="top" wrapText="1"/>
    </xf>
    <xf numFmtId="0" fontId="4" fillId="11" borderId="0" xfId="0" applyFont="1" applyFill="1" applyAlignment="1">
      <alignment horizontal="justify" vertical="top" wrapText="1"/>
    </xf>
    <xf numFmtId="0" fontId="18" fillId="11" borderId="0" xfId="0" applyFont="1" applyFill="1" applyAlignment="1">
      <alignment horizontal="justify" vertical="top" wrapText="1"/>
    </xf>
    <xf numFmtId="177" fontId="0" fillId="0" borderId="0" xfId="0" applyNumberFormat="1" applyAlignment="1" applyProtection="1">
      <alignment vertical="top"/>
      <protection hidden="1"/>
    </xf>
    <xf numFmtId="0" fontId="6" fillId="0" borderId="12" xfId="0" applyFont="1" applyBorder="1" applyAlignment="1" applyProtection="1">
      <alignment horizontal="right" vertical="top"/>
      <protection hidden="1"/>
    </xf>
    <xf numFmtId="181" fontId="18" fillId="0" borderId="0" xfId="0" applyNumberFormat="1" applyFont="1" applyAlignment="1">
      <alignment horizontal="center" vertical="top" wrapText="1"/>
    </xf>
    <xf numFmtId="1" fontId="18" fillId="0" borderId="0" xfId="0" applyNumberFormat="1" applyFont="1" applyAlignment="1">
      <alignment horizontal="center" vertical="top" wrapText="1"/>
    </xf>
    <xf numFmtId="0" fontId="56" fillId="0" borderId="0" xfId="0" applyFont="1" applyAlignment="1">
      <alignment horizontal="center" vertical="top"/>
    </xf>
    <xf numFmtId="1" fontId="56" fillId="0" borderId="0" xfId="0" applyNumberFormat="1" applyFont="1" applyAlignment="1">
      <alignment vertical="top" wrapText="1"/>
    </xf>
    <xf numFmtId="0" fontId="18" fillId="0" borderId="0" xfId="0" applyFont="1" applyAlignment="1">
      <alignment horizontal="left" vertical="top" wrapText="1"/>
    </xf>
    <xf numFmtId="1" fontId="56" fillId="5" borderId="0" xfId="0" applyNumberFormat="1" applyFont="1" applyFill="1" applyAlignment="1">
      <alignment vertical="top" wrapText="1"/>
    </xf>
    <xf numFmtId="0" fontId="59" fillId="0" borderId="0" xfId="0" applyFont="1" applyAlignment="1">
      <alignment vertical="top"/>
    </xf>
    <xf numFmtId="4" fontId="15" fillId="0" borderId="12" xfId="39" applyNumberFormat="1" applyFont="1" applyBorder="1" applyAlignment="1" applyProtection="1">
      <alignment horizontal="right" vertical="center"/>
      <protection hidden="1"/>
    </xf>
    <xf numFmtId="0" fontId="15" fillId="0" borderId="0" xfId="40" applyFont="1" applyAlignment="1" applyProtection="1">
      <alignment horizontal="center" vertical="top" wrapText="1"/>
      <protection hidden="1"/>
    </xf>
    <xf numFmtId="14" fontId="0" fillId="0" borderId="0" xfId="0" applyNumberFormat="1" applyAlignment="1" applyProtection="1">
      <alignment horizontal="center" vertical="top"/>
      <protection hidden="1"/>
    </xf>
    <xf numFmtId="0" fontId="16" fillId="11" borderId="0" xfId="36" applyNumberFormat="1" applyFill="1" applyBorder="1" applyProtection="1">
      <alignment vertical="top"/>
      <protection hidden="1"/>
    </xf>
    <xf numFmtId="0" fontId="60" fillId="11" borderId="0" xfId="36" applyNumberFormat="1" applyFont="1" applyFill="1" applyBorder="1" applyAlignment="1" applyProtection="1">
      <alignment horizontal="center" vertical="top" wrapText="1"/>
      <protection hidden="1"/>
    </xf>
    <xf numFmtId="0" fontId="5" fillId="11" borderId="0" xfId="36" applyNumberFormat="1" applyFont="1" applyFill="1" applyBorder="1" applyAlignment="1" applyProtection="1">
      <alignment horizontal="right" vertical="top"/>
      <protection hidden="1"/>
    </xf>
    <xf numFmtId="0" fontId="0" fillId="11" borderId="0" xfId="0" applyFill="1" applyAlignment="1" applyProtection="1">
      <alignment vertical="top"/>
      <protection hidden="1"/>
    </xf>
    <xf numFmtId="0" fontId="0" fillId="11" borderId="0" xfId="0" applyFill="1" applyAlignment="1" applyProtection="1">
      <alignment horizontal="left" vertical="top"/>
      <protection hidden="1"/>
    </xf>
    <xf numFmtId="10" fontId="0" fillId="11" borderId="0" xfId="0" applyNumberFormat="1" applyFill="1" applyAlignment="1" applyProtection="1">
      <alignment horizontal="center" vertical="top"/>
      <protection hidden="1"/>
    </xf>
    <xf numFmtId="0" fontId="6" fillId="0" borderId="12" xfId="0" applyFont="1" applyBorder="1" applyAlignment="1" applyProtection="1">
      <alignment horizontal="center" vertical="top" wrapText="1"/>
      <protection hidden="1"/>
    </xf>
    <xf numFmtId="0" fontId="65" fillId="0" borderId="12" xfId="0" applyFont="1" applyBorder="1" applyAlignment="1">
      <alignment horizontal="center" vertical="center" wrapText="1"/>
    </xf>
    <xf numFmtId="0" fontId="0" fillId="0" borderId="0" xfId="36" applyNumberFormat="1" applyFont="1" applyFill="1" applyBorder="1" applyAlignment="1" applyProtection="1">
      <alignment horizontal="center" vertical="center"/>
      <protection hidden="1"/>
    </xf>
    <xf numFmtId="0" fontId="0" fillId="0" borderId="12" xfId="0" applyBorder="1" applyAlignment="1">
      <alignment horizontal="center" vertical="center"/>
    </xf>
    <xf numFmtId="0" fontId="0" fillId="0" borderId="4" xfId="0" applyBorder="1" applyAlignment="1" applyProtection="1">
      <alignment horizontal="center" vertical="center"/>
      <protection hidden="1"/>
    </xf>
    <xf numFmtId="0" fontId="16" fillId="0" borderId="0" xfId="40" applyAlignment="1" applyProtection="1">
      <alignment horizontal="center" vertical="center" wrapText="1"/>
      <protection hidden="1"/>
    </xf>
    <xf numFmtId="0" fontId="0" fillId="0" borderId="4" xfId="0" applyBorder="1" applyAlignment="1" applyProtection="1">
      <alignment horizontal="left" vertical="top" wrapText="1"/>
      <protection hidden="1"/>
    </xf>
    <xf numFmtId="0" fontId="0" fillId="0" borderId="0" xfId="40" applyFont="1" applyAlignment="1" applyProtection="1">
      <alignment vertical="top" wrapText="1"/>
      <protection hidden="1"/>
    </xf>
    <xf numFmtId="0" fontId="0" fillId="0" borderId="0" xfId="0" applyAlignment="1" applyProtection="1">
      <alignment horizontal="center" vertical="top" wrapText="1"/>
      <protection hidden="1"/>
    </xf>
    <xf numFmtId="176" fontId="15" fillId="0" borderId="0" xfId="0" applyNumberFormat="1" applyFont="1" applyAlignment="1" applyProtection="1">
      <alignment horizontal="justify" vertical="top" wrapText="1"/>
      <protection hidden="1"/>
    </xf>
    <xf numFmtId="0" fontId="0" fillId="0" borderId="0" xfId="0" applyAlignment="1" applyProtection="1">
      <alignment horizontal="justify" vertical="top" wrapText="1"/>
      <protection hidden="1"/>
    </xf>
    <xf numFmtId="0" fontId="15" fillId="0" borderId="4" xfId="0" applyFont="1" applyBorder="1" applyAlignment="1" applyProtection="1">
      <alignment vertical="top"/>
      <protection hidden="1"/>
    </xf>
    <xf numFmtId="0" fontId="6" fillId="0" borderId="12" xfId="0" applyFont="1" applyBorder="1" applyAlignment="1">
      <alignment horizontal="center" vertical="center" wrapText="1" shrinkToFit="1"/>
    </xf>
    <xf numFmtId="0" fontId="6" fillId="0" borderId="12" xfId="0" applyFont="1" applyBorder="1" applyAlignment="1">
      <alignment horizontal="center" vertical="center" wrapText="1"/>
    </xf>
    <xf numFmtId="0" fontId="6" fillId="0" borderId="12" xfId="0" applyFont="1" applyBorder="1" applyAlignment="1">
      <alignment horizontal="left" vertical="center" wrapText="1" shrinkToFit="1"/>
    </xf>
    <xf numFmtId="2" fontId="0" fillId="0" borderId="4" xfId="0" applyNumberFormat="1" applyBorder="1" applyAlignment="1" applyProtection="1">
      <alignment horizontal="right" vertical="top"/>
      <protection hidden="1"/>
    </xf>
    <xf numFmtId="2" fontId="0" fillId="0" borderId="0" xfId="0" applyNumberFormat="1" applyAlignment="1" applyProtection="1">
      <alignment horizontal="right" vertical="top"/>
      <protection hidden="1"/>
    </xf>
    <xf numFmtId="2" fontId="0" fillId="0" borderId="0" xfId="40" applyNumberFormat="1" applyFont="1" applyAlignment="1" applyProtection="1">
      <alignment horizontal="right" vertical="top"/>
      <protection hidden="1"/>
    </xf>
    <xf numFmtId="0" fontId="15" fillId="0" borderId="12" xfId="0" applyFont="1" applyBorder="1" applyAlignment="1" applyProtection="1">
      <alignment vertical="top" wrapText="1"/>
      <protection hidden="1"/>
    </xf>
    <xf numFmtId="0" fontId="15" fillId="0" borderId="12" xfId="0" applyFont="1" applyBorder="1" applyAlignment="1" applyProtection="1">
      <alignment vertical="top"/>
      <protection hidden="1"/>
    </xf>
    <xf numFmtId="2" fontId="6" fillId="0" borderId="4" xfId="0" applyNumberFormat="1" applyFont="1" applyBorder="1" applyAlignment="1" applyProtection="1">
      <alignment horizontal="right" vertical="top"/>
      <protection hidden="1"/>
    </xf>
    <xf numFmtId="2" fontId="5" fillId="0" borderId="0" xfId="0" applyNumberFormat="1" applyFont="1" applyAlignment="1" applyProtection="1">
      <alignment horizontal="right" vertical="top"/>
      <protection hidden="1"/>
    </xf>
    <xf numFmtId="2" fontId="5" fillId="11" borderId="0" xfId="36" applyNumberFormat="1" applyFont="1" applyFill="1" applyBorder="1" applyAlignment="1" applyProtection="1">
      <alignment horizontal="right" vertical="top"/>
      <protection hidden="1"/>
    </xf>
    <xf numFmtId="2" fontId="5" fillId="0" borderId="0" xfId="40" applyNumberFormat="1" applyFont="1" applyAlignment="1" applyProtection="1">
      <alignment horizontal="right" vertical="top"/>
      <protection hidden="1"/>
    </xf>
    <xf numFmtId="2" fontId="6" fillId="0" borderId="12" xfId="0" applyNumberFormat="1" applyFont="1" applyBorder="1" applyAlignment="1" applyProtection="1">
      <alignment horizontal="right" vertical="top"/>
      <protection hidden="1"/>
    </xf>
    <xf numFmtId="2" fontId="5" fillId="0" borderId="12" xfId="0" applyNumberFormat="1" applyFont="1" applyBorder="1" applyAlignment="1" applyProtection="1">
      <alignment horizontal="right" vertical="top"/>
      <protection hidden="1"/>
    </xf>
    <xf numFmtId="2" fontId="5" fillId="0" borderId="0" xfId="36" applyNumberFormat="1" applyFont="1" applyFill="1" applyBorder="1" applyAlignment="1" applyProtection="1">
      <alignment horizontal="right" vertical="top"/>
      <protection hidden="1"/>
    </xf>
    <xf numFmtId="2" fontId="15" fillId="0" borderId="0" xfId="0" applyNumberFormat="1" applyFont="1" applyAlignment="1" applyProtection="1">
      <alignment horizontal="right" vertical="top"/>
      <protection hidden="1"/>
    </xf>
    <xf numFmtId="2" fontId="6" fillId="0" borderId="12" xfId="0" applyNumberFormat="1" applyFont="1" applyBorder="1" applyAlignment="1" applyProtection="1">
      <alignment horizontal="right" vertical="top" wrapText="1"/>
      <protection hidden="1"/>
    </xf>
    <xf numFmtId="164" fontId="5" fillId="2" borderId="12" xfId="36" applyNumberFormat="1" applyFont="1" applyFill="1" applyBorder="1" applyAlignment="1" applyProtection="1">
      <alignment horizontal="center" vertical="center"/>
      <protection locked="0" hidden="1"/>
    </xf>
    <xf numFmtId="1" fontId="5" fillId="13" borderId="12" xfId="0" applyNumberFormat="1" applyFont="1" applyFill="1" applyBorder="1" applyAlignment="1" applyProtection="1">
      <alignment horizontal="center" vertical="center" wrapText="1"/>
      <protection hidden="1"/>
    </xf>
    <xf numFmtId="0" fontId="6" fillId="0" borderId="12" xfId="0" applyFont="1" applyBorder="1" applyAlignment="1" applyProtection="1">
      <alignment horizontal="center" vertical="center" wrapText="1"/>
      <protection hidden="1"/>
    </xf>
    <xf numFmtId="0" fontId="6" fillId="0" borderId="12" xfId="0" applyFont="1" applyBorder="1" applyAlignment="1" applyProtection="1">
      <alignment horizontal="center" vertical="top"/>
      <protection hidden="1"/>
    </xf>
    <xf numFmtId="0" fontId="5" fillId="0" borderId="12" xfId="0" applyFont="1" applyBorder="1" applyAlignment="1" applyProtection="1">
      <alignment horizontal="center" vertical="center"/>
      <protection hidden="1"/>
    </xf>
    <xf numFmtId="2" fontId="5" fillId="0" borderId="12" xfId="0" applyNumberFormat="1" applyFont="1" applyBorder="1" applyAlignment="1" applyProtection="1">
      <alignment horizontal="right" vertical="top" wrapText="1"/>
      <protection hidden="1"/>
    </xf>
    <xf numFmtId="0" fontId="6" fillId="0" borderId="12" xfId="0" applyFont="1" applyBorder="1" applyAlignment="1" applyProtection="1">
      <alignment horizontal="center" vertical="center"/>
      <protection hidden="1"/>
    </xf>
    <xf numFmtId="2" fontId="64" fillId="0" borderId="12" xfId="0" applyNumberFormat="1" applyFont="1" applyBorder="1" applyAlignment="1">
      <alignment horizontal="right" vertical="center" wrapText="1"/>
    </xf>
    <xf numFmtId="0" fontId="69" fillId="13" borderId="12" xfId="0" applyFont="1" applyFill="1" applyBorder="1" applyAlignment="1">
      <alignment horizontal="center" vertical="center" wrapText="1"/>
    </xf>
    <xf numFmtId="2" fontId="64" fillId="0" borderId="12" xfId="0" applyNumberFormat="1" applyFont="1" applyBorder="1" applyAlignment="1">
      <alignment horizontal="center" vertical="center"/>
    </xf>
    <xf numFmtId="2" fontId="5" fillId="12" borderId="12" xfId="0" applyNumberFormat="1" applyFont="1" applyFill="1" applyBorder="1" applyAlignment="1">
      <alignment horizontal="center" vertical="center" wrapText="1"/>
    </xf>
    <xf numFmtId="169" fontId="67" fillId="12" borderId="12" xfId="32" applyNumberFormat="1" applyFont="1" applyFill="1" applyBorder="1" applyAlignment="1">
      <alignment horizontal="center" vertical="center" wrapText="1"/>
    </xf>
    <xf numFmtId="0" fontId="59" fillId="0" borderId="0" xfId="0" applyFont="1" applyAlignment="1" applyProtection="1">
      <alignment vertical="top"/>
      <protection hidden="1"/>
    </xf>
    <xf numFmtId="49" fontId="5" fillId="12" borderId="12" xfId="0" applyNumberFormat="1" applyFont="1" applyFill="1" applyBorder="1" applyAlignment="1">
      <alignment horizontal="center" vertical="center"/>
    </xf>
    <xf numFmtId="0" fontId="67" fillId="12" borderId="12" xfId="0" applyFont="1" applyFill="1" applyBorder="1" applyAlignment="1">
      <alignment horizontal="center" vertical="top"/>
    </xf>
    <xf numFmtId="0" fontId="16" fillId="0" borderId="17" xfId="0" applyFont="1" applyBorder="1" applyAlignment="1" applyProtection="1">
      <alignment horizontal="center" vertical="center"/>
      <protection locked="0"/>
    </xf>
    <xf numFmtId="0" fontId="16" fillId="0" borderId="18" xfId="0" applyFont="1" applyBorder="1" applyAlignment="1" applyProtection="1">
      <alignment vertical="center"/>
      <protection locked="0"/>
    </xf>
    <xf numFmtId="0" fontId="16" fillId="0" borderId="19" xfId="0" applyFont="1" applyBorder="1" applyAlignment="1" applyProtection="1">
      <alignment horizontal="center" vertical="center"/>
      <protection locked="0"/>
    </xf>
    <xf numFmtId="0" fontId="16" fillId="0" borderId="20" xfId="0" applyFont="1" applyBorder="1" applyAlignment="1" applyProtection="1">
      <alignment horizontal="center" vertical="center"/>
      <protection locked="0"/>
    </xf>
    <xf numFmtId="0" fontId="16" fillId="0" borderId="21" xfId="0" applyFont="1" applyBorder="1" applyAlignment="1" applyProtection="1">
      <alignment vertical="center"/>
      <protection locked="0"/>
    </xf>
    <xf numFmtId="0" fontId="16" fillId="0" borderId="22" xfId="0" applyFont="1" applyBorder="1" applyAlignment="1" applyProtection="1">
      <alignment horizontal="center" vertical="center"/>
      <protection locked="0"/>
    </xf>
    <xf numFmtId="0" fontId="16" fillId="0" borderId="23" xfId="0" applyFont="1" applyBorder="1" applyAlignment="1" applyProtection="1">
      <alignment horizontal="center" vertical="center"/>
      <protection locked="0"/>
    </xf>
    <xf numFmtId="0" fontId="16" fillId="0" borderId="24" xfId="0" applyFont="1" applyBorder="1" applyAlignment="1" applyProtection="1">
      <alignment vertical="center"/>
      <protection locked="0"/>
    </xf>
    <xf numFmtId="0" fontId="16" fillId="0" borderId="25" xfId="0" applyFont="1" applyBorder="1" applyAlignment="1" applyProtection="1">
      <alignment horizontal="center" vertical="center"/>
      <protection locked="0"/>
    </xf>
    <xf numFmtId="0" fontId="16" fillId="0" borderId="0" xfId="0" applyFont="1" applyAlignment="1" applyProtection="1">
      <alignment horizontal="justify" vertical="top"/>
      <protection hidden="1"/>
    </xf>
    <xf numFmtId="0" fontId="16" fillId="0" borderId="0" xfId="38" applyFont="1" applyAlignment="1" applyProtection="1">
      <alignment vertical="top"/>
      <protection hidden="1"/>
    </xf>
    <xf numFmtId="0" fontId="16" fillId="0" borderId="0" xfId="38" applyNumberFormat="1" applyFont="1" applyFill="1" applyBorder="1" applyAlignment="1" applyProtection="1">
      <alignment vertical="center"/>
      <protection hidden="1"/>
    </xf>
    <xf numFmtId="0" fontId="65" fillId="0" borderId="12" xfId="52" applyFont="1" applyBorder="1" applyAlignment="1">
      <alignment horizontal="center" vertical="center" wrapText="1"/>
    </xf>
    <xf numFmtId="0" fontId="64" fillId="0" borderId="12" xfId="52" applyFont="1" applyBorder="1" applyAlignment="1">
      <alignment horizontal="center" vertical="center"/>
    </xf>
    <xf numFmtId="0" fontId="65" fillId="0" borderId="12" xfId="52" applyFont="1" applyBorder="1" applyAlignment="1">
      <alignment horizontal="left" vertical="center"/>
    </xf>
    <xf numFmtId="0" fontId="64" fillId="0" borderId="12" xfId="52" applyFont="1" applyBorder="1" applyAlignment="1">
      <alignment horizontal="left" vertical="center"/>
    </xf>
    <xf numFmtId="0" fontId="64" fillId="0" borderId="12" xfId="52" applyFont="1" applyBorder="1" applyAlignment="1">
      <alignment horizontal="center"/>
    </xf>
    <xf numFmtId="0" fontId="64" fillId="0" borderId="12" xfId="52" applyFont="1" applyBorder="1" applyAlignment="1">
      <alignment horizontal="left" wrapText="1"/>
    </xf>
    <xf numFmtId="0" fontId="64" fillId="0" borderId="12" xfId="52" applyFont="1" applyBorder="1" applyAlignment="1">
      <alignment horizontal="left"/>
    </xf>
    <xf numFmtId="0" fontId="64" fillId="0" borderId="12" xfId="52" applyFont="1" applyBorder="1" applyAlignment="1">
      <alignment horizontal="left" vertical="center" wrapText="1"/>
    </xf>
    <xf numFmtId="0" fontId="25" fillId="11" borderId="12" xfId="52" applyFont="1" applyFill="1" applyBorder="1" applyAlignment="1">
      <alignment horizontal="left" vertical="center" wrapText="1"/>
    </xf>
    <xf numFmtId="0" fontId="57" fillId="11" borderId="12" xfId="52" applyFont="1" applyFill="1" applyBorder="1" applyAlignment="1">
      <alignment horizontal="left" vertical="center" wrapText="1"/>
    </xf>
    <xf numFmtId="0" fontId="25" fillId="14" borderId="12" xfId="52" applyFont="1" applyFill="1" applyBorder="1" applyAlignment="1">
      <alignment horizontal="center" vertical="center" wrapText="1"/>
    </xf>
    <xf numFmtId="2" fontId="25" fillId="0" borderId="12" xfId="52" applyNumberFormat="1" applyFont="1" applyBorder="1" applyAlignment="1">
      <alignment horizontal="center" vertical="center" wrapText="1"/>
    </xf>
    <xf numFmtId="0" fontId="25" fillId="14" borderId="12" xfId="52" applyFont="1" applyFill="1" applyBorder="1" applyAlignment="1">
      <alignment horizontal="left" vertical="center" wrapText="1"/>
    </xf>
    <xf numFmtId="0" fontId="25" fillId="14" borderId="12" xfId="52" applyFont="1" applyFill="1" applyBorder="1" applyAlignment="1">
      <alignment horizontal="center" vertical="center"/>
    </xf>
    <xf numFmtId="49" fontId="25" fillId="14" borderId="12" xfId="52" applyNumberFormat="1" applyFont="1" applyFill="1" applyBorder="1" applyAlignment="1">
      <alignment horizontal="center" vertical="center"/>
    </xf>
    <xf numFmtId="0" fontId="25" fillId="0" borderId="12" xfId="52" applyFont="1" applyBorder="1" applyAlignment="1">
      <alignment horizontal="left" vertical="center" wrapText="1"/>
    </xf>
    <xf numFmtId="0" fontId="25" fillId="0" borderId="12" xfId="52" applyFont="1" applyBorder="1" applyAlignment="1">
      <alignment horizontal="center" vertical="center"/>
    </xf>
    <xf numFmtId="0" fontId="71" fillId="12" borderId="12" xfId="52" applyFont="1" applyFill="1" applyBorder="1" applyAlignment="1">
      <alignment horizontal="center" vertical="center" wrapText="1"/>
    </xf>
    <xf numFmtId="0" fontId="71" fillId="12" borderId="12" xfId="52" applyFont="1" applyFill="1" applyBorder="1" applyAlignment="1">
      <alignment horizontal="left" vertical="center"/>
    </xf>
    <xf numFmtId="0" fontId="66" fillId="11" borderId="12" xfId="0" applyFont="1" applyFill="1" applyBorder="1" applyAlignment="1">
      <alignment horizontal="center" vertical="center"/>
    </xf>
    <xf numFmtId="0" fontId="72" fillId="14" borderId="12" xfId="0" applyFont="1" applyFill="1" applyBorder="1" applyAlignment="1">
      <alignment horizontal="center" vertical="center" wrapText="1"/>
    </xf>
    <xf numFmtId="0" fontId="72" fillId="11" borderId="12" xfId="0" applyFont="1" applyFill="1" applyBorder="1" applyAlignment="1">
      <alignment horizontal="center" vertical="center"/>
    </xf>
    <xf numFmtId="0" fontId="72" fillId="15" borderId="12" xfId="0" applyFont="1" applyFill="1" applyBorder="1" applyAlignment="1">
      <alignment horizontal="center" vertical="center" wrapText="1"/>
    </xf>
    <xf numFmtId="0" fontId="66" fillId="11" borderId="12" xfId="0" applyFont="1" applyFill="1" applyBorder="1" applyAlignment="1">
      <alignment horizontal="left" vertical="center" wrapText="1"/>
    </xf>
    <xf numFmtId="1" fontId="74" fillId="0" borderId="12" xfId="0" applyNumberFormat="1" applyFont="1" applyBorder="1" applyAlignment="1">
      <alignment vertical="center"/>
    </xf>
    <xf numFmtId="0" fontId="0" fillId="11" borderId="12" xfId="0" applyFill="1" applyBorder="1" applyAlignment="1">
      <alignment horizontal="center" vertical="center"/>
    </xf>
    <xf numFmtId="14" fontId="5" fillId="12" borderId="12" xfId="0" applyNumberFormat="1" applyFont="1" applyFill="1" applyBorder="1" applyAlignment="1" applyProtection="1">
      <alignment horizontal="center" vertical="top"/>
      <protection hidden="1"/>
    </xf>
    <xf numFmtId="0" fontId="72" fillId="0" borderId="12" xfId="0" applyFont="1" applyBorder="1" applyAlignment="1">
      <alignment vertical="center" wrapText="1"/>
    </xf>
    <xf numFmtId="0" fontId="0" fillId="11" borderId="12" xfId="0" applyFill="1" applyBorder="1" applyAlignment="1">
      <alignment vertical="center" wrapText="1"/>
    </xf>
    <xf numFmtId="4" fontId="64" fillId="0" borderId="12" xfId="0" applyNumberFormat="1" applyFont="1" applyBorder="1" applyAlignment="1">
      <alignment horizontal="right" vertical="center" wrapText="1"/>
    </xf>
    <xf numFmtId="2" fontId="75" fillId="17" borderId="12" xfId="56" applyNumberFormat="1" applyBorder="1" applyAlignment="1" applyProtection="1">
      <alignment horizontal="center" vertical="center"/>
      <protection locked="0"/>
    </xf>
    <xf numFmtId="0" fontId="52" fillId="0" borderId="0" xfId="0" applyFont="1" applyAlignment="1" applyProtection="1">
      <alignment horizontal="center" vertical="top"/>
      <protection hidden="1"/>
    </xf>
    <xf numFmtId="0" fontId="52" fillId="0" borderId="0" xfId="0" applyFont="1" applyAlignment="1" applyProtection="1">
      <alignment vertical="top"/>
      <protection hidden="1"/>
    </xf>
    <xf numFmtId="0" fontId="29" fillId="0" borderId="0" xfId="0" applyFont="1" applyAlignment="1" applyProtection="1">
      <alignment vertical="top"/>
      <protection hidden="1"/>
    </xf>
    <xf numFmtId="0" fontId="29" fillId="0" borderId="0" xfId="0" applyFont="1" applyAlignment="1" applyProtection="1">
      <alignment horizontal="center" vertical="top"/>
      <protection hidden="1"/>
    </xf>
    <xf numFmtId="164" fontId="52" fillId="12" borderId="12" xfId="7" applyFont="1" applyFill="1" applyBorder="1" applyAlignment="1">
      <alignment vertical="top"/>
    </xf>
    <xf numFmtId="164" fontId="52" fillId="12" borderId="12" xfId="7" applyFont="1" applyFill="1" applyBorder="1" applyAlignment="1">
      <alignment horizontal="right" vertical="center"/>
    </xf>
    <xf numFmtId="4" fontId="15" fillId="0" borderId="12" xfId="39" applyNumberFormat="1" applyFont="1" applyBorder="1" applyAlignment="1" applyProtection="1">
      <alignment horizontal="center" vertical="center" wrapText="1"/>
      <protection hidden="1"/>
    </xf>
    <xf numFmtId="4" fontId="15" fillId="0" borderId="12" xfId="39" applyNumberFormat="1" applyFont="1" applyBorder="1" applyAlignment="1" applyProtection="1">
      <alignment horizontal="center" vertical="center"/>
      <protection hidden="1"/>
    </xf>
    <xf numFmtId="4" fontId="15" fillId="18" borderId="12" xfId="39" applyNumberFormat="1" applyFont="1" applyFill="1" applyBorder="1" applyAlignment="1" applyProtection="1">
      <alignment horizontal="center" vertical="center" wrapText="1"/>
      <protection hidden="1"/>
    </xf>
    <xf numFmtId="0" fontId="15" fillId="18" borderId="12" xfId="39" applyFont="1" applyFill="1" applyBorder="1" applyAlignment="1" applyProtection="1">
      <alignment horizontal="center" vertical="center"/>
      <protection hidden="1"/>
    </xf>
    <xf numFmtId="2" fontId="66" fillId="0" borderId="12" xfId="0" applyNumberFormat="1" applyFont="1" applyBorder="1" applyAlignment="1">
      <alignment vertical="center" wrapText="1"/>
    </xf>
    <xf numFmtId="4" fontId="66" fillId="0" borderId="12" xfId="0" applyNumberFormat="1" applyFont="1" applyBorder="1" applyAlignment="1">
      <alignment horizontal="right" vertical="center" wrapText="1"/>
    </xf>
    <xf numFmtId="4" fontId="15" fillId="12" borderId="12" xfId="7" applyNumberFormat="1" applyFont="1" applyFill="1" applyBorder="1" applyAlignment="1">
      <alignment horizontal="right" vertical="top" wrapText="1"/>
    </xf>
    <xf numFmtId="0" fontId="6" fillId="12" borderId="12" xfId="0" applyFont="1" applyFill="1" applyBorder="1" applyAlignment="1" applyProtection="1">
      <alignment horizontal="left" vertical="center" wrapText="1"/>
      <protection hidden="1"/>
    </xf>
    <xf numFmtId="0" fontId="16" fillId="19" borderId="12" xfId="39" applyFont="1" applyFill="1" applyBorder="1" applyAlignment="1" applyProtection="1">
      <alignment horizontal="center" vertical="center"/>
      <protection hidden="1"/>
    </xf>
    <xf numFmtId="4" fontId="15" fillId="19" borderId="12" xfId="39" applyNumberFormat="1" applyFont="1" applyFill="1" applyBorder="1" applyAlignment="1" applyProtection="1">
      <alignment vertical="center"/>
      <protection hidden="1"/>
    </xf>
    <xf numFmtId="0" fontId="6" fillId="0" borderId="0" xfId="33" applyFont="1" applyAlignment="1" applyProtection="1">
      <alignment horizontal="left" vertical="top"/>
      <protection hidden="1"/>
    </xf>
    <xf numFmtId="0" fontId="15" fillId="0" borderId="0" xfId="0" applyFont="1" applyAlignment="1">
      <alignment vertical="top" wrapText="1"/>
    </xf>
    <xf numFmtId="0" fontId="6" fillId="0" borderId="0" xfId="33" applyFont="1" applyAlignment="1" applyProtection="1">
      <alignment vertical="top"/>
      <protection hidden="1"/>
    </xf>
    <xf numFmtId="0" fontId="15" fillId="0" borderId="0" xfId="33" applyFont="1" applyAlignment="1" applyProtection="1">
      <alignment vertical="top"/>
      <protection hidden="1"/>
    </xf>
    <xf numFmtId="0" fontId="57" fillId="13" borderId="26" xfId="0" applyFont="1" applyFill="1" applyBorder="1" applyAlignment="1">
      <alignment horizontal="center" vertical="center" wrapText="1"/>
    </xf>
    <xf numFmtId="0" fontId="57" fillId="13" borderId="3" xfId="0" applyFont="1" applyFill="1" applyBorder="1" applyAlignment="1">
      <alignment horizontal="center" vertical="center" wrapText="1"/>
    </xf>
    <xf numFmtId="0" fontId="57" fillId="13" borderId="14" xfId="0" applyFont="1" applyFill="1" applyBorder="1" applyAlignment="1">
      <alignment horizontal="center" vertical="center" wrapText="1"/>
    </xf>
    <xf numFmtId="0" fontId="6" fillId="12" borderId="26" xfId="0" applyFont="1" applyFill="1" applyBorder="1" applyAlignment="1" applyProtection="1">
      <alignment horizontal="center" vertical="top" wrapText="1"/>
      <protection hidden="1"/>
    </xf>
    <xf numFmtId="0" fontId="6" fillId="12" borderId="3" xfId="0" applyFont="1" applyFill="1" applyBorder="1" applyAlignment="1" applyProtection="1">
      <alignment horizontal="center" vertical="top" wrapText="1"/>
      <protection hidden="1"/>
    </xf>
    <xf numFmtId="0" fontId="6" fillId="12" borderId="14" xfId="0" applyFont="1" applyFill="1" applyBorder="1" applyAlignment="1" applyProtection="1">
      <alignment horizontal="center" vertical="top" wrapText="1"/>
      <protection hidden="1"/>
    </xf>
    <xf numFmtId="0" fontId="15" fillId="0" borderId="0" xfId="40" applyFont="1" applyAlignment="1" applyProtection="1">
      <alignment horizontal="left" vertical="top" wrapText="1"/>
      <protection hidden="1"/>
    </xf>
    <xf numFmtId="0" fontId="15" fillId="0" borderId="0" xfId="0" applyFont="1" applyAlignment="1" applyProtection="1">
      <alignment horizontal="center" vertical="center" wrapText="1"/>
      <protection hidden="1"/>
    </xf>
    <xf numFmtId="0" fontId="24" fillId="6" borderId="0" xfId="0" applyFont="1" applyFill="1" applyAlignment="1" applyProtection="1">
      <alignment horizontal="center" vertical="center" wrapText="1"/>
      <protection hidden="1"/>
    </xf>
    <xf numFmtId="0" fontId="24" fillId="6" borderId="0" xfId="0" applyFont="1" applyFill="1" applyAlignment="1" applyProtection="1">
      <alignment horizontal="center" vertical="center"/>
      <protection hidden="1"/>
    </xf>
    <xf numFmtId="0" fontId="73" fillId="16" borderId="0" xfId="0" applyFont="1" applyFill="1" applyAlignment="1" applyProtection="1">
      <alignment horizontal="center" vertical="center" wrapText="1"/>
      <protection hidden="1"/>
    </xf>
    <xf numFmtId="0" fontId="0" fillId="0" borderId="34" xfId="0" applyBorder="1" applyAlignment="1" applyProtection="1">
      <alignment horizontal="left" vertical="center"/>
      <protection locked="0"/>
    </xf>
    <xf numFmtId="0" fontId="16" fillId="0" borderId="13" xfId="0" applyFont="1" applyBorder="1" applyAlignment="1" applyProtection="1">
      <alignment horizontal="left" vertical="center"/>
      <protection locked="0"/>
    </xf>
    <xf numFmtId="0" fontId="16" fillId="0" borderId="35" xfId="0" applyFont="1" applyBorder="1" applyAlignment="1" applyProtection="1">
      <alignment horizontal="left" vertical="center"/>
      <protection locked="0"/>
    </xf>
    <xf numFmtId="0" fontId="29" fillId="6" borderId="0" xfId="0" applyFont="1" applyFill="1" applyAlignment="1" applyProtection="1">
      <alignment horizontal="center" vertical="center"/>
      <protection hidden="1"/>
    </xf>
    <xf numFmtId="0" fontId="5" fillId="0" borderId="34" xfId="39" applyFont="1" applyBorder="1" applyAlignment="1" applyProtection="1">
      <alignment horizontal="justify" vertical="top" wrapText="1"/>
      <protection locked="0"/>
    </xf>
    <xf numFmtId="0" fontId="5" fillId="0" borderId="13" xfId="39" applyFont="1" applyBorder="1" applyAlignment="1" applyProtection="1">
      <alignment horizontal="justify" vertical="top" wrapText="1"/>
      <protection locked="0"/>
    </xf>
    <xf numFmtId="0" fontId="5" fillId="0" borderId="35" xfId="39" applyFont="1" applyBorder="1" applyAlignment="1" applyProtection="1">
      <alignment horizontal="justify" vertical="top" wrapText="1"/>
      <protection locked="0"/>
    </xf>
    <xf numFmtId="0" fontId="15" fillId="3" borderId="0" xfId="0" applyFont="1" applyFill="1" applyAlignment="1" applyProtection="1">
      <alignment horizontal="center" vertical="center"/>
      <protection hidden="1"/>
    </xf>
    <xf numFmtId="0" fontId="15" fillId="3" borderId="26" xfId="0" applyFont="1" applyFill="1" applyBorder="1" applyAlignment="1" applyProtection="1">
      <alignment horizontal="center" vertical="center"/>
      <protection hidden="1"/>
    </xf>
    <xf numFmtId="0" fontId="15" fillId="3" borderId="36" xfId="0" applyFont="1" applyFill="1" applyBorder="1" applyAlignment="1" applyProtection="1">
      <alignment horizontal="center" vertical="center"/>
      <protection hidden="1"/>
    </xf>
    <xf numFmtId="0" fontId="16" fillId="0" borderId="34" xfId="0" applyFont="1" applyBorder="1" applyAlignment="1" applyProtection="1">
      <alignment horizontal="left" vertical="center"/>
      <protection locked="0"/>
    </xf>
    <xf numFmtId="0" fontId="20" fillId="0" borderId="5" xfId="39" applyFont="1" applyBorder="1" applyAlignment="1" applyProtection="1">
      <alignment horizontal="right" vertical="center"/>
      <protection hidden="1"/>
    </xf>
    <xf numFmtId="0" fontId="20" fillId="0" borderId="0" xfId="39" applyFont="1" applyAlignment="1" applyProtection="1">
      <alignment horizontal="right" vertical="center"/>
      <protection hidden="1"/>
    </xf>
    <xf numFmtId="0" fontId="22" fillId="0" borderId="33" xfId="39" applyFont="1" applyBorder="1" applyAlignment="1" applyProtection="1">
      <alignment horizontal="right" vertical="center"/>
      <protection hidden="1"/>
    </xf>
    <xf numFmtId="0" fontId="22" fillId="0" borderId="4" xfId="39" applyFont="1" applyBorder="1" applyAlignment="1" applyProtection="1">
      <alignment horizontal="right" vertical="center"/>
      <protection hidden="1"/>
    </xf>
    <xf numFmtId="0" fontId="6" fillId="7" borderId="26" xfId="39" applyFont="1" applyFill="1" applyBorder="1" applyAlignment="1" applyProtection="1">
      <alignment horizontal="center" vertical="center"/>
      <protection hidden="1"/>
    </xf>
    <xf numFmtId="0" fontId="6" fillId="7" borderId="3" xfId="39" applyFont="1" applyFill="1" applyBorder="1" applyAlignment="1" applyProtection="1">
      <alignment horizontal="center" vertical="center"/>
      <protection hidden="1"/>
    </xf>
    <xf numFmtId="0" fontId="6" fillId="7" borderId="14" xfId="39" applyFont="1" applyFill="1" applyBorder="1" applyAlignment="1" applyProtection="1">
      <alignment horizontal="center" vertical="center"/>
      <protection hidden="1"/>
    </xf>
    <xf numFmtId="0" fontId="39" fillId="0" borderId="13" xfId="39" applyFont="1" applyBorder="1" applyAlignment="1" applyProtection="1">
      <alignment horizontal="justify" vertical="center"/>
      <protection hidden="1"/>
    </xf>
    <xf numFmtId="0" fontId="39" fillId="0" borderId="30" xfId="39" applyFont="1" applyBorder="1" applyAlignment="1" applyProtection="1">
      <alignment horizontal="justify" vertical="center"/>
      <protection hidden="1"/>
    </xf>
    <xf numFmtId="0" fontId="58" fillId="0" borderId="5" xfId="39" applyFont="1" applyBorder="1" applyAlignment="1" applyProtection="1">
      <alignment horizontal="center" vertical="center" wrapText="1"/>
      <protection hidden="1"/>
    </xf>
    <xf numFmtId="0" fontId="58" fillId="0" borderId="0" xfId="39" applyFont="1" applyAlignment="1" applyProtection="1">
      <alignment horizontal="center" vertical="center" wrapText="1"/>
      <protection hidden="1"/>
    </xf>
    <xf numFmtId="0" fontId="58" fillId="0" borderId="6" xfId="39" applyFont="1" applyBorder="1" applyAlignment="1" applyProtection="1">
      <alignment horizontal="center" vertical="center" wrapText="1"/>
      <protection hidden="1"/>
    </xf>
    <xf numFmtId="0" fontId="19" fillId="12" borderId="5" xfId="39" applyFont="1" applyFill="1" applyBorder="1" applyAlignment="1" applyProtection="1">
      <alignment horizontal="center" vertical="center" wrapText="1"/>
      <protection hidden="1"/>
    </xf>
    <xf numFmtId="0" fontId="19" fillId="12" borderId="0" xfId="39" applyFont="1" applyFill="1" applyAlignment="1" applyProtection="1">
      <alignment horizontal="center" vertical="center" wrapText="1"/>
      <protection hidden="1"/>
    </xf>
    <xf numFmtId="0" fontId="19" fillId="12" borderId="6" xfId="39" applyFont="1" applyFill="1" applyBorder="1" applyAlignment="1" applyProtection="1">
      <alignment horizontal="center" vertical="center" wrapText="1"/>
      <protection hidden="1"/>
    </xf>
    <xf numFmtId="0" fontId="2" fillId="0" borderId="5" xfId="39" applyBorder="1"/>
    <xf numFmtId="0" fontId="2" fillId="0" borderId="0" xfId="39"/>
    <xf numFmtId="0" fontId="2" fillId="0" borderId="6" xfId="39" applyBorder="1"/>
    <xf numFmtId="0" fontId="39" fillId="0" borderId="13" xfId="39" applyFont="1" applyBorder="1" applyAlignment="1" applyProtection="1">
      <alignment horizontal="justify"/>
      <protection hidden="1"/>
    </xf>
    <xf numFmtId="0" fontId="39" fillId="0" borderId="30" xfId="39" applyFont="1" applyBorder="1" applyAlignment="1" applyProtection="1">
      <alignment horizontal="justify"/>
      <protection hidden="1"/>
    </xf>
    <xf numFmtId="0" fontId="22" fillId="0" borderId="5" xfId="39" applyFont="1" applyBorder="1" applyAlignment="1" applyProtection="1">
      <alignment horizontal="right" vertical="center"/>
      <protection hidden="1"/>
    </xf>
    <xf numFmtId="0" fontId="22" fillId="0" borderId="0" xfId="39" applyFont="1" applyAlignment="1" applyProtection="1">
      <alignment horizontal="right" vertical="center"/>
      <protection hidden="1"/>
    </xf>
    <xf numFmtId="0" fontId="5" fillId="0" borderId="26" xfId="35" applyFont="1" applyBorder="1" applyAlignment="1" applyProtection="1">
      <alignment horizontal="left" vertical="center"/>
      <protection hidden="1"/>
    </xf>
    <xf numFmtId="0" fontId="5" fillId="0" borderId="14" xfId="35" applyFont="1" applyBorder="1" applyAlignment="1" applyProtection="1">
      <alignment horizontal="left" vertical="center"/>
      <protection hidden="1"/>
    </xf>
    <xf numFmtId="0" fontId="24" fillId="6" borderId="0" xfId="35" applyFont="1" applyFill="1" applyAlignment="1" applyProtection="1">
      <alignment horizontal="center" vertical="center"/>
      <protection hidden="1"/>
    </xf>
    <xf numFmtId="0" fontId="37" fillId="0" borderId="4" xfId="35" applyFont="1" applyBorder="1" applyAlignment="1" applyProtection="1">
      <alignment horizontal="center" vertical="center" wrapText="1"/>
      <protection hidden="1"/>
    </xf>
    <xf numFmtId="0" fontId="15" fillId="0" borderId="3" xfId="35" applyFont="1" applyBorder="1" applyAlignment="1" applyProtection="1">
      <alignment horizontal="center" vertical="center"/>
      <protection hidden="1"/>
    </xf>
    <xf numFmtId="0" fontId="52" fillId="0" borderId="0" xfId="0" applyFont="1" applyAlignment="1" applyProtection="1">
      <alignment horizontal="center" vertical="top" wrapText="1"/>
      <protection hidden="1"/>
    </xf>
    <xf numFmtId="0" fontId="29" fillId="6" borderId="0" xfId="0" applyFont="1" applyFill="1" applyAlignment="1" applyProtection="1">
      <alignment horizontal="center" vertical="top" wrapText="1"/>
      <protection hidden="1"/>
    </xf>
    <xf numFmtId="0" fontId="29" fillId="6" borderId="0" xfId="0" applyFont="1" applyFill="1" applyAlignment="1" applyProtection="1">
      <alignment horizontal="center" vertical="top"/>
      <protection hidden="1"/>
    </xf>
    <xf numFmtId="1" fontId="6" fillId="19" borderId="26" xfId="0" applyNumberFormat="1" applyFont="1" applyFill="1" applyBorder="1" applyAlignment="1" applyProtection="1">
      <alignment horizontal="center" vertical="center" wrapText="1"/>
      <protection hidden="1"/>
    </xf>
    <xf numFmtId="1" fontId="6" fillId="19" borderId="3" xfId="0" applyNumberFormat="1" applyFont="1" applyFill="1" applyBorder="1" applyAlignment="1" applyProtection="1">
      <alignment horizontal="center" vertical="center" wrapText="1"/>
      <protection hidden="1"/>
    </xf>
    <xf numFmtId="1" fontId="6" fillId="19" borderId="14" xfId="0" applyNumberFormat="1" applyFont="1" applyFill="1" applyBorder="1" applyAlignment="1" applyProtection="1">
      <alignment horizontal="center" vertical="center" wrapText="1"/>
      <protection hidden="1"/>
    </xf>
    <xf numFmtId="0" fontId="54" fillId="0" borderId="26" xfId="0" applyFont="1" applyBorder="1" applyAlignment="1" applyProtection="1">
      <alignment horizontal="left" vertical="top" wrapText="1"/>
      <protection hidden="1"/>
    </xf>
    <xf numFmtId="0" fontId="54" fillId="0" borderId="3" xfId="0" applyFont="1" applyBorder="1" applyAlignment="1" applyProtection="1">
      <alignment horizontal="left" vertical="top"/>
      <protection hidden="1"/>
    </xf>
    <xf numFmtId="0" fontId="54" fillId="0" borderId="14" xfId="0" applyFont="1" applyBorder="1" applyAlignment="1" applyProtection="1">
      <alignment horizontal="left" vertical="top"/>
      <protection hidden="1"/>
    </xf>
    <xf numFmtId="49" fontId="47" fillId="0" borderId="12" xfId="0" applyNumberFormat="1" applyFont="1" applyBorder="1" applyAlignment="1">
      <alignment horizontal="center" vertical="center" wrapText="1"/>
    </xf>
    <xf numFmtId="0" fontId="27" fillId="0" borderId="0" xfId="0" applyFont="1" applyAlignment="1" applyProtection="1">
      <alignment horizontal="justify" vertical="center" wrapText="1"/>
      <protection hidden="1"/>
    </xf>
    <xf numFmtId="0" fontId="15" fillId="0" borderId="0" xfId="40" applyFont="1" applyAlignment="1" applyProtection="1">
      <alignment horizontal="left" vertical="center" wrapText="1"/>
      <protection hidden="1"/>
    </xf>
    <xf numFmtId="0" fontId="15" fillId="0" borderId="0" xfId="0" applyFont="1" applyAlignment="1" applyProtection="1">
      <alignment horizontal="center" vertical="top" wrapText="1"/>
      <protection hidden="1"/>
    </xf>
    <xf numFmtId="0" fontId="18" fillId="11" borderId="0" xfId="0" applyFont="1" applyFill="1" applyAlignment="1">
      <alignment horizontal="center" vertical="top" wrapText="1"/>
    </xf>
    <xf numFmtId="0" fontId="18" fillId="0" borderId="0" xfId="0" applyFont="1" applyAlignment="1">
      <alignment horizontal="center" vertical="top" wrapText="1"/>
    </xf>
    <xf numFmtId="1" fontId="18" fillId="0" borderId="0" xfId="0" applyNumberFormat="1" applyFont="1" applyAlignment="1">
      <alignment horizontal="center" vertical="top" wrapText="1"/>
    </xf>
    <xf numFmtId="0" fontId="4" fillId="0" borderId="0" xfId="0" applyFont="1" applyAlignment="1">
      <alignment horizontal="center" vertical="top" wrapText="1"/>
    </xf>
    <xf numFmtId="0" fontId="76" fillId="12" borderId="26" xfId="0" applyFont="1" applyFill="1" applyBorder="1" applyAlignment="1">
      <alignment horizontal="left" vertical="center"/>
    </xf>
    <xf numFmtId="0" fontId="76" fillId="12" borderId="3" xfId="0" applyFont="1" applyFill="1" applyBorder="1" applyAlignment="1">
      <alignment horizontal="left" vertical="center"/>
    </xf>
    <xf numFmtId="0" fontId="76" fillId="12" borderId="14" xfId="0" applyFont="1" applyFill="1" applyBorder="1" applyAlignment="1">
      <alignment horizontal="left" vertical="center"/>
    </xf>
    <xf numFmtId="0" fontId="76" fillId="12" borderId="26" xfId="0" applyFont="1" applyFill="1" applyBorder="1" applyAlignment="1">
      <alignment horizontal="left" vertical="center" wrapText="1"/>
    </xf>
    <xf numFmtId="0" fontId="76" fillId="12" borderId="3" xfId="0" applyFont="1" applyFill="1" applyBorder="1" applyAlignment="1">
      <alignment horizontal="left" vertical="center" wrapText="1"/>
    </xf>
    <xf numFmtId="0" fontId="76" fillId="12" borderId="14" xfId="0" applyFont="1" applyFill="1" applyBorder="1" applyAlignment="1">
      <alignment horizontal="left" vertical="center" wrapText="1"/>
    </xf>
    <xf numFmtId="0" fontId="6" fillId="12" borderId="26" xfId="0" applyFont="1" applyFill="1" applyBorder="1" applyAlignment="1">
      <alignment horizontal="center" vertical="top" wrapText="1"/>
    </xf>
    <xf numFmtId="0" fontId="6" fillId="12" borderId="3" xfId="0" applyFont="1" applyFill="1" applyBorder="1" applyAlignment="1">
      <alignment horizontal="center" vertical="top" wrapText="1"/>
    </xf>
    <xf numFmtId="0" fontId="6" fillId="12" borderId="14" xfId="0" applyFont="1" applyFill="1" applyBorder="1" applyAlignment="1">
      <alignment horizontal="center" vertical="top" wrapText="1"/>
    </xf>
    <xf numFmtId="0" fontId="15" fillId="19" borderId="12" xfId="39" applyFont="1" applyFill="1" applyBorder="1" applyAlignment="1" applyProtection="1">
      <alignment horizontal="justify" vertical="center" wrapText="1"/>
      <protection hidden="1"/>
    </xf>
    <xf numFmtId="0" fontId="0" fillId="0" borderId="12" xfId="39" applyFont="1" applyBorder="1" applyAlignment="1" applyProtection="1">
      <alignment horizontal="justify" vertical="center" wrapText="1"/>
      <protection hidden="1"/>
    </xf>
    <xf numFmtId="0" fontId="16" fillId="0" borderId="12" xfId="39" applyFont="1" applyBorder="1" applyAlignment="1" applyProtection="1">
      <alignment horizontal="justify" vertical="center" wrapText="1"/>
      <protection hidden="1"/>
    </xf>
    <xf numFmtId="0" fontId="15" fillId="0" borderId="0" xfId="39" applyFont="1" applyAlignment="1" applyProtection="1">
      <alignment horizontal="left" vertical="top" wrapText="1"/>
      <protection hidden="1"/>
    </xf>
    <xf numFmtId="0" fontId="15" fillId="4" borderId="12" xfId="39" applyFont="1" applyFill="1" applyBorder="1" applyAlignment="1" applyProtection="1">
      <alignment horizontal="left" vertical="center" wrapText="1"/>
      <protection hidden="1"/>
    </xf>
    <xf numFmtId="0" fontId="52" fillId="0" borderId="0" xfId="39" applyFont="1" applyAlignment="1" applyProtection="1">
      <alignment horizontal="center" vertical="center" wrapText="1"/>
      <protection hidden="1"/>
    </xf>
    <xf numFmtId="0" fontId="24" fillId="6" borderId="0" xfId="39" applyFont="1" applyFill="1" applyAlignment="1" applyProtection="1">
      <alignment horizontal="center" vertical="center"/>
      <protection hidden="1"/>
    </xf>
    <xf numFmtId="0" fontId="15" fillId="0" borderId="12" xfId="39" applyFont="1" applyBorder="1" applyAlignment="1" applyProtection="1">
      <alignment horizontal="center" vertical="center" wrapText="1"/>
      <protection hidden="1"/>
    </xf>
    <xf numFmtId="0" fontId="15" fillId="11" borderId="26" xfId="39" applyFont="1" applyFill="1" applyBorder="1" applyAlignment="1" applyProtection="1">
      <alignment horizontal="center" vertical="center" wrapText="1"/>
      <protection hidden="1"/>
    </xf>
    <xf numFmtId="0" fontId="15" fillId="11" borderId="14" xfId="39" applyFont="1" applyFill="1" applyBorder="1" applyAlignment="1" applyProtection="1">
      <alignment horizontal="center" vertical="center" wrapText="1"/>
      <protection hidden="1"/>
    </xf>
    <xf numFmtId="0" fontId="0" fillId="0" borderId="38" xfId="39" applyFont="1" applyBorder="1" applyAlignment="1" applyProtection="1">
      <alignment horizontal="center" vertical="center" wrapText="1"/>
      <protection hidden="1"/>
    </xf>
    <xf numFmtId="0" fontId="16" fillId="0" borderId="6" xfId="39" applyFont="1" applyBorder="1" applyAlignment="1" applyProtection="1">
      <alignment horizontal="center" vertical="center" wrapText="1"/>
      <protection hidden="1"/>
    </xf>
    <xf numFmtId="0" fontId="15" fillId="18" borderId="12" xfId="39" applyFont="1" applyFill="1" applyBorder="1" applyAlignment="1" applyProtection="1">
      <alignment horizontal="left" vertical="center" wrapText="1"/>
      <protection hidden="1"/>
    </xf>
    <xf numFmtId="0" fontId="15" fillId="18" borderId="26" xfId="39" applyFont="1" applyFill="1" applyBorder="1" applyAlignment="1" applyProtection="1">
      <alignment horizontal="left" vertical="center" wrapText="1"/>
      <protection hidden="1"/>
    </xf>
    <xf numFmtId="0" fontId="15" fillId="18" borderId="14" xfId="39" applyFont="1" applyFill="1" applyBorder="1" applyAlignment="1" applyProtection="1">
      <alignment horizontal="left" vertical="center" wrapText="1"/>
      <protection hidden="1"/>
    </xf>
    <xf numFmtId="0" fontId="15" fillId="0" borderId="26" xfId="39" applyFont="1" applyBorder="1" applyAlignment="1" applyProtection="1">
      <alignment horizontal="center" vertical="center" wrapText="1"/>
      <protection hidden="1"/>
    </xf>
    <xf numFmtId="0" fontId="15" fillId="0" borderId="14" xfId="39" applyFont="1" applyBorder="1" applyAlignment="1" applyProtection="1">
      <alignment horizontal="center" vertical="center" wrapText="1"/>
      <protection hidden="1"/>
    </xf>
    <xf numFmtId="0" fontId="15" fillId="0" borderId="12" xfId="39" applyFont="1" applyBorder="1" applyAlignment="1" applyProtection="1">
      <alignment horizontal="justify" vertical="center" wrapText="1"/>
      <protection hidden="1"/>
    </xf>
    <xf numFmtId="0" fontId="15" fillId="0" borderId="0" xfId="33" applyFont="1" applyAlignment="1" applyProtection="1">
      <alignment horizontal="left" vertical="center" indent="2"/>
      <protection hidden="1"/>
    </xf>
    <xf numFmtId="0" fontId="15" fillId="0" borderId="26" xfId="38" applyFont="1" applyBorder="1" applyAlignment="1" applyProtection="1">
      <alignment horizontal="justify" vertical="top" wrapText="1"/>
      <protection hidden="1"/>
    </xf>
    <xf numFmtId="0" fontId="16" fillId="0" borderId="3" xfId="38" applyFont="1" applyBorder="1" applyAlignment="1" applyProtection="1">
      <alignment horizontal="justify" vertical="top"/>
      <protection hidden="1"/>
    </xf>
    <xf numFmtId="0" fontId="16" fillId="0" borderId="14" xfId="38" applyFont="1" applyBorder="1" applyAlignment="1" applyProtection="1">
      <alignment horizontal="justify" vertical="top"/>
      <protection hidden="1"/>
    </xf>
    <xf numFmtId="0" fontId="0" fillId="0" borderId="8" xfId="38" applyFont="1" applyBorder="1" applyAlignment="1" applyProtection="1">
      <alignment horizontal="left" vertical="center" wrapText="1"/>
      <protection hidden="1"/>
    </xf>
    <xf numFmtId="0" fontId="16" fillId="0" borderId="8" xfId="38" applyFont="1" applyBorder="1" applyAlignment="1" applyProtection="1">
      <alignment horizontal="left" vertical="center" wrapText="1"/>
      <protection hidden="1"/>
    </xf>
    <xf numFmtId="0" fontId="15" fillId="8" borderId="0" xfId="38" applyNumberFormat="1" applyFont="1" applyFill="1" applyBorder="1" applyAlignment="1" applyProtection="1">
      <alignment horizontal="center" vertical="center" wrapText="1"/>
      <protection hidden="1"/>
    </xf>
    <xf numFmtId="0" fontId="16" fillId="0" borderId="0" xfId="0" applyFont="1" applyAlignment="1" applyProtection="1">
      <alignment horizontal="justify" vertical="top" wrapText="1"/>
      <protection hidden="1"/>
    </xf>
    <xf numFmtId="0" fontId="16" fillId="0" borderId="0" xfId="38" applyFont="1" applyAlignment="1" applyProtection="1">
      <alignment horizontal="justify" vertical="center"/>
      <protection hidden="1"/>
    </xf>
    <xf numFmtId="0" fontId="15" fillId="0" borderId="0" xfId="0" applyFont="1" applyAlignment="1" applyProtection="1">
      <alignment horizontal="center" vertical="center"/>
      <protection hidden="1"/>
    </xf>
    <xf numFmtId="0" fontId="0" fillId="0" borderId="12" xfId="38" applyFont="1" applyBorder="1" applyAlignment="1" applyProtection="1">
      <alignment horizontal="left" vertical="top" wrapText="1"/>
      <protection hidden="1"/>
    </xf>
    <xf numFmtId="0" fontId="16" fillId="0" borderId="12" xfId="38" applyFont="1" applyBorder="1" applyAlignment="1" applyProtection="1">
      <alignment horizontal="left" vertical="top" wrapText="1"/>
      <protection hidden="1"/>
    </xf>
    <xf numFmtId="0" fontId="0" fillId="0" borderId="26" xfId="38" applyFont="1" applyBorder="1" applyAlignment="1" applyProtection="1">
      <alignment horizontal="left" vertical="top" wrapText="1"/>
      <protection hidden="1"/>
    </xf>
    <xf numFmtId="0" fontId="16" fillId="0" borderId="3" xfId="38" applyFont="1" applyBorder="1" applyAlignment="1" applyProtection="1">
      <alignment horizontal="left" vertical="top" wrapText="1"/>
      <protection hidden="1"/>
    </xf>
    <xf numFmtId="0" fontId="16" fillId="0" borderId="14" xfId="38" applyFont="1" applyBorder="1" applyAlignment="1" applyProtection="1">
      <alignment horizontal="left" vertical="top" wrapText="1"/>
      <protection hidden="1"/>
    </xf>
    <xf numFmtId="10" fontId="16" fillId="2" borderId="26" xfId="38" applyNumberFormat="1" applyFont="1" applyFill="1" applyBorder="1" applyAlignment="1" applyProtection="1">
      <alignment horizontal="center" vertical="center"/>
      <protection locked="0"/>
    </xf>
    <xf numFmtId="10" fontId="16" fillId="2" borderId="3" xfId="38" applyNumberFormat="1" applyFont="1" applyFill="1" applyBorder="1" applyAlignment="1" applyProtection="1">
      <alignment horizontal="center" vertical="center"/>
      <protection locked="0"/>
    </xf>
    <xf numFmtId="10" fontId="16" fillId="2" borderId="14" xfId="38" applyNumberFormat="1" applyFont="1" applyFill="1" applyBorder="1" applyAlignment="1" applyProtection="1">
      <alignment horizontal="center" vertical="center"/>
      <protection locked="0"/>
    </xf>
    <xf numFmtId="0" fontId="15" fillId="0" borderId="0" xfId="38" applyNumberFormat="1" applyFont="1" applyFill="1" applyBorder="1" applyAlignment="1" applyProtection="1">
      <alignment horizontal="left" vertical="top"/>
      <protection hidden="1"/>
    </xf>
    <xf numFmtId="0" fontId="48" fillId="0" borderId="3" xfId="38" applyFont="1" applyBorder="1" applyAlignment="1" applyProtection="1">
      <alignment horizontal="center" vertical="center" wrapText="1"/>
      <protection hidden="1"/>
    </xf>
    <xf numFmtId="0" fontId="68" fillId="0" borderId="0" xfId="33" applyFont="1" applyAlignment="1" applyProtection="1">
      <alignment horizontal="center" vertical="center"/>
      <protection hidden="1"/>
    </xf>
    <xf numFmtId="0" fontId="5" fillId="0" borderId="0" xfId="33" applyFont="1" applyAlignment="1" applyProtection="1">
      <alignment horizontal="justify" vertical="top"/>
      <protection hidden="1"/>
    </xf>
    <xf numFmtId="0" fontId="16" fillId="0" borderId="37" xfId="0" applyFont="1" applyBorder="1" applyAlignment="1" applyProtection="1">
      <alignment horizontal="left" vertical="center" indent="2"/>
      <protection hidden="1"/>
    </xf>
    <xf numFmtId="176" fontId="15" fillId="0" borderId="0" xfId="33" applyNumberFormat="1" applyFont="1" applyAlignment="1" applyProtection="1">
      <alignment horizontal="left" vertical="center" indent="1"/>
      <protection hidden="1"/>
    </xf>
    <xf numFmtId="0" fontId="6" fillId="0" borderId="0" xfId="33" applyFont="1" applyAlignment="1" applyProtection="1">
      <alignment horizontal="justify" vertical="center"/>
      <protection hidden="1"/>
    </xf>
    <xf numFmtId="0" fontId="15" fillId="0" borderId="0" xfId="33" applyFont="1" applyAlignment="1" applyProtection="1">
      <alignment vertical="top" wrapText="1"/>
      <protection hidden="1"/>
    </xf>
    <xf numFmtId="0" fontId="15" fillId="0" borderId="0" xfId="0" applyFont="1" applyAlignment="1">
      <alignment vertical="top" wrapText="1"/>
    </xf>
    <xf numFmtId="0" fontId="6" fillId="0" borderId="0" xfId="33" applyFont="1" applyAlignment="1" applyProtection="1">
      <alignment horizontal="left" vertical="top"/>
      <protection hidden="1"/>
    </xf>
    <xf numFmtId="0" fontId="5" fillId="0" borderId="0" xfId="33" applyFont="1" applyAlignment="1" applyProtection="1">
      <alignment horizontal="justify" vertical="center"/>
      <protection hidden="1"/>
    </xf>
    <xf numFmtId="0" fontId="16" fillId="2" borderId="13" xfId="0" applyFont="1" applyFill="1" applyBorder="1" applyAlignment="1" applyProtection="1">
      <alignment horizontal="left" vertical="center"/>
      <protection locked="0"/>
    </xf>
    <xf numFmtId="0" fontId="16" fillId="0" borderId="11" xfId="0" applyFont="1" applyBorder="1" applyAlignment="1" applyProtection="1">
      <alignment horizontal="left" vertical="center" indent="2"/>
      <protection hidden="1"/>
    </xf>
    <xf numFmtId="0" fontId="16" fillId="0" borderId="0" xfId="0" applyFont="1" applyAlignment="1" applyProtection="1">
      <alignment horizontal="left" vertical="center" indent="2"/>
      <protection hidden="1"/>
    </xf>
    <xf numFmtId="0" fontId="16" fillId="0" borderId="13" xfId="0" applyFont="1" applyBorder="1" applyAlignment="1" applyProtection="1">
      <alignment horizontal="left" vertical="center" indent="2"/>
      <protection hidden="1"/>
    </xf>
    <xf numFmtId="0" fontId="15" fillId="0" borderId="0" xfId="33" applyFont="1" applyAlignment="1" applyProtection="1">
      <alignment horizontal="left" vertical="top" wrapText="1"/>
      <protection hidden="1"/>
    </xf>
    <xf numFmtId="0" fontId="15" fillId="0" borderId="0" xfId="33" applyFont="1" applyAlignment="1" applyProtection="1">
      <alignment horizontal="justify" vertical="top"/>
      <protection hidden="1"/>
    </xf>
    <xf numFmtId="0" fontId="15" fillId="0" borderId="0" xfId="33" applyFont="1" applyAlignment="1" applyProtection="1">
      <alignment horizontal="center" vertical="center"/>
      <protection hidden="1"/>
    </xf>
    <xf numFmtId="0" fontId="0" fillId="2" borderId="0" xfId="33" applyFont="1" applyFill="1" applyAlignment="1" applyProtection="1">
      <alignment horizontal="left" vertical="center"/>
      <protection locked="0"/>
    </xf>
    <xf numFmtId="0" fontId="16" fillId="2" borderId="0" xfId="33" applyFont="1" applyFill="1" applyAlignment="1" applyProtection="1">
      <alignment horizontal="left" vertical="center"/>
      <protection locked="0"/>
    </xf>
    <xf numFmtId="176" fontId="16" fillId="0" borderId="0" xfId="33" applyNumberFormat="1" applyFont="1" applyAlignment="1" applyProtection="1">
      <alignment horizontal="left" vertical="center"/>
      <protection hidden="1"/>
    </xf>
    <xf numFmtId="0" fontId="6" fillId="0" borderId="0" xfId="33" applyFont="1" applyAlignment="1" applyProtection="1">
      <alignment horizontal="justify" vertical="top"/>
      <protection hidden="1"/>
    </xf>
  </cellXfs>
  <cellStyles count="57">
    <cellStyle name="75" xfId="1" xr:uid="{00000000-0005-0000-0000-000000000000}"/>
    <cellStyle name="ÅëÈ­ [0]_±âÅ¸" xfId="2" xr:uid="{00000000-0005-0000-0000-000001000000}"/>
    <cellStyle name="ÅëÈ­_±âÅ¸" xfId="3" xr:uid="{00000000-0005-0000-0000-000002000000}"/>
    <cellStyle name="ÄÞ¸¶ [0]_±âÅ¸" xfId="4" xr:uid="{00000000-0005-0000-0000-000003000000}"/>
    <cellStyle name="ÄÞ¸¶_±âÅ¸" xfId="5" xr:uid="{00000000-0005-0000-0000-000004000000}"/>
    <cellStyle name="Ç¥ÁØ_¿¬°£´©°è¿¹»ó" xfId="6" xr:uid="{00000000-0005-0000-0000-000005000000}"/>
    <cellStyle name="Comma" xfId="7" builtinId="3"/>
    <cellStyle name="Comma  - Style1" xfId="8" xr:uid="{00000000-0005-0000-0000-000007000000}"/>
    <cellStyle name="Comma  - Style2" xfId="9" xr:uid="{00000000-0005-0000-0000-000008000000}"/>
    <cellStyle name="Comma  - Style3" xfId="10" xr:uid="{00000000-0005-0000-0000-000009000000}"/>
    <cellStyle name="Comma  - Style4" xfId="11" xr:uid="{00000000-0005-0000-0000-00000A000000}"/>
    <cellStyle name="Comma  - Style5" xfId="12" xr:uid="{00000000-0005-0000-0000-00000B000000}"/>
    <cellStyle name="Comma  - Style6" xfId="13" xr:uid="{00000000-0005-0000-0000-00000C000000}"/>
    <cellStyle name="Comma  - Style7" xfId="14" xr:uid="{00000000-0005-0000-0000-00000D000000}"/>
    <cellStyle name="Comma  - Style8" xfId="15" xr:uid="{00000000-0005-0000-0000-00000E000000}"/>
    <cellStyle name="Comma 2" xfId="16" xr:uid="{00000000-0005-0000-0000-00000F000000}"/>
    <cellStyle name="Comma 3" xfId="17" xr:uid="{00000000-0005-0000-0000-000010000000}"/>
    <cellStyle name="Comma 4" xfId="51" xr:uid="{281F6B8A-22EC-4600-B37F-772B5863D5BA}"/>
    <cellStyle name="Comma 5" xfId="53" xr:uid="{432DEC2E-BBCE-4D46-A566-9D38975629B8}"/>
    <cellStyle name="Comma 6" xfId="55" xr:uid="{8D2942E9-9982-41E5-86B3-D91066716743}"/>
    <cellStyle name="Excel Built-in Normal" xfId="18" xr:uid="{00000000-0005-0000-0000-000011000000}"/>
    <cellStyle name="Formula" xfId="19" xr:uid="{00000000-0005-0000-0000-000012000000}"/>
    <cellStyle name="Good" xfId="56" builtinId="26"/>
    <cellStyle name="Header1" xfId="20" xr:uid="{00000000-0005-0000-0000-000013000000}"/>
    <cellStyle name="Header2" xfId="21" xr:uid="{00000000-0005-0000-0000-000014000000}"/>
    <cellStyle name="Hypertextový odkaz" xfId="22" xr:uid="{00000000-0005-0000-0000-000015000000}"/>
    <cellStyle name="no dec" xfId="23" xr:uid="{00000000-0005-0000-0000-000016000000}"/>
    <cellStyle name="Normal" xfId="0" builtinId="0"/>
    <cellStyle name="Normal - Style1" xfId="24" xr:uid="{00000000-0005-0000-0000-000018000000}"/>
    <cellStyle name="Normal 10" xfId="25" xr:uid="{00000000-0005-0000-0000-000019000000}"/>
    <cellStyle name="Normal 11" xfId="26" xr:uid="{00000000-0005-0000-0000-00001A000000}"/>
    <cellStyle name="Normal 13" xfId="27" xr:uid="{00000000-0005-0000-0000-00001B000000}"/>
    <cellStyle name="Normal 18" xfId="28" xr:uid="{00000000-0005-0000-0000-00001C000000}"/>
    <cellStyle name="Normal 2" xfId="29" xr:uid="{00000000-0005-0000-0000-00001D000000}"/>
    <cellStyle name="Normal 2 2" xfId="30" xr:uid="{00000000-0005-0000-0000-00001E000000}"/>
    <cellStyle name="Normal 2 2 2" xfId="49" xr:uid="{37472D30-556E-43D4-807B-85D7ADF4693D}"/>
    <cellStyle name="Normal 2 4" xfId="50" xr:uid="{455C4370-3626-484A-A31C-DA3C5B02D3D0}"/>
    <cellStyle name="Normal 3" xfId="31" xr:uid="{00000000-0005-0000-0000-00001F000000}"/>
    <cellStyle name="Normal 4" xfId="32" xr:uid="{00000000-0005-0000-0000-000020000000}"/>
    <cellStyle name="Normal 5" xfId="48" xr:uid="{22013933-C37C-40A2-BE69-289BE7E2DF0F}"/>
    <cellStyle name="Normal 6" xfId="52" xr:uid="{A6137D7F-1BEF-4C04-905F-B1A3229DC474}"/>
    <cellStyle name="Normal 7" xfId="54" xr:uid="{6C47D33F-BB2C-4AC8-B180-32FCBDA02E92}"/>
    <cellStyle name="Normal_Annexures TW 04" xfId="33" xr:uid="{00000000-0005-0000-0000-000021000000}"/>
    <cellStyle name="Normal_Attach 3(JV)" xfId="34" xr:uid="{00000000-0005-0000-0000-000022000000}"/>
    <cellStyle name="Normal_Attacments TW 04" xfId="35" xr:uid="{00000000-0005-0000-0000-000023000000}"/>
    <cellStyle name="Normal_pgcil-tivim-pricesched" xfId="36" xr:uid="{00000000-0005-0000-0000-000024000000}"/>
    <cellStyle name="Normal_pgcil-tivim-pricesched_Sch-1" xfId="37" xr:uid="{00000000-0005-0000-0000-000025000000}"/>
    <cellStyle name="Normal_PRICE SCHEDULE-4 to 6-A4" xfId="38" xr:uid="{00000000-0005-0000-0000-000026000000}"/>
    <cellStyle name="Normal_Price_Schedules for Insulator Package Rev-01" xfId="39" xr:uid="{00000000-0005-0000-0000-000027000000}"/>
    <cellStyle name="Normal_PRICE-SCHE Bihar-Rev-2-corrections" xfId="40" xr:uid="{00000000-0005-0000-0000-000028000000}"/>
    <cellStyle name="Normal_PRICE-SCHE Bihar-Rev-2-corrections_Annexures TW 04" xfId="41" xr:uid="{00000000-0005-0000-0000-000029000000}"/>
    <cellStyle name="Normal_PRICE-SCHE Bihar-Rev-2-corrections_Price_Schedules for Insulator Package Rev-01" xfId="42" xr:uid="{00000000-0005-0000-0000-00002A000000}"/>
    <cellStyle name="Normal_Sch-1" xfId="43" xr:uid="{00000000-0005-0000-0000-00002B000000}"/>
    <cellStyle name="Percent" xfId="44" builtinId="5"/>
    <cellStyle name="Popis" xfId="45" xr:uid="{00000000-0005-0000-0000-00002D000000}"/>
    <cellStyle name="Sledovaný hypertextový odkaz" xfId="46" xr:uid="{00000000-0005-0000-0000-00002E000000}"/>
    <cellStyle name="Standard_BS14" xfId="47" xr:uid="{00000000-0005-0000-0000-00002F000000}"/>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theme="0"/>
      </font>
      <fill>
        <patternFill patternType="none">
          <bgColor indexed="65"/>
        </patternFill>
      </fill>
      <border>
        <left/>
        <right/>
        <top/>
        <bottom/>
      </border>
    </dxf>
    <dxf>
      <font>
        <condense val="0"/>
        <extend val="0"/>
        <color indexed="9"/>
      </font>
    </dxf>
    <dxf>
      <font>
        <condense val="0"/>
        <extend val="0"/>
        <color indexed="9"/>
      </font>
      <fill>
        <patternFill patternType="none">
          <bgColor indexed="65"/>
        </patternFill>
      </fill>
      <border>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Names of Bidder'!A1"/></Relationships>
</file>

<file path=xl/drawings/_rels/drawing2.xml.rels><?xml version="1.0" encoding="UTF-8" standalone="yes"?>
<Relationships xmlns="http://schemas.openxmlformats.org/package/2006/relationships"><Relationship Id="rId2" Type="http://schemas.openxmlformats.org/officeDocument/2006/relationships/hyperlink" Target="#'  Sch-1'!A1"/><Relationship Id="rId1" Type="http://schemas.openxmlformats.org/officeDocument/2006/relationships/hyperlink" Target="#'Sch-1'!A1"/></Relationships>
</file>

<file path=xl/drawings/_rels/drawing3.xml.rels><?xml version="1.0" encoding="UTF-8" standalone="yes"?>
<Relationships xmlns="http://schemas.openxmlformats.org/package/2006/relationships"><Relationship Id="rId1" Type="http://schemas.openxmlformats.org/officeDocument/2006/relationships/hyperlink" Target="#'  Sch-2'!A1"/></Relationships>
</file>

<file path=xl/drawings/_rels/drawing4.xml.rels><?xml version="1.0" encoding="UTF-8" standalone="yes"?>
<Relationships xmlns="http://schemas.openxmlformats.org/package/2006/relationships"><Relationship Id="rId2" Type="http://schemas.openxmlformats.org/officeDocument/2006/relationships/hyperlink" Target="#'Sch-3'!A1"/><Relationship Id="rId1" Type="http://schemas.openxmlformats.org/officeDocument/2006/relationships/hyperlink" Target="#'Sch-3(Part-I) '!Print_Area"/></Relationships>
</file>

<file path=xl/drawings/_rels/drawing5.xml.rels><?xml version="1.0" encoding="UTF-8" standalone="yes"?>
<Relationships xmlns="http://schemas.openxmlformats.org/package/2006/relationships"><Relationship Id="rId1" Type="http://schemas.openxmlformats.org/officeDocument/2006/relationships/hyperlink" Target="#'Sch-2(Part-I)'!A1"/></Relationships>
</file>

<file path=xl/drawings/_rels/drawing6.xml.rels><?xml version="1.0" encoding="UTF-8" standalone="yes"?>
<Relationships xmlns="http://schemas.openxmlformats.org/package/2006/relationships"><Relationship Id="rId2" Type="http://schemas.openxmlformats.org/officeDocument/2006/relationships/hyperlink" Target="#'Sch-3(Part-I) '!A1"/><Relationship Id="rId1" Type="http://schemas.openxmlformats.org/officeDocument/2006/relationships/hyperlink" Target="#'Sch-3(Part-I) '!Print_Area"/></Relationships>
</file>

<file path=xl/drawings/_rels/drawing7.xml.rels><?xml version="1.0" encoding="UTF-8" standalone="yes"?>
<Relationships xmlns="http://schemas.openxmlformats.org/package/2006/relationships"><Relationship Id="rId1" Type="http://schemas.openxmlformats.org/officeDocument/2006/relationships/hyperlink" Target="#'Sch-4'!A1"/></Relationships>
</file>

<file path=xl/drawings/_rels/drawing8.xml.rels><?xml version="1.0" encoding="UTF-8" standalone="yes"?>
<Relationships xmlns="http://schemas.openxmlformats.org/package/2006/relationships"><Relationship Id="rId1" Type="http://schemas.openxmlformats.org/officeDocument/2006/relationships/hyperlink" Target="#Discount!A1"/></Relationships>
</file>

<file path=xl/drawings/_rels/drawing9.xml.rels><?xml version="1.0" encoding="UTF-8" standalone="yes"?>
<Relationships xmlns="http://schemas.openxmlformats.org/package/2006/relationships"><Relationship Id="rId1" Type="http://schemas.openxmlformats.org/officeDocument/2006/relationships/hyperlink" Target="#Discount!A1"/></Relationships>
</file>

<file path=xl/drawings/_rels/drawing10.xml.rels><?xml version="1.0" encoding="UTF-8" standalone="yes"?>
<Relationships xmlns="http://schemas.openxmlformats.org/package/2006/relationships"><Relationship Id="rId1" Type="http://schemas.openxmlformats.org/officeDocument/2006/relationships/hyperlink" Target="#'Bid Form 2nd Envelope'!A1"/></Relationships>
</file>

<file path=xl/drawings/_rels/drawing11.xml.rels><?xml version="1.0" encoding="UTF-8" standalone="yes"?>
<Relationships xmlns="http://schemas.openxmlformats.org/package/2006/relationships"><Relationship Id="rId1" Type="http://schemas.openxmlformats.org/officeDocument/2006/relationships/hyperlink" Target="#Cover!A1"/></Relationships>
</file>

<file path=xl/drawings/drawing1.xml><?xml version="1.0" encoding="utf-8"?>
<xdr:wsDr xmlns:xdr="http://schemas.openxmlformats.org/drawingml/2006/spreadsheetDrawing" xmlns:a="http://schemas.openxmlformats.org/drawingml/2006/main">
  <xdr:twoCellAnchor>
    <xdr:from>
      <xdr:col>1</xdr:col>
      <xdr:colOff>1904</xdr:colOff>
      <xdr:row>7</xdr:row>
      <xdr:rowOff>50006</xdr:rowOff>
    </xdr:from>
    <xdr:to>
      <xdr:col>4</xdr:col>
      <xdr:colOff>1131651</xdr:colOff>
      <xdr:row>8</xdr:row>
      <xdr:rowOff>195262</xdr:rowOff>
    </xdr:to>
    <xdr:sp macro="" textlink="">
      <xdr:nvSpPr>
        <xdr:cNvPr id="1026" name="Text Box 2">
          <a:hlinkClick xmlns:r="http://schemas.openxmlformats.org/officeDocument/2006/relationships" r:id="rId1" tooltip="Click to Proceed"/>
          <a:extLst>
            <a:ext uri="{FF2B5EF4-FFF2-40B4-BE49-F238E27FC236}">
              <a16:creationId xmlns:a16="http://schemas.microsoft.com/office/drawing/2014/main" id="{00000000-0008-0000-0100-000002040000}"/>
            </a:ext>
          </a:extLst>
        </xdr:cNvPr>
        <xdr:cNvSpPr txBox="1">
          <a:spLocks noChangeArrowheads="1"/>
        </xdr:cNvSpPr>
      </xdr:nvSpPr>
      <xdr:spPr bwMode="auto">
        <a:xfrm>
          <a:off x="657224" y="2507456"/>
          <a:ext cx="7858125" cy="297656"/>
        </a:xfrm>
        <a:prstGeom prst="rect">
          <a:avLst/>
        </a:prstGeom>
        <a:solidFill>
          <a:srgbClr val="FFFF99"/>
        </a:solidFill>
        <a:ln w="6350">
          <a:solidFill>
            <a:srgbClr val="000000"/>
          </a:solidFill>
          <a:miter lim="800000"/>
          <a:headEnd/>
          <a:tailEnd/>
        </a:ln>
      </xdr:spPr>
      <xdr:txBody>
        <a:bodyPr vertOverflow="clip" wrap="square" lIns="27432" tIns="32004" rIns="27432" bIns="32004" anchor="ctr" upright="1"/>
        <a:lstStyle/>
        <a:p>
          <a:pPr algn="ctr" rtl="1">
            <a:defRPr sz="1000"/>
          </a:pPr>
          <a:r>
            <a:rPr lang="en-US" sz="1200" b="1" i="0" strike="noStrike">
              <a:solidFill>
                <a:srgbClr val="000000"/>
              </a:solidFill>
              <a:latin typeface="Book Antiqua"/>
            </a:rPr>
            <a:t>Click to Proceed</a:t>
          </a:r>
        </a:p>
      </xdr:txBody>
    </xdr:sp>
    <xdr:clientData/>
  </xdr:twoCellAnchor>
  <xdr:twoCellAnchor>
    <xdr:from>
      <xdr:col>4</xdr:col>
      <xdr:colOff>19050</xdr:colOff>
      <xdr:row>10</xdr:row>
      <xdr:rowOff>228600</xdr:rowOff>
    </xdr:from>
    <xdr:to>
      <xdr:col>4</xdr:col>
      <xdr:colOff>1552575</xdr:colOff>
      <xdr:row>12</xdr:row>
      <xdr:rowOff>200025</xdr:rowOff>
    </xdr:to>
    <xdr:pic>
      <xdr:nvPicPr>
        <xdr:cNvPr id="105477" name="Picture 3">
          <a:extLst>
            <a:ext uri="{FF2B5EF4-FFF2-40B4-BE49-F238E27FC236}">
              <a16:creationId xmlns:a16="http://schemas.microsoft.com/office/drawing/2014/main" id="{00000000-0008-0000-0100-0000059C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10450" y="3543300"/>
          <a:ext cx="15335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542925</xdr:colOff>
      <xdr:row>0</xdr:row>
      <xdr:rowOff>209550</xdr:rowOff>
    </xdr:from>
    <xdr:to>
      <xdr:col>6</xdr:col>
      <xdr:colOff>66675</xdr:colOff>
      <xdr:row>1</xdr:row>
      <xdr:rowOff>209550</xdr:rowOff>
    </xdr:to>
    <xdr:grpSp>
      <xdr:nvGrpSpPr>
        <xdr:cNvPr id="106502" name="Group 6">
          <a:hlinkClick xmlns:r="http://schemas.openxmlformats.org/officeDocument/2006/relationships" r:id="rId1" tooltip="Click for Sch-1"/>
          <a:extLst>
            <a:ext uri="{FF2B5EF4-FFF2-40B4-BE49-F238E27FC236}">
              <a16:creationId xmlns:a16="http://schemas.microsoft.com/office/drawing/2014/main" id="{00000000-0008-0000-0200-000006A00100}"/>
            </a:ext>
          </a:extLst>
        </xdr:cNvPr>
        <xdr:cNvGrpSpPr>
          <a:grpSpLocks/>
        </xdr:cNvGrpSpPr>
      </xdr:nvGrpSpPr>
      <xdr:grpSpPr bwMode="auto">
        <a:xfrm>
          <a:off x="8004175" y="209550"/>
          <a:ext cx="1111250" cy="846667"/>
          <a:chOff x="804" y="5"/>
          <a:chExt cx="116" cy="73"/>
        </a:xfrm>
      </xdr:grpSpPr>
      <xdr:sp macro="" textlink="">
        <xdr:nvSpPr>
          <xdr:cNvPr id="106503" name="AutoShape 2">
            <a:extLst>
              <a:ext uri="{FF2B5EF4-FFF2-40B4-BE49-F238E27FC236}">
                <a16:creationId xmlns:a16="http://schemas.microsoft.com/office/drawing/2014/main" id="{00000000-0008-0000-0200-000007A001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9219" name="Text Box 3">
            <a:hlinkClick xmlns:r="http://schemas.openxmlformats.org/officeDocument/2006/relationships" r:id="rId2"/>
            <a:extLst>
              <a:ext uri="{FF2B5EF4-FFF2-40B4-BE49-F238E27FC236}">
                <a16:creationId xmlns:a16="http://schemas.microsoft.com/office/drawing/2014/main" id="{00000000-0008-0000-0200-000003240000}"/>
              </a:ext>
            </a:extLst>
          </xdr:cNvPr>
          <xdr:cNvSpPr txBox="1">
            <a:spLocks noChangeArrowheads="1"/>
          </xdr:cNvSpPr>
        </xdr:nvSpPr>
        <xdr:spPr bwMode="auto">
          <a:xfrm>
            <a:off x="819" y="23"/>
            <a:ext cx="98"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a:t>
            </a:r>
          </a:p>
          <a:p>
            <a:pPr algn="ctr" rtl="1">
              <a:defRPr sz="1000"/>
            </a:pPr>
            <a:r>
              <a:rPr lang="en-US" sz="1000" b="1" i="0" strike="noStrike">
                <a:solidFill>
                  <a:srgbClr val="000000"/>
                </a:solidFill>
                <a:latin typeface="Book Antiqua"/>
              </a:rPr>
              <a:t>Sch-1</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266700</xdr:colOff>
      <xdr:row>0</xdr:row>
      <xdr:rowOff>0</xdr:rowOff>
    </xdr:from>
    <xdr:to>
      <xdr:col>6</xdr:col>
      <xdr:colOff>1333500</xdr:colOff>
      <xdr:row>2</xdr:row>
      <xdr:rowOff>228600</xdr:rowOff>
    </xdr:to>
    <xdr:sp macro="" textlink="">
      <xdr:nvSpPr>
        <xdr:cNvPr id="107524" name="AutoShape 39">
          <a:extLst>
            <a:ext uri="{FF2B5EF4-FFF2-40B4-BE49-F238E27FC236}">
              <a16:creationId xmlns:a16="http://schemas.microsoft.com/office/drawing/2014/main" id="{00000000-0008-0000-0300-000004A40100}"/>
            </a:ext>
          </a:extLst>
        </xdr:cNvPr>
        <xdr:cNvSpPr>
          <a:spLocks noChangeArrowheads="1"/>
        </xdr:cNvSpPr>
      </xdr:nvSpPr>
      <xdr:spPr bwMode="auto">
        <a:xfrm>
          <a:off x="9705975" y="0"/>
          <a:ext cx="2457450" cy="647700"/>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clientData/>
  </xdr:twoCellAnchor>
  <xdr:twoCellAnchor>
    <xdr:from>
      <xdr:col>5</xdr:col>
      <xdr:colOff>842090</xdr:colOff>
      <xdr:row>0</xdr:row>
      <xdr:rowOff>131674</xdr:rowOff>
    </xdr:from>
    <xdr:to>
      <xdr:col>6</xdr:col>
      <xdr:colOff>913507</xdr:colOff>
      <xdr:row>2</xdr:row>
      <xdr:rowOff>109156</xdr:rowOff>
    </xdr:to>
    <xdr:sp macro="" textlink="">
      <xdr:nvSpPr>
        <xdr:cNvPr id="6" name="Text Box 3">
          <a:hlinkClick xmlns:r="http://schemas.openxmlformats.org/officeDocument/2006/relationships" r:id="rId1"/>
          <a:extLst>
            <a:ext uri="{FF2B5EF4-FFF2-40B4-BE49-F238E27FC236}">
              <a16:creationId xmlns:a16="http://schemas.microsoft.com/office/drawing/2014/main" id="{00000000-0008-0000-0300-000006000000}"/>
            </a:ext>
          </a:extLst>
        </xdr:cNvPr>
        <xdr:cNvSpPr txBox="1">
          <a:spLocks noChangeArrowheads="1"/>
        </xdr:cNvSpPr>
      </xdr:nvSpPr>
      <xdr:spPr bwMode="auto">
        <a:xfrm>
          <a:off x="7680731" y="124054"/>
          <a:ext cx="1192966" cy="449587"/>
        </a:xfrm>
        <a:prstGeom prst="rect">
          <a:avLst/>
        </a:prstGeom>
        <a:noFill/>
        <a:ln w="9525">
          <a:noFill/>
          <a:miter lim="800000"/>
          <a:headEnd/>
          <a:tailEnd/>
        </a:ln>
      </xdr:spPr>
      <xdr:txBody>
        <a:bodyPr vertOverflow="clip" wrap="square" lIns="27432" tIns="32004" rIns="27432" bIns="32004" anchor="ctr" upright="1"/>
        <a:lstStyle/>
        <a:p>
          <a:pPr algn="ctr" rtl="1">
            <a:lnSpc>
              <a:spcPts val="1000"/>
            </a:lnSpc>
            <a:defRPr sz="1000"/>
          </a:pPr>
          <a:r>
            <a:rPr lang="en-US" sz="1000" b="1" i="0" strike="noStrike">
              <a:solidFill>
                <a:srgbClr val="000000"/>
              </a:solidFill>
              <a:latin typeface="Book Antiqua"/>
            </a:rPr>
            <a:t>Click for </a:t>
          </a:r>
          <a:r>
            <a:rPr lang="en-US" sz="1000" b="1" i="0" strike="noStrike" baseline="0">
              <a:solidFill>
                <a:srgbClr val="000000"/>
              </a:solidFill>
              <a:latin typeface="Book Antiqua"/>
            </a:rPr>
            <a:t> </a:t>
          </a:r>
        </a:p>
        <a:p>
          <a:pPr algn="ctr" rtl="1">
            <a:lnSpc>
              <a:spcPts val="1000"/>
            </a:lnSpc>
            <a:defRPr sz="1000"/>
          </a:pPr>
          <a:r>
            <a:rPr lang="en-US" sz="1000" b="1" i="0" strike="noStrike" baseline="0">
              <a:solidFill>
                <a:srgbClr val="000000"/>
              </a:solidFill>
              <a:latin typeface="Book Antiqua"/>
            </a:rPr>
            <a:t>Sch-2</a:t>
          </a:r>
          <a:endParaRPr lang="en-US" sz="1000" b="1" i="0" strike="noStrike">
            <a:solidFill>
              <a:srgbClr val="000000"/>
            </a:solidFill>
            <a:latin typeface="Book Antiqu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76200</xdr:colOff>
      <xdr:row>0</xdr:row>
      <xdr:rowOff>0</xdr:rowOff>
    </xdr:from>
    <xdr:to>
      <xdr:col>9</xdr:col>
      <xdr:colOff>533400</xdr:colOff>
      <xdr:row>2</xdr:row>
      <xdr:rowOff>238125</xdr:rowOff>
    </xdr:to>
    <xdr:grpSp>
      <xdr:nvGrpSpPr>
        <xdr:cNvPr id="108550" name="Group 5">
          <a:extLst>
            <a:ext uri="{FF2B5EF4-FFF2-40B4-BE49-F238E27FC236}">
              <a16:creationId xmlns:a16="http://schemas.microsoft.com/office/drawing/2014/main" id="{00000000-0008-0000-0400-000006A80100}"/>
            </a:ext>
          </a:extLst>
        </xdr:cNvPr>
        <xdr:cNvGrpSpPr>
          <a:grpSpLocks/>
        </xdr:cNvGrpSpPr>
      </xdr:nvGrpSpPr>
      <xdr:grpSpPr bwMode="auto">
        <a:xfrm>
          <a:off x="11663205" y="0"/>
          <a:ext cx="2414536" cy="656806"/>
          <a:chOff x="5992911" y="0"/>
          <a:chExt cx="2419036" cy="769027"/>
        </a:xfrm>
      </xdr:grpSpPr>
      <xdr:sp macro="" textlink="">
        <xdr:nvSpPr>
          <xdr:cNvPr id="108551" name="AutoShape 2">
            <a:hlinkClick xmlns:r="http://schemas.openxmlformats.org/officeDocument/2006/relationships" r:id="rId1"/>
            <a:extLst>
              <a:ext uri="{FF2B5EF4-FFF2-40B4-BE49-F238E27FC236}">
                <a16:creationId xmlns:a16="http://schemas.microsoft.com/office/drawing/2014/main" id="{00000000-0008-0000-0400-000007A80100}"/>
              </a:ext>
            </a:extLst>
          </xdr:cNvPr>
          <xdr:cNvSpPr>
            <a:spLocks noChangeArrowheads="1"/>
          </xdr:cNvSpPr>
        </xdr:nvSpPr>
        <xdr:spPr bwMode="auto">
          <a:xfrm>
            <a:off x="5992911" y="0"/>
            <a:ext cx="2419036" cy="769027"/>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6" name="Text Box 3">
            <a:hlinkClick xmlns:r="http://schemas.openxmlformats.org/officeDocument/2006/relationships" r:id="rId2"/>
            <a:extLst>
              <a:ext uri="{FF2B5EF4-FFF2-40B4-BE49-F238E27FC236}">
                <a16:creationId xmlns:a16="http://schemas.microsoft.com/office/drawing/2014/main" id="{00000000-0008-0000-0400-000006000000}"/>
              </a:ext>
            </a:extLst>
          </xdr:cNvPr>
          <xdr:cNvSpPr txBox="1">
            <a:spLocks noChangeArrowheads="1"/>
          </xdr:cNvSpPr>
        </xdr:nvSpPr>
        <xdr:spPr bwMode="auto">
          <a:xfrm>
            <a:off x="6459575" y="182644"/>
            <a:ext cx="1466660" cy="432578"/>
          </a:xfrm>
          <a:prstGeom prst="rect">
            <a:avLst/>
          </a:prstGeom>
          <a:noFill/>
          <a:ln w="9525">
            <a:noFill/>
            <a:miter lim="800000"/>
            <a:headEnd/>
            <a:tailEnd/>
          </a:ln>
        </xdr:spPr>
        <xdr:txBody>
          <a:bodyPr vertOverflow="clip" wrap="square" lIns="27432" tIns="32004" rIns="27432" bIns="32004" anchor="ctr" upright="1"/>
          <a:lstStyle/>
          <a:p>
            <a:pPr algn="ctr" rtl="1">
              <a:lnSpc>
                <a:spcPts val="1000"/>
              </a:lnSpc>
              <a:defRPr sz="1000"/>
            </a:pPr>
            <a:r>
              <a:rPr lang="en-US" sz="1000" b="1" i="0" strike="noStrike">
                <a:solidFill>
                  <a:srgbClr val="000000"/>
                </a:solidFill>
                <a:latin typeface="Book Antiqua"/>
              </a:rPr>
              <a:t>Click for </a:t>
            </a:r>
          </a:p>
          <a:p>
            <a:pPr algn="ctr" rtl="1">
              <a:lnSpc>
                <a:spcPts val="1000"/>
              </a:lnSpc>
              <a:defRPr sz="1000"/>
            </a:pPr>
            <a:r>
              <a:rPr lang="en-US" sz="1000" b="1" i="0" strike="noStrike">
                <a:solidFill>
                  <a:srgbClr val="000000"/>
                </a:solidFill>
                <a:latin typeface="Book Antiqua"/>
              </a:rPr>
              <a:t>Sch-3</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266700</xdr:colOff>
      <xdr:row>0</xdr:row>
      <xdr:rowOff>0</xdr:rowOff>
    </xdr:from>
    <xdr:to>
      <xdr:col>6</xdr:col>
      <xdr:colOff>1333500</xdr:colOff>
      <xdr:row>2</xdr:row>
      <xdr:rowOff>228600</xdr:rowOff>
    </xdr:to>
    <xdr:sp macro="" textlink="">
      <xdr:nvSpPr>
        <xdr:cNvPr id="109572" name="AutoShape 39">
          <a:extLst>
            <a:ext uri="{FF2B5EF4-FFF2-40B4-BE49-F238E27FC236}">
              <a16:creationId xmlns:a16="http://schemas.microsoft.com/office/drawing/2014/main" id="{00000000-0008-0000-0500-000004AC0100}"/>
            </a:ext>
          </a:extLst>
        </xdr:cNvPr>
        <xdr:cNvSpPr>
          <a:spLocks noChangeArrowheads="1"/>
        </xdr:cNvSpPr>
      </xdr:nvSpPr>
      <xdr:spPr bwMode="auto">
        <a:xfrm>
          <a:off x="7534275" y="0"/>
          <a:ext cx="1933575" cy="685800"/>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clientData/>
  </xdr:twoCellAnchor>
  <xdr:twoCellAnchor>
    <xdr:from>
      <xdr:col>5</xdr:col>
      <xdr:colOff>849710</xdr:colOff>
      <xdr:row>0</xdr:row>
      <xdr:rowOff>124054</xdr:rowOff>
    </xdr:from>
    <xdr:to>
      <xdr:col>6</xdr:col>
      <xdr:colOff>895486</xdr:colOff>
      <xdr:row>2</xdr:row>
      <xdr:rowOff>110263</xdr:rowOff>
    </xdr:to>
    <xdr:sp macro="" textlink="">
      <xdr:nvSpPr>
        <xdr:cNvPr id="3" name="Text Box 3">
          <a:hlinkClick xmlns:r="http://schemas.openxmlformats.org/officeDocument/2006/relationships" r:id="rId1"/>
          <a:extLst>
            <a:ext uri="{FF2B5EF4-FFF2-40B4-BE49-F238E27FC236}">
              <a16:creationId xmlns:a16="http://schemas.microsoft.com/office/drawing/2014/main" id="{00000000-0008-0000-0500-000003000000}"/>
            </a:ext>
          </a:extLst>
        </xdr:cNvPr>
        <xdr:cNvSpPr txBox="1">
          <a:spLocks noChangeArrowheads="1"/>
        </xdr:cNvSpPr>
      </xdr:nvSpPr>
      <xdr:spPr bwMode="auto">
        <a:xfrm>
          <a:off x="8113475" y="124054"/>
          <a:ext cx="927038" cy="443409"/>
        </a:xfrm>
        <a:prstGeom prst="rect">
          <a:avLst/>
        </a:prstGeom>
        <a:noFill/>
        <a:ln w="9525">
          <a:noFill/>
          <a:miter lim="800000"/>
          <a:headEnd/>
          <a:tailEnd/>
        </a:ln>
      </xdr:spPr>
      <xdr:txBody>
        <a:bodyPr vertOverflow="clip" wrap="square" lIns="27432" tIns="32004" rIns="27432" bIns="32004" anchor="ctr" upright="1"/>
        <a:lstStyle/>
        <a:p>
          <a:pPr algn="ctr" rtl="1">
            <a:lnSpc>
              <a:spcPts val="1000"/>
            </a:lnSpc>
            <a:defRPr sz="1000"/>
          </a:pPr>
          <a:r>
            <a:rPr lang="en-US" sz="1000" b="1" i="0" strike="noStrike">
              <a:solidFill>
                <a:srgbClr val="000000"/>
              </a:solidFill>
              <a:latin typeface="Book Antiqua"/>
            </a:rPr>
            <a:t>Click for </a:t>
          </a:r>
          <a:r>
            <a:rPr lang="en-US" sz="1000" b="1" i="0" strike="noStrike" baseline="0">
              <a:solidFill>
                <a:srgbClr val="000000"/>
              </a:solidFill>
              <a:latin typeface="Book Antiqua"/>
            </a:rPr>
            <a:t> </a:t>
          </a:r>
        </a:p>
        <a:p>
          <a:pPr algn="ctr" rtl="1">
            <a:lnSpc>
              <a:spcPts val="1000"/>
            </a:lnSpc>
            <a:defRPr sz="1000"/>
          </a:pPr>
          <a:r>
            <a:rPr lang="en-US" sz="1000" b="1" i="0" strike="noStrike" baseline="0">
              <a:solidFill>
                <a:srgbClr val="000000"/>
              </a:solidFill>
              <a:latin typeface="Book Antiqua"/>
            </a:rPr>
            <a:t>Sch-2(Part-I)</a:t>
          </a:r>
          <a:endParaRPr lang="en-US" sz="1000" b="1" i="0" strike="noStrike">
            <a:solidFill>
              <a:srgbClr val="000000"/>
            </a:solidFill>
            <a:latin typeface="Book Antiqua"/>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76200</xdr:colOff>
      <xdr:row>0</xdr:row>
      <xdr:rowOff>0</xdr:rowOff>
    </xdr:from>
    <xdr:to>
      <xdr:col>9</xdr:col>
      <xdr:colOff>533400</xdr:colOff>
      <xdr:row>2</xdr:row>
      <xdr:rowOff>238125</xdr:rowOff>
    </xdr:to>
    <xdr:grpSp>
      <xdr:nvGrpSpPr>
        <xdr:cNvPr id="110598" name="Group 5">
          <a:extLst>
            <a:ext uri="{FF2B5EF4-FFF2-40B4-BE49-F238E27FC236}">
              <a16:creationId xmlns:a16="http://schemas.microsoft.com/office/drawing/2014/main" id="{00000000-0008-0000-0600-000006B00100}"/>
            </a:ext>
          </a:extLst>
        </xdr:cNvPr>
        <xdr:cNvGrpSpPr>
          <a:grpSpLocks/>
        </xdr:cNvGrpSpPr>
      </xdr:nvGrpSpPr>
      <xdr:grpSpPr bwMode="auto">
        <a:xfrm>
          <a:off x="9182100" y="0"/>
          <a:ext cx="2419350" cy="762000"/>
          <a:chOff x="5992911" y="0"/>
          <a:chExt cx="2419036" cy="769027"/>
        </a:xfrm>
      </xdr:grpSpPr>
      <xdr:sp macro="" textlink="">
        <xdr:nvSpPr>
          <xdr:cNvPr id="110599" name="AutoShape 2">
            <a:hlinkClick xmlns:r="http://schemas.openxmlformats.org/officeDocument/2006/relationships" r:id="rId1"/>
            <a:extLst>
              <a:ext uri="{FF2B5EF4-FFF2-40B4-BE49-F238E27FC236}">
                <a16:creationId xmlns:a16="http://schemas.microsoft.com/office/drawing/2014/main" id="{00000000-0008-0000-0600-000007B00100}"/>
              </a:ext>
            </a:extLst>
          </xdr:cNvPr>
          <xdr:cNvSpPr>
            <a:spLocks noChangeArrowheads="1"/>
          </xdr:cNvSpPr>
        </xdr:nvSpPr>
        <xdr:spPr bwMode="auto">
          <a:xfrm>
            <a:off x="5992911" y="0"/>
            <a:ext cx="2419036" cy="769027"/>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hlinkClick xmlns:r="http://schemas.openxmlformats.org/officeDocument/2006/relationships" r:id="rId2"/>
            <a:extLst>
              <a:ext uri="{FF2B5EF4-FFF2-40B4-BE49-F238E27FC236}">
                <a16:creationId xmlns:a16="http://schemas.microsoft.com/office/drawing/2014/main" id="{00000000-0008-0000-0600-000004000000}"/>
              </a:ext>
            </a:extLst>
          </xdr:cNvPr>
          <xdr:cNvSpPr txBox="1">
            <a:spLocks noChangeArrowheads="1"/>
          </xdr:cNvSpPr>
        </xdr:nvSpPr>
        <xdr:spPr bwMode="auto">
          <a:xfrm>
            <a:off x="6459575" y="182644"/>
            <a:ext cx="1466660" cy="432578"/>
          </a:xfrm>
          <a:prstGeom prst="rect">
            <a:avLst/>
          </a:prstGeom>
          <a:noFill/>
          <a:ln w="9525">
            <a:noFill/>
            <a:miter lim="800000"/>
            <a:headEnd/>
            <a:tailEnd/>
          </a:ln>
        </xdr:spPr>
        <xdr:txBody>
          <a:bodyPr vertOverflow="clip" wrap="square" lIns="27432" tIns="32004" rIns="27432" bIns="32004" anchor="ctr" upright="1"/>
          <a:lstStyle/>
          <a:p>
            <a:pPr algn="ctr" rtl="1">
              <a:lnSpc>
                <a:spcPts val="1000"/>
              </a:lnSpc>
              <a:defRPr sz="1000"/>
            </a:pPr>
            <a:r>
              <a:rPr lang="en-US" sz="1000" b="1" i="0" strike="noStrike">
                <a:solidFill>
                  <a:srgbClr val="000000"/>
                </a:solidFill>
                <a:latin typeface="Book Antiqua"/>
              </a:rPr>
              <a:t>Click for </a:t>
            </a:r>
          </a:p>
          <a:p>
            <a:pPr algn="ctr" rtl="1">
              <a:lnSpc>
                <a:spcPts val="1000"/>
              </a:lnSpc>
              <a:defRPr sz="1000"/>
            </a:pPr>
            <a:r>
              <a:rPr lang="en-US" sz="1000" b="1" i="0" strike="noStrike">
                <a:solidFill>
                  <a:srgbClr val="000000"/>
                </a:solidFill>
                <a:latin typeface="Book Antiqua"/>
              </a:rPr>
              <a:t>Sch-3(Part-I)</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257175</xdr:colOff>
      <xdr:row>0</xdr:row>
      <xdr:rowOff>19050</xdr:rowOff>
    </xdr:from>
    <xdr:to>
      <xdr:col>8</xdr:col>
      <xdr:colOff>676275</xdr:colOff>
      <xdr:row>5</xdr:row>
      <xdr:rowOff>28575</xdr:rowOff>
    </xdr:to>
    <xdr:grpSp>
      <xdr:nvGrpSpPr>
        <xdr:cNvPr id="111622" name="Group 1">
          <a:hlinkClick xmlns:r="http://schemas.openxmlformats.org/officeDocument/2006/relationships" r:id="rId1" tooltip="Click for Sch-4"/>
          <a:extLst>
            <a:ext uri="{FF2B5EF4-FFF2-40B4-BE49-F238E27FC236}">
              <a16:creationId xmlns:a16="http://schemas.microsoft.com/office/drawing/2014/main" id="{00000000-0008-0000-0700-000006B40100}"/>
            </a:ext>
          </a:extLst>
        </xdr:cNvPr>
        <xdr:cNvGrpSpPr>
          <a:grpSpLocks/>
        </xdr:cNvGrpSpPr>
      </xdr:nvGrpSpPr>
      <xdr:grpSpPr bwMode="auto">
        <a:xfrm>
          <a:off x="12430125" y="19050"/>
          <a:ext cx="0" cy="1685925"/>
          <a:chOff x="804" y="5"/>
          <a:chExt cx="116" cy="73"/>
        </a:xfrm>
      </xdr:grpSpPr>
      <xdr:sp macro="" textlink="">
        <xdr:nvSpPr>
          <xdr:cNvPr id="111623" name="AutoShape 2">
            <a:extLst>
              <a:ext uri="{FF2B5EF4-FFF2-40B4-BE49-F238E27FC236}">
                <a16:creationId xmlns:a16="http://schemas.microsoft.com/office/drawing/2014/main" id="{00000000-0008-0000-0700-000007B401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1267" name="Text Box 3">
            <a:hlinkClick xmlns:r="http://schemas.openxmlformats.org/officeDocument/2006/relationships" r:id="rId1"/>
            <a:extLst>
              <a:ext uri="{FF2B5EF4-FFF2-40B4-BE49-F238E27FC236}">
                <a16:creationId xmlns:a16="http://schemas.microsoft.com/office/drawing/2014/main" id="{00000000-0008-0000-0700-0000032C0000}"/>
              </a:ext>
            </a:extLst>
          </xdr:cNvPr>
          <xdr:cNvSpPr txBox="1">
            <a:spLocks noChangeArrowheads="1"/>
          </xdr:cNvSpPr>
        </xdr:nvSpPr>
        <xdr:spPr bwMode="auto">
          <a:xfrm>
            <a:off x="11449050" y="171440475"/>
            <a:ext cx="0" cy="0"/>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a:t>
            </a:r>
          </a:p>
          <a:p>
            <a:pPr algn="ctr" rtl="1">
              <a:defRPr sz="1000"/>
            </a:pPr>
            <a:r>
              <a:rPr lang="en-US" sz="1000" b="1" i="0" strike="noStrike">
                <a:solidFill>
                  <a:srgbClr val="000000"/>
                </a:solidFill>
                <a:latin typeface="Book Antiqua"/>
              </a:rPr>
              <a:t>Sch-4</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123825</xdr:colOff>
      <xdr:row>0</xdr:row>
      <xdr:rowOff>19050</xdr:rowOff>
    </xdr:from>
    <xdr:to>
      <xdr:col>6</xdr:col>
      <xdr:colOff>314325</xdr:colOff>
      <xdr:row>2</xdr:row>
      <xdr:rowOff>257175</xdr:rowOff>
    </xdr:to>
    <xdr:grpSp>
      <xdr:nvGrpSpPr>
        <xdr:cNvPr id="112646" name="Group 5">
          <a:hlinkClick xmlns:r="http://schemas.openxmlformats.org/officeDocument/2006/relationships" r:id="rId1"/>
          <a:extLst>
            <a:ext uri="{FF2B5EF4-FFF2-40B4-BE49-F238E27FC236}">
              <a16:creationId xmlns:a16="http://schemas.microsoft.com/office/drawing/2014/main" id="{00000000-0008-0000-0800-000006B80100}"/>
            </a:ext>
          </a:extLst>
        </xdr:cNvPr>
        <xdr:cNvGrpSpPr>
          <a:grpSpLocks/>
        </xdr:cNvGrpSpPr>
      </xdr:nvGrpSpPr>
      <xdr:grpSpPr bwMode="auto">
        <a:xfrm>
          <a:off x="7772400" y="19050"/>
          <a:ext cx="1714500" cy="695325"/>
          <a:chOff x="7341417" y="19050"/>
          <a:chExt cx="1701982" cy="687619"/>
        </a:xfrm>
      </xdr:grpSpPr>
      <xdr:sp macro="" textlink="">
        <xdr:nvSpPr>
          <xdr:cNvPr id="112647" name="AutoShape 2">
            <a:extLst>
              <a:ext uri="{FF2B5EF4-FFF2-40B4-BE49-F238E27FC236}">
                <a16:creationId xmlns:a16="http://schemas.microsoft.com/office/drawing/2014/main" id="{00000000-0008-0000-0800-000007B80100}"/>
              </a:ext>
            </a:extLst>
          </xdr:cNvPr>
          <xdr:cNvSpPr>
            <a:spLocks noChangeArrowheads="1"/>
          </xdr:cNvSpPr>
        </xdr:nvSpPr>
        <xdr:spPr bwMode="auto">
          <a:xfrm>
            <a:off x="7391614" y="19050"/>
            <a:ext cx="1598274" cy="687619"/>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3315" name="Text Box 3">
            <a:extLst>
              <a:ext uri="{FF2B5EF4-FFF2-40B4-BE49-F238E27FC236}">
                <a16:creationId xmlns:a16="http://schemas.microsoft.com/office/drawing/2014/main" id="{00000000-0008-0000-0800-000003340000}"/>
              </a:ext>
            </a:extLst>
          </xdr:cNvPr>
          <xdr:cNvSpPr txBox="1">
            <a:spLocks noChangeArrowheads="1"/>
          </xdr:cNvSpPr>
        </xdr:nvSpPr>
        <xdr:spPr bwMode="auto">
          <a:xfrm>
            <a:off x="7341417" y="188600"/>
            <a:ext cx="1701982" cy="367358"/>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Discout</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276225</xdr:colOff>
      <xdr:row>0</xdr:row>
      <xdr:rowOff>19050</xdr:rowOff>
    </xdr:from>
    <xdr:to>
      <xdr:col>5</xdr:col>
      <xdr:colOff>619125</xdr:colOff>
      <xdr:row>2</xdr:row>
      <xdr:rowOff>257175</xdr:rowOff>
    </xdr:to>
    <xdr:grpSp>
      <xdr:nvGrpSpPr>
        <xdr:cNvPr id="113670" name="Group 1">
          <a:hlinkClick xmlns:r="http://schemas.openxmlformats.org/officeDocument/2006/relationships" r:id="rId1"/>
          <a:extLst>
            <a:ext uri="{FF2B5EF4-FFF2-40B4-BE49-F238E27FC236}">
              <a16:creationId xmlns:a16="http://schemas.microsoft.com/office/drawing/2014/main" id="{00000000-0008-0000-0900-000006BC0100}"/>
            </a:ext>
          </a:extLst>
        </xdr:cNvPr>
        <xdr:cNvGrpSpPr>
          <a:grpSpLocks/>
        </xdr:cNvGrpSpPr>
      </xdr:nvGrpSpPr>
      <xdr:grpSpPr bwMode="auto">
        <a:xfrm>
          <a:off x="7627284" y="19050"/>
          <a:ext cx="530598" cy="686360"/>
          <a:chOff x="804" y="5"/>
          <a:chExt cx="116" cy="73"/>
        </a:xfrm>
      </xdr:grpSpPr>
      <xdr:sp macro="" textlink="">
        <xdr:nvSpPr>
          <xdr:cNvPr id="113671" name="AutoShape 2">
            <a:extLst>
              <a:ext uri="{FF2B5EF4-FFF2-40B4-BE49-F238E27FC236}">
                <a16:creationId xmlns:a16="http://schemas.microsoft.com/office/drawing/2014/main" id="{00000000-0008-0000-0900-000007BC01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0900-000004000000}"/>
              </a:ext>
            </a:extLst>
          </xdr:cNvPr>
          <xdr:cNvSpPr txBox="1">
            <a:spLocks noChangeArrowheads="1"/>
          </xdr:cNvSpPr>
        </xdr:nvSpPr>
        <xdr:spPr bwMode="auto">
          <a:xfrm>
            <a:off x="821" y="23"/>
            <a:ext cx="99"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Discount</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685800</xdr:colOff>
      <xdr:row>0</xdr:row>
      <xdr:rowOff>0</xdr:rowOff>
    </xdr:from>
    <xdr:to>
      <xdr:col>13</xdr:col>
      <xdr:colOff>504825</xdr:colOff>
      <xdr:row>2</xdr:row>
      <xdr:rowOff>123825</xdr:rowOff>
    </xdr:to>
    <xdr:grpSp>
      <xdr:nvGrpSpPr>
        <xdr:cNvPr id="114694" name="Group 7">
          <a:extLst>
            <a:ext uri="{FF2B5EF4-FFF2-40B4-BE49-F238E27FC236}">
              <a16:creationId xmlns:a16="http://schemas.microsoft.com/office/drawing/2014/main" id="{00000000-0008-0000-0A00-000006C00100}"/>
            </a:ext>
          </a:extLst>
        </xdr:cNvPr>
        <xdr:cNvGrpSpPr>
          <a:grpSpLocks/>
        </xdr:cNvGrpSpPr>
      </xdr:nvGrpSpPr>
      <xdr:grpSpPr bwMode="auto">
        <a:xfrm>
          <a:off x="8553450" y="0"/>
          <a:ext cx="1304925" cy="857250"/>
          <a:chOff x="4776511" y="0"/>
          <a:chExt cx="1896595" cy="854286"/>
        </a:xfrm>
      </xdr:grpSpPr>
      <xdr:sp macro="" textlink="">
        <xdr:nvSpPr>
          <xdr:cNvPr id="114695" name="AutoShape 2">
            <a:extLst>
              <a:ext uri="{FF2B5EF4-FFF2-40B4-BE49-F238E27FC236}">
                <a16:creationId xmlns:a16="http://schemas.microsoft.com/office/drawing/2014/main" id="{00000000-0008-0000-0A00-000007C00100}"/>
              </a:ext>
            </a:extLst>
          </xdr:cNvPr>
          <xdr:cNvSpPr>
            <a:spLocks noChangeArrowheads="1"/>
          </xdr:cNvSpPr>
        </xdr:nvSpPr>
        <xdr:spPr bwMode="auto">
          <a:xfrm>
            <a:off x="4776511" y="0"/>
            <a:ext cx="1896595" cy="854286"/>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8" name="Text Box 3">
            <a:hlinkClick xmlns:r="http://schemas.openxmlformats.org/officeDocument/2006/relationships" r:id="rId1"/>
            <a:extLst>
              <a:ext uri="{FF2B5EF4-FFF2-40B4-BE49-F238E27FC236}">
                <a16:creationId xmlns:a16="http://schemas.microsoft.com/office/drawing/2014/main" id="{00000000-0008-0000-0A00-000008000000}"/>
              </a:ext>
            </a:extLst>
          </xdr:cNvPr>
          <xdr:cNvSpPr txBox="1">
            <a:spLocks noChangeArrowheads="1"/>
          </xdr:cNvSpPr>
        </xdr:nvSpPr>
        <xdr:spPr bwMode="auto">
          <a:xfrm>
            <a:off x="5025699" y="180349"/>
            <a:ext cx="1647407" cy="465111"/>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Bid Form</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6</xdr:col>
      <xdr:colOff>342900</xdr:colOff>
      <xdr:row>0</xdr:row>
      <xdr:rowOff>47625</xdr:rowOff>
    </xdr:from>
    <xdr:to>
      <xdr:col>8</xdr:col>
      <xdr:colOff>228600</xdr:colOff>
      <xdr:row>3</xdr:row>
      <xdr:rowOff>133350</xdr:rowOff>
    </xdr:to>
    <xdr:grpSp>
      <xdr:nvGrpSpPr>
        <xdr:cNvPr id="104455" name="Group 5">
          <a:hlinkClick xmlns:r="http://schemas.openxmlformats.org/officeDocument/2006/relationships" r:id="rId1" tooltip="Back to Cover Page"/>
          <a:extLst>
            <a:ext uri="{FF2B5EF4-FFF2-40B4-BE49-F238E27FC236}">
              <a16:creationId xmlns:a16="http://schemas.microsoft.com/office/drawing/2014/main" id="{00000000-0008-0000-0B00-000007980100}"/>
            </a:ext>
          </a:extLst>
        </xdr:cNvPr>
        <xdr:cNvGrpSpPr>
          <a:grpSpLocks/>
        </xdr:cNvGrpSpPr>
      </xdr:nvGrpSpPr>
      <xdr:grpSpPr bwMode="auto">
        <a:xfrm>
          <a:off x="7324725" y="47625"/>
          <a:ext cx="1104900" cy="695325"/>
          <a:chOff x="762" y="5"/>
          <a:chExt cx="116" cy="73"/>
        </a:xfrm>
      </xdr:grpSpPr>
      <xdr:sp macro="" textlink="">
        <xdr:nvSpPr>
          <xdr:cNvPr id="104456" name="AutoShape 2">
            <a:extLst>
              <a:ext uri="{FF2B5EF4-FFF2-40B4-BE49-F238E27FC236}">
                <a16:creationId xmlns:a16="http://schemas.microsoft.com/office/drawing/2014/main" id="{00000000-0008-0000-0B00-000008980100}"/>
              </a:ext>
            </a:extLst>
          </xdr:cNvPr>
          <xdr:cNvSpPr>
            <a:spLocks noChangeArrowheads="1"/>
          </xdr:cNvSpPr>
        </xdr:nvSpPr>
        <xdr:spPr bwMode="auto">
          <a:xfrm flipH="1">
            <a:off x="762"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6387" name="Text Box 3">
            <a:extLst>
              <a:ext uri="{FF2B5EF4-FFF2-40B4-BE49-F238E27FC236}">
                <a16:creationId xmlns:a16="http://schemas.microsoft.com/office/drawing/2014/main" id="{00000000-0008-0000-0B00-000003400000}"/>
              </a:ext>
            </a:extLst>
          </xdr:cNvPr>
          <xdr:cNvSpPr txBox="1">
            <a:spLocks noChangeArrowheads="1"/>
          </xdr:cNvSpPr>
        </xdr:nvSpPr>
        <xdr:spPr bwMode="auto">
          <a:xfrm>
            <a:off x="776" y="21"/>
            <a:ext cx="82"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Back to Cover Page</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5.bin"/><Relationship Id="rId13" Type="http://schemas.openxmlformats.org/officeDocument/2006/relationships/printerSettings" Target="../printerSettings/printerSettings30.bin"/><Relationship Id="rId18" Type="http://schemas.openxmlformats.org/officeDocument/2006/relationships/printerSettings" Target="../printerSettings/printerSettings35.bin"/><Relationship Id="rId3" Type="http://schemas.openxmlformats.org/officeDocument/2006/relationships/printerSettings" Target="../printerSettings/printerSettings20.bin"/><Relationship Id="rId7" Type="http://schemas.openxmlformats.org/officeDocument/2006/relationships/printerSettings" Target="../printerSettings/printerSettings24.bin"/><Relationship Id="rId12" Type="http://schemas.openxmlformats.org/officeDocument/2006/relationships/printerSettings" Target="../printerSettings/printerSettings29.bin"/><Relationship Id="rId17" Type="http://schemas.openxmlformats.org/officeDocument/2006/relationships/printerSettings" Target="../printerSettings/printerSettings34.bin"/><Relationship Id="rId2" Type="http://schemas.openxmlformats.org/officeDocument/2006/relationships/printerSettings" Target="../printerSettings/printerSettings19.bin"/><Relationship Id="rId16" Type="http://schemas.openxmlformats.org/officeDocument/2006/relationships/printerSettings" Target="../printerSettings/printerSettings33.bin"/><Relationship Id="rId1" Type="http://schemas.openxmlformats.org/officeDocument/2006/relationships/printerSettings" Target="../printerSettings/printerSettings18.bin"/><Relationship Id="rId6" Type="http://schemas.openxmlformats.org/officeDocument/2006/relationships/printerSettings" Target="../printerSettings/printerSettings23.bin"/><Relationship Id="rId11" Type="http://schemas.openxmlformats.org/officeDocument/2006/relationships/printerSettings" Target="../printerSettings/printerSettings28.bin"/><Relationship Id="rId5" Type="http://schemas.openxmlformats.org/officeDocument/2006/relationships/printerSettings" Target="../printerSettings/printerSettings22.bin"/><Relationship Id="rId15" Type="http://schemas.openxmlformats.org/officeDocument/2006/relationships/printerSettings" Target="../printerSettings/printerSettings32.bin"/><Relationship Id="rId10" Type="http://schemas.openxmlformats.org/officeDocument/2006/relationships/printerSettings" Target="../printerSettings/printerSettings27.bin"/><Relationship Id="rId19" Type="http://schemas.openxmlformats.org/officeDocument/2006/relationships/drawing" Target="../drawings/drawing1.xml"/><Relationship Id="rId4" Type="http://schemas.openxmlformats.org/officeDocument/2006/relationships/printerSettings" Target="../printerSettings/printerSettings21.bin"/><Relationship Id="rId9" Type="http://schemas.openxmlformats.org/officeDocument/2006/relationships/printerSettings" Target="../printerSettings/printerSettings26.bin"/><Relationship Id="rId14" Type="http://schemas.openxmlformats.org/officeDocument/2006/relationships/printerSettings" Target="../printerSettings/printerSettings3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3.bin"/><Relationship Id="rId13" Type="http://schemas.openxmlformats.org/officeDocument/2006/relationships/printerSettings" Target="../printerSettings/printerSettings48.bin"/><Relationship Id="rId18" Type="http://schemas.openxmlformats.org/officeDocument/2006/relationships/drawing" Target="../drawings/drawing2.xml"/><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12" Type="http://schemas.openxmlformats.org/officeDocument/2006/relationships/printerSettings" Target="../printerSettings/printerSettings47.bin"/><Relationship Id="rId17" Type="http://schemas.openxmlformats.org/officeDocument/2006/relationships/printerSettings" Target="../printerSettings/printerSettings52.bin"/><Relationship Id="rId2" Type="http://schemas.openxmlformats.org/officeDocument/2006/relationships/printerSettings" Target="../printerSettings/printerSettings37.bin"/><Relationship Id="rId16" Type="http://schemas.openxmlformats.org/officeDocument/2006/relationships/printerSettings" Target="../printerSettings/printerSettings51.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11" Type="http://schemas.openxmlformats.org/officeDocument/2006/relationships/printerSettings" Target="../printerSettings/printerSettings46.bin"/><Relationship Id="rId5" Type="http://schemas.openxmlformats.org/officeDocument/2006/relationships/printerSettings" Target="../printerSettings/printerSettings40.bin"/><Relationship Id="rId15" Type="http://schemas.openxmlformats.org/officeDocument/2006/relationships/printerSettings" Target="../printerSettings/printerSettings50.bin"/><Relationship Id="rId10" Type="http://schemas.openxmlformats.org/officeDocument/2006/relationships/printerSettings" Target="../printerSettings/printerSettings45.bin"/><Relationship Id="rId4" Type="http://schemas.openxmlformats.org/officeDocument/2006/relationships/printerSettings" Target="../printerSettings/printerSettings39.bin"/><Relationship Id="rId9" Type="http://schemas.openxmlformats.org/officeDocument/2006/relationships/printerSettings" Target="../printerSettings/printerSettings44.bin"/><Relationship Id="rId14" Type="http://schemas.openxmlformats.org/officeDocument/2006/relationships/printerSettings" Target="../printerSettings/printerSettings49.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60.bin"/><Relationship Id="rId13" Type="http://schemas.openxmlformats.org/officeDocument/2006/relationships/printerSettings" Target="../printerSettings/printerSettings65.bin"/><Relationship Id="rId18" Type="http://schemas.openxmlformats.org/officeDocument/2006/relationships/printerSettings" Target="../printerSettings/printerSettings70.bin"/><Relationship Id="rId3" Type="http://schemas.openxmlformats.org/officeDocument/2006/relationships/printerSettings" Target="../printerSettings/printerSettings55.bin"/><Relationship Id="rId7" Type="http://schemas.openxmlformats.org/officeDocument/2006/relationships/printerSettings" Target="../printerSettings/printerSettings59.bin"/><Relationship Id="rId12" Type="http://schemas.openxmlformats.org/officeDocument/2006/relationships/printerSettings" Target="../printerSettings/printerSettings64.bin"/><Relationship Id="rId17" Type="http://schemas.openxmlformats.org/officeDocument/2006/relationships/printerSettings" Target="../printerSettings/printerSettings69.bin"/><Relationship Id="rId2" Type="http://schemas.openxmlformats.org/officeDocument/2006/relationships/printerSettings" Target="../printerSettings/printerSettings54.bin"/><Relationship Id="rId16" Type="http://schemas.openxmlformats.org/officeDocument/2006/relationships/printerSettings" Target="../printerSettings/printerSettings68.bin"/><Relationship Id="rId1" Type="http://schemas.openxmlformats.org/officeDocument/2006/relationships/printerSettings" Target="../printerSettings/printerSettings53.bin"/><Relationship Id="rId6" Type="http://schemas.openxmlformats.org/officeDocument/2006/relationships/printerSettings" Target="../printerSettings/printerSettings58.bin"/><Relationship Id="rId11" Type="http://schemas.openxmlformats.org/officeDocument/2006/relationships/printerSettings" Target="../printerSettings/printerSettings63.bin"/><Relationship Id="rId5" Type="http://schemas.openxmlformats.org/officeDocument/2006/relationships/printerSettings" Target="../printerSettings/printerSettings57.bin"/><Relationship Id="rId15" Type="http://schemas.openxmlformats.org/officeDocument/2006/relationships/printerSettings" Target="../printerSettings/printerSettings67.bin"/><Relationship Id="rId10" Type="http://schemas.openxmlformats.org/officeDocument/2006/relationships/printerSettings" Target="../printerSettings/printerSettings62.bin"/><Relationship Id="rId19" Type="http://schemas.openxmlformats.org/officeDocument/2006/relationships/drawing" Target="../drawings/drawing3.xml"/><Relationship Id="rId4" Type="http://schemas.openxmlformats.org/officeDocument/2006/relationships/printerSettings" Target="../printerSettings/printerSettings56.bin"/><Relationship Id="rId9" Type="http://schemas.openxmlformats.org/officeDocument/2006/relationships/printerSettings" Target="../printerSettings/printerSettings61.bin"/><Relationship Id="rId14" Type="http://schemas.openxmlformats.org/officeDocument/2006/relationships/printerSettings" Target="../printerSettings/printerSettings66.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78.bin"/><Relationship Id="rId13" Type="http://schemas.openxmlformats.org/officeDocument/2006/relationships/printerSettings" Target="../printerSettings/printerSettings83.bin"/><Relationship Id="rId18" Type="http://schemas.openxmlformats.org/officeDocument/2006/relationships/printerSettings" Target="../printerSettings/printerSettings88.bin"/><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12" Type="http://schemas.openxmlformats.org/officeDocument/2006/relationships/printerSettings" Target="../printerSettings/printerSettings82.bin"/><Relationship Id="rId17" Type="http://schemas.openxmlformats.org/officeDocument/2006/relationships/printerSettings" Target="../printerSettings/printerSettings87.bin"/><Relationship Id="rId2" Type="http://schemas.openxmlformats.org/officeDocument/2006/relationships/printerSettings" Target="../printerSettings/printerSettings72.bin"/><Relationship Id="rId16" Type="http://schemas.openxmlformats.org/officeDocument/2006/relationships/printerSettings" Target="../printerSettings/printerSettings86.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11" Type="http://schemas.openxmlformats.org/officeDocument/2006/relationships/printerSettings" Target="../printerSettings/printerSettings81.bin"/><Relationship Id="rId5" Type="http://schemas.openxmlformats.org/officeDocument/2006/relationships/printerSettings" Target="../printerSettings/printerSettings75.bin"/><Relationship Id="rId15" Type="http://schemas.openxmlformats.org/officeDocument/2006/relationships/printerSettings" Target="../printerSettings/printerSettings85.bin"/><Relationship Id="rId10" Type="http://schemas.openxmlformats.org/officeDocument/2006/relationships/printerSettings" Target="../printerSettings/printerSettings80.bin"/><Relationship Id="rId19" Type="http://schemas.openxmlformats.org/officeDocument/2006/relationships/drawing" Target="../drawings/drawing4.xml"/><Relationship Id="rId4" Type="http://schemas.openxmlformats.org/officeDocument/2006/relationships/printerSettings" Target="../printerSettings/printerSettings74.bin"/><Relationship Id="rId9" Type="http://schemas.openxmlformats.org/officeDocument/2006/relationships/printerSettings" Target="../printerSettings/printerSettings79.bin"/><Relationship Id="rId14" Type="http://schemas.openxmlformats.org/officeDocument/2006/relationships/printerSettings" Target="../printerSettings/printerSettings84.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96.bin"/><Relationship Id="rId3" Type="http://schemas.openxmlformats.org/officeDocument/2006/relationships/printerSettings" Target="../printerSettings/printerSettings91.bin"/><Relationship Id="rId7" Type="http://schemas.openxmlformats.org/officeDocument/2006/relationships/printerSettings" Target="../printerSettings/printerSettings95.bin"/><Relationship Id="rId2" Type="http://schemas.openxmlformats.org/officeDocument/2006/relationships/printerSettings" Target="../printerSettings/printerSettings90.bin"/><Relationship Id="rId1" Type="http://schemas.openxmlformats.org/officeDocument/2006/relationships/printerSettings" Target="../printerSettings/printerSettings89.bin"/><Relationship Id="rId6" Type="http://schemas.openxmlformats.org/officeDocument/2006/relationships/printerSettings" Target="../printerSettings/printerSettings94.bin"/><Relationship Id="rId5" Type="http://schemas.openxmlformats.org/officeDocument/2006/relationships/printerSettings" Target="../printerSettings/printerSettings93.bin"/><Relationship Id="rId10" Type="http://schemas.openxmlformats.org/officeDocument/2006/relationships/drawing" Target="../drawings/drawing5.xml"/><Relationship Id="rId4" Type="http://schemas.openxmlformats.org/officeDocument/2006/relationships/printerSettings" Target="../printerSettings/printerSettings92.bin"/><Relationship Id="rId9" Type="http://schemas.openxmlformats.org/officeDocument/2006/relationships/printerSettings" Target="../printerSettings/printerSettings97.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105.bin"/><Relationship Id="rId3" Type="http://schemas.openxmlformats.org/officeDocument/2006/relationships/printerSettings" Target="../printerSettings/printerSettings100.bin"/><Relationship Id="rId7" Type="http://schemas.openxmlformats.org/officeDocument/2006/relationships/printerSettings" Target="../printerSettings/printerSettings104.bin"/><Relationship Id="rId2" Type="http://schemas.openxmlformats.org/officeDocument/2006/relationships/printerSettings" Target="../printerSettings/printerSettings99.bin"/><Relationship Id="rId1" Type="http://schemas.openxmlformats.org/officeDocument/2006/relationships/printerSettings" Target="../printerSettings/printerSettings98.bin"/><Relationship Id="rId6" Type="http://schemas.openxmlformats.org/officeDocument/2006/relationships/printerSettings" Target="../printerSettings/printerSettings103.bin"/><Relationship Id="rId5" Type="http://schemas.openxmlformats.org/officeDocument/2006/relationships/printerSettings" Target="../printerSettings/printerSettings102.bin"/><Relationship Id="rId10" Type="http://schemas.openxmlformats.org/officeDocument/2006/relationships/drawing" Target="../drawings/drawing6.xml"/><Relationship Id="rId4" Type="http://schemas.openxmlformats.org/officeDocument/2006/relationships/printerSettings" Target="../printerSettings/printerSettings101.bin"/><Relationship Id="rId9" Type="http://schemas.openxmlformats.org/officeDocument/2006/relationships/printerSettings" Target="../printerSettings/printerSettings106.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114.bin"/><Relationship Id="rId13" Type="http://schemas.openxmlformats.org/officeDocument/2006/relationships/printerSettings" Target="../printerSettings/printerSettings119.bin"/><Relationship Id="rId18" Type="http://schemas.openxmlformats.org/officeDocument/2006/relationships/printerSettings" Target="../printerSettings/printerSettings124.bin"/><Relationship Id="rId3" Type="http://schemas.openxmlformats.org/officeDocument/2006/relationships/printerSettings" Target="../printerSettings/printerSettings109.bin"/><Relationship Id="rId7" Type="http://schemas.openxmlformats.org/officeDocument/2006/relationships/printerSettings" Target="../printerSettings/printerSettings113.bin"/><Relationship Id="rId12" Type="http://schemas.openxmlformats.org/officeDocument/2006/relationships/printerSettings" Target="../printerSettings/printerSettings118.bin"/><Relationship Id="rId17" Type="http://schemas.openxmlformats.org/officeDocument/2006/relationships/printerSettings" Target="../printerSettings/printerSettings123.bin"/><Relationship Id="rId2" Type="http://schemas.openxmlformats.org/officeDocument/2006/relationships/printerSettings" Target="../printerSettings/printerSettings108.bin"/><Relationship Id="rId16" Type="http://schemas.openxmlformats.org/officeDocument/2006/relationships/printerSettings" Target="../printerSettings/printerSettings122.bin"/><Relationship Id="rId1" Type="http://schemas.openxmlformats.org/officeDocument/2006/relationships/printerSettings" Target="../printerSettings/printerSettings107.bin"/><Relationship Id="rId6" Type="http://schemas.openxmlformats.org/officeDocument/2006/relationships/printerSettings" Target="../printerSettings/printerSettings112.bin"/><Relationship Id="rId11" Type="http://schemas.openxmlformats.org/officeDocument/2006/relationships/printerSettings" Target="../printerSettings/printerSettings117.bin"/><Relationship Id="rId5" Type="http://schemas.openxmlformats.org/officeDocument/2006/relationships/printerSettings" Target="../printerSettings/printerSettings111.bin"/><Relationship Id="rId15" Type="http://schemas.openxmlformats.org/officeDocument/2006/relationships/printerSettings" Target="../printerSettings/printerSettings121.bin"/><Relationship Id="rId10" Type="http://schemas.openxmlformats.org/officeDocument/2006/relationships/printerSettings" Target="../printerSettings/printerSettings116.bin"/><Relationship Id="rId19" Type="http://schemas.openxmlformats.org/officeDocument/2006/relationships/drawing" Target="../drawings/drawing7.xml"/><Relationship Id="rId4" Type="http://schemas.openxmlformats.org/officeDocument/2006/relationships/printerSettings" Target="../printerSettings/printerSettings110.bin"/><Relationship Id="rId9" Type="http://schemas.openxmlformats.org/officeDocument/2006/relationships/printerSettings" Target="../printerSettings/printerSettings115.bin"/><Relationship Id="rId14" Type="http://schemas.openxmlformats.org/officeDocument/2006/relationships/printerSettings" Target="../printerSettings/printerSettings120.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132.bin"/><Relationship Id="rId13" Type="http://schemas.openxmlformats.org/officeDocument/2006/relationships/printerSettings" Target="../printerSettings/printerSettings137.bin"/><Relationship Id="rId18" Type="http://schemas.openxmlformats.org/officeDocument/2006/relationships/printerSettings" Target="../printerSettings/printerSettings142.bin"/><Relationship Id="rId3" Type="http://schemas.openxmlformats.org/officeDocument/2006/relationships/printerSettings" Target="../printerSettings/printerSettings127.bin"/><Relationship Id="rId7" Type="http://schemas.openxmlformats.org/officeDocument/2006/relationships/printerSettings" Target="../printerSettings/printerSettings131.bin"/><Relationship Id="rId12" Type="http://schemas.openxmlformats.org/officeDocument/2006/relationships/printerSettings" Target="../printerSettings/printerSettings136.bin"/><Relationship Id="rId17" Type="http://schemas.openxmlformats.org/officeDocument/2006/relationships/printerSettings" Target="../printerSettings/printerSettings141.bin"/><Relationship Id="rId2" Type="http://schemas.openxmlformats.org/officeDocument/2006/relationships/printerSettings" Target="../printerSettings/printerSettings126.bin"/><Relationship Id="rId16" Type="http://schemas.openxmlformats.org/officeDocument/2006/relationships/printerSettings" Target="../printerSettings/printerSettings140.bin"/><Relationship Id="rId1" Type="http://schemas.openxmlformats.org/officeDocument/2006/relationships/printerSettings" Target="../printerSettings/printerSettings125.bin"/><Relationship Id="rId6" Type="http://schemas.openxmlformats.org/officeDocument/2006/relationships/printerSettings" Target="../printerSettings/printerSettings130.bin"/><Relationship Id="rId11" Type="http://schemas.openxmlformats.org/officeDocument/2006/relationships/printerSettings" Target="../printerSettings/printerSettings135.bin"/><Relationship Id="rId5" Type="http://schemas.openxmlformats.org/officeDocument/2006/relationships/printerSettings" Target="../printerSettings/printerSettings129.bin"/><Relationship Id="rId15" Type="http://schemas.openxmlformats.org/officeDocument/2006/relationships/printerSettings" Target="../printerSettings/printerSettings139.bin"/><Relationship Id="rId10" Type="http://schemas.openxmlformats.org/officeDocument/2006/relationships/printerSettings" Target="../printerSettings/printerSettings134.bin"/><Relationship Id="rId19" Type="http://schemas.openxmlformats.org/officeDocument/2006/relationships/drawing" Target="../drawings/drawing8.xml"/><Relationship Id="rId4" Type="http://schemas.openxmlformats.org/officeDocument/2006/relationships/printerSettings" Target="../printerSettings/printerSettings128.bin"/><Relationship Id="rId9" Type="http://schemas.openxmlformats.org/officeDocument/2006/relationships/printerSettings" Target="../printerSettings/printerSettings133.bin"/><Relationship Id="rId14" Type="http://schemas.openxmlformats.org/officeDocument/2006/relationships/printerSettings" Target="../printerSettings/printerSettings138.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150.bin"/><Relationship Id="rId13" Type="http://schemas.openxmlformats.org/officeDocument/2006/relationships/printerSettings" Target="../printerSettings/printerSettings155.bin"/><Relationship Id="rId18" Type="http://schemas.openxmlformats.org/officeDocument/2006/relationships/drawing" Target="../drawings/drawing9.xml"/><Relationship Id="rId3" Type="http://schemas.openxmlformats.org/officeDocument/2006/relationships/printerSettings" Target="../printerSettings/printerSettings145.bin"/><Relationship Id="rId7" Type="http://schemas.openxmlformats.org/officeDocument/2006/relationships/printerSettings" Target="../printerSettings/printerSettings149.bin"/><Relationship Id="rId12" Type="http://schemas.openxmlformats.org/officeDocument/2006/relationships/printerSettings" Target="../printerSettings/printerSettings154.bin"/><Relationship Id="rId17" Type="http://schemas.openxmlformats.org/officeDocument/2006/relationships/printerSettings" Target="../printerSettings/printerSettings159.bin"/><Relationship Id="rId2" Type="http://schemas.openxmlformats.org/officeDocument/2006/relationships/printerSettings" Target="../printerSettings/printerSettings144.bin"/><Relationship Id="rId16" Type="http://schemas.openxmlformats.org/officeDocument/2006/relationships/printerSettings" Target="../printerSettings/printerSettings158.bin"/><Relationship Id="rId1" Type="http://schemas.openxmlformats.org/officeDocument/2006/relationships/printerSettings" Target="../printerSettings/printerSettings143.bin"/><Relationship Id="rId6" Type="http://schemas.openxmlformats.org/officeDocument/2006/relationships/printerSettings" Target="../printerSettings/printerSettings148.bin"/><Relationship Id="rId11" Type="http://schemas.openxmlformats.org/officeDocument/2006/relationships/printerSettings" Target="../printerSettings/printerSettings153.bin"/><Relationship Id="rId5" Type="http://schemas.openxmlformats.org/officeDocument/2006/relationships/printerSettings" Target="../printerSettings/printerSettings147.bin"/><Relationship Id="rId15" Type="http://schemas.openxmlformats.org/officeDocument/2006/relationships/printerSettings" Target="../printerSettings/printerSettings157.bin"/><Relationship Id="rId10" Type="http://schemas.openxmlformats.org/officeDocument/2006/relationships/printerSettings" Target="../printerSettings/printerSettings152.bin"/><Relationship Id="rId4" Type="http://schemas.openxmlformats.org/officeDocument/2006/relationships/printerSettings" Target="../printerSettings/printerSettings146.bin"/><Relationship Id="rId9" Type="http://schemas.openxmlformats.org/officeDocument/2006/relationships/printerSettings" Target="../printerSettings/printerSettings151.bin"/><Relationship Id="rId14" Type="http://schemas.openxmlformats.org/officeDocument/2006/relationships/printerSettings" Target="../printerSettings/printerSettings156.bin"/></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167.bin"/><Relationship Id="rId13" Type="http://schemas.openxmlformats.org/officeDocument/2006/relationships/printerSettings" Target="../printerSettings/printerSettings172.bin"/><Relationship Id="rId18" Type="http://schemas.openxmlformats.org/officeDocument/2006/relationships/drawing" Target="../drawings/drawing10.xml"/><Relationship Id="rId3" Type="http://schemas.openxmlformats.org/officeDocument/2006/relationships/printerSettings" Target="../printerSettings/printerSettings162.bin"/><Relationship Id="rId7" Type="http://schemas.openxmlformats.org/officeDocument/2006/relationships/printerSettings" Target="../printerSettings/printerSettings166.bin"/><Relationship Id="rId12" Type="http://schemas.openxmlformats.org/officeDocument/2006/relationships/printerSettings" Target="../printerSettings/printerSettings171.bin"/><Relationship Id="rId17" Type="http://schemas.openxmlformats.org/officeDocument/2006/relationships/printerSettings" Target="../printerSettings/printerSettings176.bin"/><Relationship Id="rId2" Type="http://schemas.openxmlformats.org/officeDocument/2006/relationships/printerSettings" Target="../printerSettings/printerSettings161.bin"/><Relationship Id="rId16" Type="http://schemas.openxmlformats.org/officeDocument/2006/relationships/printerSettings" Target="../printerSettings/printerSettings175.bin"/><Relationship Id="rId1" Type="http://schemas.openxmlformats.org/officeDocument/2006/relationships/printerSettings" Target="../printerSettings/printerSettings160.bin"/><Relationship Id="rId6" Type="http://schemas.openxmlformats.org/officeDocument/2006/relationships/printerSettings" Target="../printerSettings/printerSettings165.bin"/><Relationship Id="rId11" Type="http://schemas.openxmlformats.org/officeDocument/2006/relationships/printerSettings" Target="../printerSettings/printerSettings170.bin"/><Relationship Id="rId5" Type="http://schemas.openxmlformats.org/officeDocument/2006/relationships/printerSettings" Target="../printerSettings/printerSettings164.bin"/><Relationship Id="rId15" Type="http://schemas.openxmlformats.org/officeDocument/2006/relationships/printerSettings" Target="../printerSettings/printerSettings174.bin"/><Relationship Id="rId10" Type="http://schemas.openxmlformats.org/officeDocument/2006/relationships/printerSettings" Target="../printerSettings/printerSettings169.bin"/><Relationship Id="rId4" Type="http://schemas.openxmlformats.org/officeDocument/2006/relationships/printerSettings" Target="../printerSettings/printerSettings163.bin"/><Relationship Id="rId9" Type="http://schemas.openxmlformats.org/officeDocument/2006/relationships/printerSettings" Target="../printerSettings/printerSettings168.bin"/><Relationship Id="rId14" Type="http://schemas.openxmlformats.org/officeDocument/2006/relationships/printerSettings" Target="../printerSettings/printerSettings173.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84.bin"/><Relationship Id="rId13" Type="http://schemas.openxmlformats.org/officeDocument/2006/relationships/printerSettings" Target="../printerSettings/printerSettings189.bin"/><Relationship Id="rId18" Type="http://schemas.openxmlformats.org/officeDocument/2006/relationships/drawing" Target="../drawings/drawing11.xml"/><Relationship Id="rId3" Type="http://schemas.openxmlformats.org/officeDocument/2006/relationships/printerSettings" Target="../printerSettings/printerSettings179.bin"/><Relationship Id="rId7" Type="http://schemas.openxmlformats.org/officeDocument/2006/relationships/printerSettings" Target="../printerSettings/printerSettings183.bin"/><Relationship Id="rId12" Type="http://schemas.openxmlformats.org/officeDocument/2006/relationships/printerSettings" Target="../printerSettings/printerSettings188.bin"/><Relationship Id="rId17" Type="http://schemas.openxmlformats.org/officeDocument/2006/relationships/printerSettings" Target="../printerSettings/printerSettings193.bin"/><Relationship Id="rId2" Type="http://schemas.openxmlformats.org/officeDocument/2006/relationships/printerSettings" Target="../printerSettings/printerSettings178.bin"/><Relationship Id="rId16" Type="http://schemas.openxmlformats.org/officeDocument/2006/relationships/printerSettings" Target="../printerSettings/printerSettings192.bin"/><Relationship Id="rId1" Type="http://schemas.openxmlformats.org/officeDocument/2006/relationships/printerSettings" Target="../printerSettings/printerSettings177.bin"/><Relationship Id="rId6" Type="http://schemas.openxmlformats.org/officeDocument/2006/relationships/printerSettings" Target="../printerSettings/printerSettings182.bin"/><Relationship Id="rId11" Type="http://schemas.openxmlformats.org/officeDocument/2006/relationships/printerSettings" Target="../printerSettings/printerSettings187.bin"/><Relationship Id="rId5" Type="http://schemas.openxmlformats.org/officeDocument/2006/relationships/printerSettings" Target="../printerSettings/printerSettings181.bin"/><Relationship Id="rId15" Type="http://schemas.openxmlformats.org/officeDocument/2006/relationships/printerSettings" Target="../printerSettings/printerSettings191.bin"/><Relationship Id="rId10" Type="http://schemas.openxmlformats.org/officeDocument/2006/relationships/printerSettings" Target="../printerSettings/printerSettings186.bin"/><Relationship Id="rId4" Type="http://schemas.openxmlformats.org/officeDocument/2006/relationships/printerSettings" Target="../printerSettings/printerSettings180.bin"/><Relationship Id="rId9" Type="http://schemas.openxmlformats.org/officeDocument/2006/relationships/printerSettings" Target="../printerSettings/printerSettings185.bin"/><Relationship Id="rId14" Type="http://schemas.openxmlformats.org/officeDocument/2006/relationships/printerSettings" Target="../printerSettings/printerSettings19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F20"/>
  <sheetViews>
    <sheetView showGridLines="0" workbookViewId="0">
      <selection activeCell="C5" sqref="C5:F5"/>
    </sheetView>
  </sheetViews>
  <sheetFormatPr defaultColWidth="9" defaultRowHeight="16.5"/>
  <cols>
    <col min="1" max="1" width="3.5" style="153" customWidth="1"/>
    <col min="2" max="2" width="18" style="160" customWidth="1"/>
    <col min="3" max="3" width="6.625" style="160" customWidth="1"/>
    <col min="4" max="4" width="36" style="160" customWidth="1"/>
    <col min="5" max="5" width="11" style="160" customWidth="1"/>
    <col min="6" max="6" width="9" style="160"/>
    <col min="7" max="16384" width="9" style="155"/>
  </cols>
  <sheetData>
    <row r="1" spans="1:6">
      <c r="B1" s="154"/>
      <c r="C1" s="154"/>
      <c r="D1" s="154"/>
      <c r="E1" s="154"/>
      <c r="F1" s="154"/>
    </row>
    <row r="2" spans="1:6" ht="18.75">
      <c r="A2" s="498" t="s">
        <v>0</v>
      </c>
      <c r="B2" s="498"/>
      <c r="C2" s="498"/>
      <c r="D2" s="498"/>
      <c r="E2" s="498"/>
      <c r="F2" s="498"/>
    </row>
    <row r="3" spans="1:6">
      <c r="A3" s="502" t="s">
        <v>1</v>
      </c>
      <c r="B3" s="502"/>
      <c r="C3" s="502"/>
      <c r="D3" s="502"/>
      <c r="E3" s="502"/>
      <c r="F3" s="502"/>
    </row>
    <row r="4" spans="1:6">
      <c r="B4" s="154"/>
      <c r="C4" s="154"/>
      <c r="D4" s="154"/>
      <c r="E4" s="154"/>
      <c r="F4" s="154"/>
    </row>
    <row r="5" spans="1:6" ht="37.5" customHeight="1">
      <c r="A5" s="157">
        <v>1</v>
      </c>
      <c r="B5" s="158" t="s">
        <v>2</v>
      </c>
      <c r="C5" s="499"/>
      <c r="D5" s="500"/>
      <c r="E5" s="500"/>
      <c r="F5" s="501"/>
    </row>
    <row r="6" spans="1:6">
      <c r="A6" s="156"/>
      <c r="B6" s="159"/>
      <c r="C6" s="154"/>
      <c r="D6" s="154"/>
      <c r="E6" s="154"/>
      <c r="F6" s="154"/>
    </row>
    <row r="7" spans="1:6" ht="24.95" customHeight="1">
      <c r="A7" s="156">
        <v>2</v>
      </c>
      <c r="B7" s="159" t="s">
        <v>3</v>
      </c>
      <c r="C7" s="495"/>
      <c r="D7" s="496"/>
      <c r="E7" s="496"/>
      <c r="F7" s="497"/>
    </row>
    <row r="8" spans="1:6">
      <c r="A8" s="156"/>
      <c r="B8" s="159"/>
      <c r="C8" s="154"/>
      <c r="D8" s="154"/>
      <c r="E8" s="154"/>
      <c r="F8" s="154"/>
    </row>
    <row r="9" spans="1:6" ht="24.95" customHeight="1">
      <c r="A9" s="156">
        <v>3</v>
      </c>
      <c r="B9" s="159" t="s">
        <v>4</v>
      </c>
      <c r="C9" s="495"/>
      <c r="D9" s="496"/>
      <c r="E9" s="496"/>
      <c r="F9" s="497"/>
    </row>
    <row r="10" spans="1:6" hidden="1">
      <c r="A10" s="156"/>
      <c r="B10" s="159"/>
      <c r="C10" s="154"/>
      <c r="D10" s="154"/>
      <c r="E10" s="154"/>
      <c r="F10" s="154"/>
    </row>
    <row r="11" spans="1:6" ht="24.95" hidden="1" customHeight="1">
      <c r="A11" s="156">
        <v>4</v>
      </c>
      <c r="B11" s="159" t="s">
        <v>5</v>
      </c>
      <c r="C11" s="495" t="s">
        <v>6</v>
      </c>
      <c r="D11" s="496"/>
      <c r="E11" s="496"/>
      <c r="F11" s="497"/>
    </row>
    <row r="12" spans="1:6" ht="24.95" hidden="1" customHeight="1">
      <c r="A12" s="156">
        <v>5</v>
      </c>
      <c r="B12" s="159" t="s">
        <v>7</v>
      </c>
      <c r="C12" s="505">
        <v>6615</v>
      </c>
      <c r="D12" s="496"/>
      <c r="E12" s="496"/>
      <c r="F12" s="497"/>
    </row>
    <row r="13" spans="1:6" hidden="1">
      <c r="A13" s="156"/>
      <c r="B13" s="159"/>
      <c r="C13" s="154"/>
      <c r="D13" s="154"/>
      <c r="E13" s="154"/>
      <c r="F13" s="154"/>
    </row>
    <row r="14" spans="1:6" ht="24.95" hidden="1" customHeight="1">
      <c r="A14" s="156">
        <v>6</v>
      </c>
      <c r="B14" s="159" t="s">
        <v>8</v>
      </c>
      <c r="C14" s="503" t="s">
        <v>9</v>
      </c>
      <c r="D14" s="504"/>
      <c r="E14" s="161" t="s">
        <v>10</v>
      </c>
      <c r="F14" s="154"/>
    </row>
    <row r="15" spans="1:6" ht="20.100000000000001" hidden="1" customHeight="1">
      <c r="B15" s="154"/>
      <c r="C15" s="421"/>
      <c r="D15" s="422"/>
      <c r="E15" s="423"/>
      <c r="F15" s="154"/>
    </row>
    <row r="16" spans="1:6" ht="20.100000000000001" hidden="1" customHeight="1">
      <c r="B16" s="154"/>
      <c r="C16" s="424"/>
      <c r="D16" s="425"/>
      <c r="E16" s="426"/>
      <c r="F16" s="154"/>
    </row>
    <row r="17" spans="3:5" ht="20.100000000000001" hidden="1" customHeight="1">
      <c r="C17" s="424"/>
      <c r="D17" s="425"/>
      <c r="E17" s="426"/>
    </row>
    <row r="18" spans="3:5" ht="20.100000000000001" hidden="1" customHeight="1">
      <c r="C18" s="427"/>
      <c r="D18" s="428"/>
      <c r="E18" s="429"/>
    </row>
    <row r="19" spans="3:5" hidden="1">
      <c r="C19" s="154"/>
      <c r="D19" s="154"/>
      <c r="E19" s="154"/>
    </row>
    <row r="20" spans="3:5" hidden="1">
      <c r="C20" s="154"/>
      <c r="D20" s="154"/>
      <c r="E20" s="154"/>
    </row>
  </sheetData>
  <sheetProtection selectLockedCells="1" selectUnlockedCells="1"/>
  <customSheetViews>
    <customSheetView guid="{F2279B93-E4FF-4A81-B734-06F92F73708D}" showGridLines="0" hiddenRows="1" state="hidden">
      <selection activeCell="C5" sqref="C5:F5"/>
      <pageMargins left="0" right="0" top="0" bottom="0" header="0" footer="0"/>
      <pageSetup orientation="portrait" r:id="rId1"/>
      <headerFooter alignWithMargins="0"/>
    </customSheetView>
    <customSheetView guid="{C3C2F6BE-1796-4187-BF38-BACEF6057F57}" showGridLines="0" hiddenRows="1" state="hidden">
      <selection activeCell="C5" sqref="C5:F5"/>
      <pageMargins left="0" right="0" top="0" bottom="0" header="0" footer="0"/>
      <pageSetup orientation="portrait" r:id="rId2"/>
      <headerFooter alignWithMargins="0"/>
    </customSheetView>
    <customSheetView guid="{5E2FF645-A015-403E-863B-BADF6B75C7D1}" showGridLines="0" hiddenRows="1" state="hidden">
      <selection activeCell="C5" sqref="C5:F5"/>
      <pageMargins left="0" right="0" top="0" bottom="0" header="0" footer="0"/>
      <pageSetup orientation="portrait" r:id="rId3"/>
      <headerFooter alignWithMargins="0"/>
    </customSheetView>
    <customSheetView guid="{25334923-91A5-4F88-9A10-8FA88873EC26}" showGridLines="0" hiddenRows="1" state="hidden">
      <selection activeCell="C5" sqref="C5:F5"/>
      <pageMargins left="0" right="0" top="0" bottom="0" header="0" footer="0"/>
      <pageSetup orientation="portrait" r:id="rId4"/>
      <headerFooter alignWithMargins="0"/>
    </customSheetView>
    <customSheetView guid="{4F47A486-EA66-4D4B-9D65-1ABEAC31AACE}" showGridLines="0" hiddenRows="1" state="hidden">
      <selection activeCell="C5" sqref="C5:F5"/>
      <pageMargins left="0" right="0" top="0" bottom="0" header="0" footer="0"/>
      <pageSetup orientation="portrait" r:id="rId5"/>
      <headerFooter alignWithMargins="0"/>
    </customSheetView>
    <customSheetView guid="{1A26D3B9-AD8D-4AE9-81F5-E0DF795F4658}" showGridLines="0" hiddenRows="1" state="hidden">
      <selection activeCell="C5" sqref="C5:F5"/>
      <pageMargins left="0" right="0" top="0" bottom="0" header="0" footer="0"/>
      <pageSetup orientation="portrait" r:id="rId6"/>
      <headerFooter alignWithMargins="0"/>
    </customSheetView>
    <customSheetView guid="{B0EE7D76-5806-4718-BDAD-3A3EA691E5E4}" showGridLines="0" hiddenRows="1" state="hidden">
      <selection activeCell="I14" sqref="I14"/>
      <pageMargins left="0" right="0" top="0" bottom="0" header="0" footer="0"/>
      <pageSetup orientation="portrait" r:id="rId7"/>
      <headerFooter alignWithMargins="0"/>
    </customSheetView>
    <customSheetView guid="{696D9240-6693-44E8-B9A4-2BFADD101EE2}" showGridLines="0" hiddenRows="1" state="hidden">
      <selection activeCell="C9" sqref="C9:F9"/>
      <pageMargins left="0" right="0" top="0" bottom="0" header="0" footer="0"/>
      <pageSetup orientation="portrait" r:id="rId8"/>
      <headerFooter alignWithMargins="0"/>
    </customSheetView>
    <customSheetView guid="{58D82F59-8CF6-455F-B9F4-081499FDF243}" showGridLines="0" hiddenRows="1" state="hidden">
      <selection activeCell="I14" sqref="I14"/>
      <pageMargins left="0" right="0" top="0" bottom="0" header="0" footer="0"/>
      <pageSetup orientation="portrait" r:id="rId9"/>
      <headerFooter alignWithMargins="0"/>
    </customSheetView>
    <customSheetView guid="{B1277D53-29D6-4226-81E2-084FB62977B6}" showGridLines="0" hiddenRows="1" state="hidden">
      <selection activeCell="I14" sqref="I14"/>
      <pageMargins left="0" right="0" top="0" bottom="0" header="0" footer="0"/>
      <pageSetup orientation="portrait" r:id="rId10"/>
      <headerFooter alignWithMargins="0"/>
    </customSheetView>
    <customSheetView guid="{E95B21C1-D936-4435-AF6F-90CF0B6A7506}" showGridLines="0" hiddenRows="1" state="hidden">
      <selection activeCell="C7" sqref="C7:F7"/>
      <pageMargins left="0" right="0" top="0" bottom="0" header="0" footer="0"/>
      <pageSetup orientation="portrait" r:id="rId11"/>
      <headerFooter alignWithMargins="0"/>
    </customSheetView>
    <customSheetView guid="{8DC3BA4D-7811-4245-A3D0-7EE4A8A001CA}" showGridLines="0" hiddenRows="1" state="hidden">
      <selection activeCell="C5" sqref="C5:F5"/>
      <pageMargins left="0" right="0" top="0" bottom="0" header="0" footer="0"/>
      <pageSetup orientation="portrait" r:id="rId12"/>
      <headerFooter alignWithMargins="0"/>
    </customSheetView>
    <customSheetView guid="{BAD0225F-C858-4E40-A5E7-64BB5328C88A}" showGridLines="0" hiddenRows="1" state="hidden">
      <selection activeCell="C5" sqref="C5:F5"/>
      <pageMargins left="0" right="0" top="0" bottom="0" header="0" footer="0"/>
      <pageSetup orientation="portrait" r:id="rId13"/>
      <headerFooter alignWithMargins="0"/>
    </customSheetView>
    <customSheetView guid="{CF0E662C-D3BC-4297-99E8-62C40B3B7AD9}" showGridLines="0" hiddenRows="1" state="hidden">
      <selection activeCell="C5" sqref="C5:F5"/>
      <pageMargins left="0" right="0" top="0" bottom="0" header="0" footer="0"/>
      <pageSetup orientation="portrait" r:id="rId14"/>
      <headerFooter alignWithMargins="0"/>
    </customSheetView>
    <customSheetView guid="{BEF72719-4CCF-4C9B-95F6-0F3535FF30B3}" showGridLines="0" hiddenRows="1" state="hidden">
      <selection activeCell="C5" sqref="C5:F5"/>
      <pageMargins left="0" right="0" top="0" bottom="0" header="0" footer="0"/>
      <pageSetup orientation="portrait" r:id="rId15"/>
      <headerFooter alignWithMargins="0"/>
    </customSheetView>
    <customSheetView guid="{398C7893-3C2A-4DA4-8552-014985533932}" showGridLines="0" hiddenRows="1" state="hidden">
      <selection activeCell="C5" sqref="C5:F5"/>
      <pageMargins left="0" right="0" top="0" bottom="0" header="0" footer="0"/>
      <pageSetup orientation="portrait" r:id="rId16"/>
      <headerFooter alignWithMargins="0"/>
    </customSheetView>
  </customSheetViews>
  <mergeCells count="8">
    <mergeCell ref="C7:F7"/>
    <mergeCell ref="A2:F2"/>
    <mergeCell ref="C5:F5"/>
    <mergeCell ref="A3:F3"/>
    <mergeCell ref="C14:D14"/>
    <mergeCell ref="C11:F11"/>
    <mergeCell ref="C12:F12"/>
    <mergeCell ref="C9:F9"/>
  </mergeCells>
  <phoneticPr fontId="28" type="noConversion"/>
  <pageMargins left="0.75" right="0.75" top="1" bottom="1" header="0.5" footer="0.5"/>
  <pageSetup orientation="portrait" r:id="rId1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37"/>
  </sheetPr>
  <dimension ref="A1:J17"/>
  <sheetViews>
    <sheetView showGridLines="0" zoomScaleNormal="100" zoomScaleSheetLayoutView="100" workbookViewId="0">
      <selection activeCell="K13" sqref="K13"/>
    </sheetView>
  </sheetViews>
  <sheetFormatPr defaultColWidth="8" defaultRowHeight="13.5"/>
  <cols>
    <col min="1" max="1" width="8.625" style="7" customWidth="1"/>
    <col min="2" max="2" width="11.125" style="7" customWidth="1"/>
    <col min="3" max="4" width="38.625" style="7" customWidth="1"/>
    <col min="5" max="5" width="21.5" style="7" customWidth="1"/>
    <col min="6" max="6" width="8.625" style="18" customWidth="1"/>
    <col min="7" max="9" width="8" style="18" customWidth="1"/>
    <col min="10" max="16384" width="8" style="11"/>
  </cols>
  <sheetData>
    <row r="1" spans="1:10" ht="30.75" customHeight="1">
      <c r="B1" s="510" t="s">
        <v>11</v>
      </c>
      <c r="C1" s="511"/>
      <c r="D1" s="511"/>
      <c r="E1" s="512"/>
      <c r="F1" s="8"/>
      <c r="G1" s="9"/>
      <c r="H1" s="9"/>
      <c r="I1" s="9"/>
      <c r="J1" s="10"/>
    </row>
    <row r="2" spans="1:10" ht="75" customHeight="1">
      <c r="A2" s="12"/>
      <c r="B2" s="515" t="s">
        <v>373</v>
      </c>
      <c r="C2" s="516"/>
      <c r="D2" s="516"/>
      <c r="E2" s="517"/>
      <c r="F2" s="9"/>
      <c r="G2" s="9"/>
      <c r="H2" s="9"/>
      <c r="I2" s="9"/>
      <c r="J2" s="10"/>
    </row>
    <row r="3" spans="1:10" ht="38.450000000000003" customHeight="1">
      <c r="A3" s="12"/>
      <c r="B3" s="518" t="s">
        <v>453</v>
      </c>
      <c r="C3" s="519"/>
      <c r="D3" s="519"/>
      <c r="E3" s="520"/>
      <c r="F3" s="9"/>
      <c r="G3" s="9"/>
      <c r="H3" s="9"/>
      <c r="I3" s="9"/>
      <c r="J3" s="10"/>
    </row>
    <row r="4" spans="1:10" ht="35.25" customHeight="1">
      <c r="A4" s="12"/>
      <c r="B4" s="126">
        <v>1</v>
      </c>
      <c r="C4" s="513" t="s">
        <v>12</v>
      </c>
      <c r="D4" s="513"/>
      <c r="E4" s="514"/>
      <c r="F4" s="9"/>
      <c r="G4" s="15"/>
      <c r="H4" s="15"/>
      <c r="I4" s="9"/>
      <c r="J4" s="10"/>
    </row>
    <row r="5" spans="1:10" ht="30" customHeight="1">
      <c r="A5" s="12"/>
      <c r="B5" s="126">
        <v>2</v>
      </c>
      <c r="C5" s="513" t="s">
        <v>13</v>
      </c>
      <c r="D5" s="513"/>
      <c r="E5" s="514"/>
      <c r="F5" s="9"/>
      <c r="G5" s="9"/>
      <c r="H5" s="9"/>
      <c r="I5" s="9"/>
      <c r="J5" s="10"/>
    </row>
    <row r="6" spans="1:10" s="18" customFormat="1" ht="30" customHeight="1">
      <c r="A6" s="12"/>
      <c r="B6" s="126">
        <v>3</v>
      </c>
      <c r="C6" s="513" t="s">
        <v>14</v>
      </c>
      <c r="D6" s="513"/>
      <c r="E6" s="514"/>
      <c r="F6" s="9"/>
      <c r="G6" s="9"/>
      <c r="H6" s="9"/>
      <c r="I6" s="9"/>
      <c r="J6" s="9"/>
    </row>
    <row r="7" spans="1:10" ht="40.15" hidden="1" customHeight="1">
      <c r="A7" s="12"/>
      <c r="B7" s="127">
        <v>4</v>
      </c>
      <c r="C7" s="524" t="s">
        <v>15</v>
      </c>
      <c r="D7" s="524"/>
      <c r="E7" s="525"/>
      <c r="F7" s="9"/>
      <c r="G7" s="9"/>
      <c r="H7" s="9"/>
      <c r="I7" s="9"/>
      <c r="J7" s="10"/>
    </row>
    <row r="8" spans="1:10" ht="12" customHeight="1">
      <c r="A8" s="12"/>
      <c r="B8" s="13"/>
      <c r="C8" s="12"/>
      <c r="D8" s="12"/>
      <c r="E8" s="14"/>
      <c r="F8" s="9"/>
      <c r="G8" s="9"/>
      <c r="H8" s="9"/>
      <c r="I8" s="9"/>
      <c r="J8" s="10"/>
    </row>
    <row r="9" spans="1:10" ht="20.25" customHeight="1">
      <c r="A9" s="12"/>
      <c r="B9" s="521"/>
      <c r="C9" s="522"/>
      <c r="D9" s="522"/>
      <c r="E9" s="523"/>
      <c r="F9" s="9"/>
      <c r="G9" s="9"/>
      <c r="H9" s="9"/>
      <c r="I9" s="9"/>
      <c r="J9" s="10"/>
    </row>
    <row r="10" spans="1:10" ht="33.75" hidden="1" customHeight="1">
      <c r="A10" s="12"/>
      <c r="B10" s="13"/>
      <c r="C10" s="12"/>
      <c r="D10" s="12"/>
      <c r="E10" s="16"/>
      <c r="F10" s="9"/>
      <c r="G10" s="9"/>
      <c r="H10" s="9"/>
      <c r="I10" s="9"/>
      <c r="J10" s="10"/>
    </row>
    <row r="11" spans="1:10" ht="24" customHeight="1">
      <c r="B11" s="506" t="s">
        <v>16</v>
      </c>
      <c r="C11" s="507"/>
      <c r="D11" s="507"/>
      <c r="E11" s="17"/>
    </row>
    <row r="12" spans="1:10" ht="15.95" customHeight="1">
      <c r="B12" s="526" t="s">
        <v>17</v>
      </c>
      <c r="C12" s="527"/>
      <c r="D12" s="527"/>
      <c r="E12" s="19"/>
      <c r="G12" s="9"/>
      <c r="H12" s="9"/>
      <c r="I12" s="9"/>
      <c r="J12" s="10"/>
    </row>
    <row r="13" spans="1:10" ht="24" customHeight="1">
      <c r="B13" s="506" t="s">
        <v>18</v>
      </c>
      <c r="C13" s="507"/>
      <c r="D13" s="507"/>
      <c r="E13" s="17"/>
      <c r="F13" s="20"/>
      <c r="G13" s="21"/>
      <c r="H13" s="21"/>
      <c r="I13" s="21"/>
      <c r="J13" s="21"/>
    </row>
    <row r="14" spans="1:10" ht="15.95" customHeight="1">
      <c r="B14" s="508" t="s">
        <v>19</v>
      </c>
      <c r="C14" s="509"/>
      <c r="D14" s="509"/>
      <c r="E14" s="22"/>
      <c r="F14" s="20"/>
      <c r="G14" s="21"/>
      <c r="H14" s="21"/>
      <c r="I14" s="21"/>
      <c r="J14" s="21"/>
    </row>
    <row r="15" spans="1:10" ht="15.75">
      <c r="A15" s="12"/>
      <c r="B15" s="23"/>
      <c r="C15" s="23"/>
      <c r="D15" s="23"/>
      <c r="E15" s="23"/>
      <c r="F15" s="9"/>
      <c r="G15" s="9"/>
      <c r="H15" s="9"/>
      <c r="I15" s="9"/>
      <c r="J15" s="10"/>
    </row>
    <row r="16" spans="1:10" ht="15.75">
      <c r="A16" s="12"/>
      <c r="B16" s="12"/>
      <c r="C16" s="12"/>
      <c r="D16" s="12"/>
      <c r="E16" s="12"/>
      <c r="F16" s="9"/>
      <c r="G16" s="9"/>
      <c r="H16" s="9"/>
      <c r="I16" s="9"/>
      <c r="J16" s="10"/>
    </row>
    <row r="17" spans="1:10" ht="15.75">
      <c r="A17" s="12"/>
      <c r="B17" s="12"/>
      <c r="C17" s="12"/>
      <c r="D17" s="12"/>
      <c r="E17" s="12"/>
      <c r="F17" s="9"/>
      <c r="G17" s="9"/>
      <c r="H17" s="9"/>
      <c r="I17" s="9"/>
      <c r="J17" s="10"/>
    </row>
  </sheetData>
  <sheetProtection algorithmName="SHA-512" hashValue="JeuBhrUA2uleWQp5zBtcxgufBTLDhypkgjZR2GTbrXFlqN09BnVep0PC4DsHV+QgPL5JZpvNyGWQs3zR01E53A==" saltValue="N1d63O3rWMXwh5UPLZDovg==" spinCount="100000" sheet="1" formatColumns="0" formatRows="0" selectLockedCells="1"/>
  <customSheetViews>
    <customSheetView guid="{F2279B93-E4FF-4A81-B734-06F92F73708D}" showGridLines="0" hiddenRows="1">
      <selection activeCell="B2" sqref="B2:E2"/>
      <pageMargins left="0" right="0" top="0" bottom="0" header="0" footer="0"/>
      <printOptions horizontalCentered="1"/>
      <pageSetup paperSize="9" orientation="landscape" r:id="rId1"/>
      <headerFooter alignWithMargins="0"/>
    </customSheetView>
    <customSheetView guid="{C3C2F6BE-1796-4187-BF38-BACEF6057F57}" showGridLines="0" hiddenRows="1">
      <selection activeCell="B3" sqref="B3:E3"/>
      <pageMargins left="0" right="0" top="0" bottom="0" header="0" footer="0"/>
      <printOptions horizontalCentered="1"/>
      <pageSetup paperSize="9" orientation="landscape" r:id="rId2"/>
      <headerFooter alignWithMargins="0"/>
    </customSheetView>
    <customSheetView guid="{5E2FF645-A015-403E-863B-BADF6B75C7D1}" showGridLines="0" hiddenRows="1">
      <pageMargins left="0" right="0" top="0" bottom="0" header="0" footer="0"/>
      <printOptions horizontalCentered="1"/>
      <pageSetup paperSize="9" orientation="landscape" r:id="rId3"/>
      <headerFooter alignWithMargins="0"/>
    </customSheetView>
    <customSheetView guid="{25334923-91A5-4F88-9A10-8FA88873EC26}" showPageBreaks="1" showGridLines="0" printArea="1" hiddenRows="1">
      <selection activeCell="C5" sqref="C5:E5"/>
      <pageMargins left="0" right="0" top="0" bottom="0" header="0" footer="0"/>
      <printOptions horizontalCentered="1"/>
      <pageSetup paperSize="9" orientation="landscape" r:id="rId4"/>
      <headerFooter alignWithMargins="0"/>
    </customSheetView>
    <customSheetView guid="{4F47A486-EA66-4D4B-9D65-1ABEAC31AACE}" showGridLines="0" hiddenRows="1">
      <selection activeCell="B2" sqref="B2:E2"/>
      <pageMargins left="0" right="0" top="0" bottom="0" header="0" footer="0"/>
      <printOptions horizontalCentered="1"/>
      <pageSetup paperSize="9" orientation="landscape" r:id="rId5"/>
      <headerFooter alignWithMargins="0"/>
    </customSheetView>
    <customSheetView guid="{1A26D3B9-AD8D-4AE9-81F5-E0DF795F4658}" showPageBreaks="1" showGridLines="0" printArea="1" hiddenRows="1" topLeftCell="A11">
      <selection activeCell="G9" sqref="G9"/>
      <pageMargins left="0" right="0" top="0" bottom="0" header="0" footer="0"/>
      <printOptions horizontalCentered="1"/>
      <pageSetup paperSize="9" orientation="landscape" r:id="rId6"/>
      <headerFooter alignWithMargins="0"/>
    </customSheetView>
    <customSheetView guid="{B0EE7D76-5806-4718-BDAD-3A3EA691E5E4}" showGridLines="0" hiddenRows="1">
      <selection activeCell="F4" sqref="F4"/>
      <pageMargins left="0" right="0" top="0" bottom="0" header="0" footer="0"/>
      <printOptions horizontalCentered="1"/>
      <pageSetup paperSize="9" orientation="landscape" r:id="rId7"/>
      <headerFooter alignWithMargins="0"/>
    </customSheetView>
    <customSheetView guid="{696D9240-6693-44E8-B9A4-2BFADD101EE2}" showGridLines="0" hiddenRows="1">
      <selection activeCell="F4" sqref="F4"/>
      <pageMargins left="0" right="0" top="0" bottom="0" header="0" footer="0"/>
      <printOptions horizontalCentered="1"/>
      <pageSetup paperSize="9" orientation="landscape" r:id="rId8"/>
      <headerFooter alignWithMargins="0"/>
    </customSheetView>
    <customSheetView guid="{4F65FF32-EC61-4022-A399-2986D7B6B8B3}" showGridLines="0" showRuler="0">
      <selection activeCell="B2" sqref="B2:E2"/>
      <pageMargins left="0" right="0" top="0" bottom="0" header="0" footer="0"/>
      <pageSetup paperSize="9" orientation="landscape" r:id="rId9"/>
      <headerFooter alignWithMargins="0"/>
    </customSheetView>
    <customSheetView guid="{58D82F59-8CF6-455F-B9F4-081499FDF243}" showGridLines="0" hiddenRows="1">
      <selection activeCell="F4" sqref="F4"/>
      <pageMargins left="0" right="0" top="0" bottom="0" header="0" footer="0"/>
      <printOptions horizontalCentered="1"/>
      <pageSetup paperSize="9" orientation="landscape" r:id="rId10"/>
      <headerFooter alignWithMargins="0"/>
    </customSheetView>
    <customSheetView guid="{B1277D53-29D6-4226-81E2-084FB62977B6}" showGridLines="0" hiddenRows="1">
      <selection activeCell="F4" sqref="F4"/>
      <pageMargins left="0" right="0" top="0" bottom="0" header="0" footer="0"/>
      <printOptions horizontalCentered="1"/>
      <pageSetup paperSize="9" orientation="landscape" r:id="rId11"/>
      <headerFooter alignWithMargins="0"/>
    </customSheetView>
    <customSheetView guid="{E95B21C1-D936-4435-AF6F-90CF0B6A7506}" showGridLines="0" hiddenRows="1">
      <selection activeCell="F4" sqref="F4"/>
      <pageMargins left="0" right="0" top="0" bottom="0" header="0" footer="0"/>
      <printOptions horizontalCentered="1"/>
      <pageSetup paperSize="9" orientation="landscape" r:id="rId12"/>
      <headerFooter alignWithMargins="0"/>
    </customSheetView>
    <customSheetView guid="{8DC3BA4D-7811-4245-A3D0-7EE4A8A001CA}" showPageBreaks="1" showGridLines="0" printArea="1" hiddenRows="1">
      <selection activeCell="G9" sqref="G9"/>
      <pageMargins left="0" right="0" top="0" bottom="0" header="0" footer="0"/>
      <printOptions horizontalCentered="1"/>
      <pageSetup paperSize="9" orientation="landscape" r:id="rId13"/>
      <headerFooter alignWithMargins="0"/>
    </customSheetView>
    <customSheetView guid="{BAD0225F-C858-4E40-A5E7-64BB5328C88A}" showPageBreaks="1" showGridLines="0" printArea="1" hiddenRows="1">
      <selection activeCell="C6" sqref="C6:E6"/>
      <pageMargins left="0" right="0" top="0" bottom="0" header="0" footer="0"/>
      <printOptions horizontalCentered="1"/>
      <pageSetup paperSize="9" orientation="landscape" r:id="rId14"/>
      <headerFooter alignWithMargins="0"/>
    </customSheetView>
    <customSheetView guid="{CF0E662C-D3BC-4297-99E8-62C40B3B7AD9}" showGridLines="0" hiddenRows="1">
      <selection activeCell="B3" sqref="B3:E3"/>
      <pageMargins left="0" right="0" top="0" bottom="0" header="0" footer="0"/>
      <printOptions horizontalCentered="1"/>
      <pageSetup paperSize="9" orientation="landscape" r:id="rId15"/>
      <headerFooter alignWithMargins="0"/>
    </customSheetView>
    <customSheetView guid="{BEF72719-4CCF-4C9B-95F6-0F3535FF30B3}" showPageBreaks="1" showGridLines="0" printArea="1" hiddenRows="1">
      <selection activeCell="B3" sqref="B3:E3"/>
      <pageMargins left="0" right="0" top="0" bottom="0" header="0" footer="0"/>
      <printOptions horizontalCentered="1"/>
      <pageSetup paperSize="9" orientation="landscape" r:id="rId16"/>
      <headerFooter alignWithMargins="0"/>
    </customSheetView>
    <customSheetView guid="{398C7893-3C2A-4DA4-8552-014985533932}" showGridLines="0" hiddenRows="1">
      <selection activeCell="B2" sqref="B2:E2"/>
      <pageMargins left="0" right="0" top="0" bottom="0" header="0" footer="0"/>
      <printOptions horizontalCentered="1"/>
      <pageSetup paperSize="9" orientation="landscape" r:id="rId17"/>
      <headerFooter alignWithMargins="0"/>
    </customSheetView>
  </customSheetViews>
  <mergeCells count="12">
    <mergeCell ref="B13:D13"/>
    <mergeCell ref="B14:D14"/>
    <mergeCell ref="B1:E1"/>
    <mergeCell ref="C4:E4"/>
    <mergeCell ref="C5:E5"/>
    <mergeCell ref="B2:E2"/>
    <mergeCell ref="B3:E3"/>
    <mergeCell ref="B11:D11"/>
    <mergeCell ref="C6:E6"/>
    <mergeCell ref="B9:E9"/>
    <mergeCell ref="C7:E7"/>
    <mergeCell ref="B12:D12"/>
  </mergeCells>
  <phoneticPr fontId="3" type="noConversion"/>
  <printOptions horizontalCentered="1"/>
  <pageMargins left="0.15748031496062992" right="0.23622047244094491" top="0.78740157480314965" bottom="0.98425196850393704" header="0.35433070866141736" footer="0.51181102362204722"/>
  <pageSetup paperSize="9" orientation="landscape" r:id="rId18"/>
  <headerFooter alignWithMargins="0"/>
  <drawing r:id="rId1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5"/>
  <dimension ref="B1:AC25"/>
  <sheetViews>
    <sheetView showGridLines="0" view="pageBreakPreview" zoomScale="90" zoomScaleNormal="100" zoomScaleSheetLayoutView="90" workbookViewId="0">
      <selection activeCell="D23" sqref="D23"/>
    </sheetView>
  </sheetViews>
  <sheetFormatPr defaultColWidth="8" defaultRowHeight="16.5"/>
  <cols>
    <col min="1" max="1" width="8" style="112" customWidth="1"/>
    <col min="2" max="2" width="28.875" style="116" customWidth="1"/>
    <col min="3" max="3" width="10.25" style="116" customWidth="1"/>
    <col min="4" max="4" width="50.75" style="116" customWidth="1"/>
    <col min="5" max="5" width="10.375" style="116" customWidth="1"/>
    <col min="6" max="25" width="10.375" style="122" customWidth="1"/>
    <col min="26" max="26" width="8" style="112" customWidth="1"/>
    <col min="27" max="27" width="21" style="112" customWidth="1"/>
    <col min="28" max="16384" width="8" style="112"/>
  </cols>
  <sheetData>
    <row r="1" spans="2:29" s="119" customFormat="1" ht="66.75" customHeight="1">
      <c r="B1" s="531" t="str">
        <f>Cover!$B$2</f>
        <v>Supply, Erection and Civil package for Extension of 400/220kV Raipur (PG) S/s for Installation of 1x500MVA ICT (4th) under the Transmission Scheme - Augmentation of Transformation capacity at 400/220kV Raipur (PG) S/s by 400/220kV 1x500MVA ICT (4th) along with associated bays at both ends</v>
      </c>
      <c r="C1" s="531"/>
      <c r="D1" s="531"/>
      <c r="E1" s="113"/>
      <c r="F1" s="128"/>
      <c r="G1" s="194"/>
      <c r="H1" s="194"/>
      <c r="I1" s="194"/>
      <c r="J1" s="194"/>
      <c r="K1" s="194"/>
      <c r="L1" s="194"/>
      <c r="M1" s="194"/>
      <c r="N1" s="194"/>
      <c r="O1" s="194"/>
      <c r="P1" s="194"/>
      <c r="Q1" s="114"/>
      <c r="R1" s="114"/>
      <c r="S1" s="114"/>
      <c r="T1" s="114"/>
      <c r="U1" s="114"/>
      <c r="V1" s="114"/>
      <c r="W1" s="114"/>
      <c r="X1" s="114"/>
      <c r="Y1" s="114"/>
      <c r="AB1" s="130"/>
      <c r="AC1" s="130"/>
    </row>
    <row r="2" spans="2:29" ht="31.5" customHeight="1">
      <c r="B2" s="532" t="str">
        <f>Cover!B3</f>
        <v xml:space="preserve">Specification No.: WR1/NT/W-AIS/DOM/F01/26/07381 (RFx No. 5002005435)   </v>
      </c>
      <c r="C2" s="532"/>
      <c r="D2" s="532"/>
      <c r="E2" s="115"/>
      <c r="F2" s="116"/>
      <c r="G2" s="116"/>
      <c r="H2" s="116"/>
      <c r="I2" s="116"/>
      <c r="J2" s="116"/>
      <c r="K2" s="116"/>
      <c r="L2" s="116"/>
      <c r="M2" s="116"/>
      <c r="N2" s="116"/>
      <c r="O2" s="116"/>
      <c r="P2" s="116"/>
      <c r="Q2" s="116"/>
      <c r="R2" s="116"/>
      <c r="S2" s="116"/>
      <c r="T2" s="116"/>
      <c r="U2" s="116"/>
      <c r="V2" s="116"/>
      <c r="W2" s="116"/>
      <c r="X2" s="116"/>
      <c r="Y2" s="116"/>
      <c r="AA2" s="195" t="s">
        <v>20</v>
      </c>
      <c r="AB2" s="132">
        <v>1</v>
      </c>
      <c r="AC2" s="131"/>
    </row>
    <row r="3" spans="2:29" ht="12" customHeight="1">
      <c r="B3" s="117"/>
      <c r="C3" s="117"/>
      <c r="D3" s="117"/>
      <c r="E3" s="117"/>
      <c r="F3" s="116"/>
      <c r="G3" s="116"/>
      <c r="H3" s="116"/>
      <c r="I3" s="116"/>
      <c r="J3" s="116"/>
      <c r="K3" s="116"/>
      <c r="L3" s="116"/>
      <c r="M3" s="116"/>
      <c r="N3" s="116"/>
      <c r="O3" s="116"/>
      <c r="P3" s="116"/>
      <c r="Q3" s="116"/>
      <c r="R3" s="116"/>
      <c r="S3" s="116"/>
      <c r="T3" s="116"/>
      <c r="U3" s="116"/>
      <c r="V3" s="116"/>
      <c r="W3" s="116"/>
      <c r="X3" s="116"/>
      <c r="Y3" s="116"/>
      <c r="AA3" s="195" t="s">
        <v>21</v>
      </c>
      <c r="AB3" s="132">
        <v>2</v>
      </c>
      <c r="AC3" s="131"/>
    </row>
    <row r="4" spans="2:29" ht="20.100000000000001" customHeight="1">
      <c r="B4" s="530" t="s">
        <v>22</v>
      </c>
      <c r="C4" s="530"/>
      <c r="D4" s="530"/>
      <c r="E4" s="117"/>
      <c r="F4" s="116"/>
      <c r="G4" s="116"/>
      <c r="H4" s="116"/>
      <c r="I4" s="116"/>
      <c r="J4" s="116"/>
      <c r="K4" s="116"/>
      <c r="L4" s="116"/>
      <c r="M4" s="116"/>
      <c r="N4" s="116"/>
      <c r="O4" s="116"/>
      <c r="P4" s="116"/>
      <c r="Q4" s="116"/>
      <c r="R4" s="116"/>
      <c r="S4" s="116"/>
      <c r="T4" s="116"/>
      <c r="U4" s="116"/>
      <c r="V4" s="116"/>
      <c r="W4" s="116"/>
      <c r="X4" s="116"/>
      <c r="Y4" s="116"/>
      <c r="AA4" s="195" t="s">
        <v>23</v>
      </c>
      <c r="AB4" s="132"/>
      <c r="AC4" s="131"/>
    </row>
    <row r="5" spans="2:29" ht="12" customHeight="1">
      <c r="B5" s="118"/>
      <c r="C5" s="118"/>
      <c r="F5" s="116"/>
      <c r="G5" s="116"/>
      <c r="H5" s="116"/>
      <c r="I5" s="116"/>
      <c r="J5" s="116"/>
      <c r="K5" s="116"/>
      <c r="L5" s="116"/>
      <c r="M5" s="116"/>
      <c r="N5" s="116"/>
      <c r="O5" s="116"/>
      <c r="P5" s="116"/>
      <c r="Q5" s="116"/>
      <c r="R5" s="116"/>
      <c r="S5" s="116"/>
      <c r="T5" s="116"/>
      <c r="U5" s="116"/>
      <c r="V5" s="116"/>
      <c r="W5" s="116"/>
      <c r="X5" s="116"/>
      <c r="Y5" s="116"/>
      <c r="AB5" s="131"/>
      <c r="AC5" s="131"/>
    </row>
    <row r="6" spans="2:29" s="119" customFormat="1" ht="43.5" hidden="1" customHeight="1">
      <c r="B6" s="178" t="s">
        <v>24</v>
      </c>
      <c r="C6" s="120"/>
      <c r="D6" s="140"/>
      <c r="F6" s="121"/>
      <c r="G6" s="121"/>
      <c r="H6" s="121"/>
      <c r="I6" s="121"/>
      <c r="J6" s="121"/>
      <c r="K6" s="121"/>
      <c r="L6" s="121"/>
      <c r="M6" s="121"/>
      <c r="N6" s="121"/>
      <c r="O6" s="121"/>
      <c r="P6" s="121"/>
      <c r="Q6" s="121"/>
      <c r="R6" s="121"/>
      <c r="S6" s="121"/>
      <c r="U6" s="121"/>
      <c r="V6" s="121"/>
      <c r="W6" s="121"/>
      <c r="X6" s="121"/>
      <c r="Y6" s="121"/>
      <c r="AA6" s="121" t="e">
        <f xml:space="preserve"> IF(D6= "Sole Bidder", 0,#REF!)</f>
        <v>#REF!</v>
      </c>
      <c r="AB6" s="130"/>
      <c r="AC6" s="130"/>
    </row>
    <row r="7" spans="2:29" ht="19.5" customHeight="1">
      <c r="B7" s="123"/>
      <c r="C7" s="123"/>
      <c r="D7" s="121"/>
    </row>
    <row r="8" spans="2:29" ht="45" customHeight="1">
      <c r="B8" s="207" t="s">
        <v>25</v>
      </c>
      <c r="C8" s="208"/>
      <c r="D8" s="209"/>
    </row>
    <row r="9" spans="2:29" ht="40.5" customHeight="1">
      <c r="B9" s="210" t="s">
        <v>26</v>
      </c>
      <c r="C9" s="211"/>
      <c r="D9" s="209"/>
    </row>
    <row r="10" spans="2:29" ht="40.5" customHeight="1">
      <c r="B10" s="212" t="s">
        <v>27</v>
      </c>
      <c r="C10" s="213"/>
      <c r="D10" s="209"/>
    </row>
    <row r="11" spans="2:29" ht="47.25" customHeight="1">
      <c r="B11" s="214" t="s">
        <v>28</v>
      </c>
      <c r="C11" s="215"/>
      <c r="D11" s="209"/>
    </row>
    <row r="12" spans="2:29" ht="15" customHeight="1">
      <c r="B12" s="216"/>
      <c r="C12" s="216"/>
      <c r="D12" s="217"/>
    </row>
    <row r="13" spans="2:29" hidden="1">
      <c r="B13" s="207" t="str">
        <f>IF(D6="Individual Firm","",IF(D6="Licensee of a Manufacturer","Name of Manufacturer [Licenser]","Name of Manufacturer"))</f>
        <v>Name of Manufacturer</v>
      </c>
      <c r="C13" s="208"/>
      <c r="D13" s="209"/>
    </row>
    <row r="14" spans="2:29" hidden="1">
      <c r="B14" s="210" t="s">
        <v>29</v>
      </c>
      <c r="C14" s="211"/>
      <c r="D14" s="209"/>
    </row>
    <row r="15" spans="2:29" hidden="1">
      <c r="B15" s="212"/>
      <c r="C15" s="213"/>
      <c r="D15" s="209"/>
    </row>
    <row r="16" spans="2:29" hidden="1">
      <c r="B16" s="214"/>
      <c r="C16" s="215"/>
      <c r="D16" s="209"/>
    </row>
    <row r="17" spans="2:5">
      <c r="B17" s="216"/>
      <c r="C17" s="216"/>
      <c r="D17" s="217"/>
    </row>
    <row r="18" spans="2:5">
      <c r="B18" s="218" t="s">
        <v>30</v>
      </c>
      <c r="C18" s="219"/>
      <c r="D18" s="209"/>
    </row>
    <row r="19" spans="2:5">
      <c r="B19" s="528" t="s">
        <v>31</v>
      </c>
      <c r="C19" s="529"/>
      <c r="D19" s="249"/>
    </row>
    <row r="20" spans="2:5">
      <c r="B20" s="528" t="s">
        <v>32</v>
      </c>
      <c r="C20" s="529"/>
      <c r="D20" s="249"/>
    </row>
    <row r="21" spans="2:5">
      <c r="B21" s="528" t="s">
        <v>33</v>
      </c>
      <c r="C21" s="529"/>
      <c r="D21" s="249"/>
    </row>
    <row r="22" spans="2:5" ht="21" customHeight="1">
      <c r="B22" s="220"/>
      <c r="C22" s="220"/>
      <c r="D22" s="220"/>
    </row>
    <row r="23" spans="2:5" ht="21" customHeight="1">
      <c r="B23" s="218" t="s">
        <v>34</v>
      </c>
      <c r="C23" s="219"/>
      <c r="D23" s="221"/>
      <c r="E23" s="122"/>
    </row>
    <row r="24" spans="2:5" ht="21" customHeight="1">
      <c r="B24" s="218" t="s">
        <v>35</v>
      </c>
      <c r="C24" s="219"/>
      <c r="D24" s="209"/>
      <c r="E24" s="122"/>
    </row>
    <row r="25" spans="2:5">
      <c r="E25" s="122"/>
    </row>
  </sheetData>
  <sheetProtection algorithmName="SHA-512" hashValue="5z3iSHwlTJzNliDRCHJ/P+LJgDaR7XjJ3lHp24zer1UyrXs54NTr3bxUsU/+hB3j9ZvaRHJnRlBMYRDWVm8J2w==" saltValue="7cSCA52zwpETnt8eHHcspw==" spinCount="100000" sheet="1" formatColumns="0" formatRows="0" selectLockedCells="1"/>
  <customSheetViews>
    <customSheetView guid="{F2279B93-E4FF-4A81-B734-06F92F73708D}" scale="90" showPageBreaks="1" showGridLines="0" printArea="1" hiddenRows="1" view="pageBreakPreview">
      <selection activeCell="D10" sqref="D10"/>
      <pageMargins left="0" right="0" top="0" bottom="0" header="0" footer="0"/>
      <pageSetup orientation="portrait" r:id="rId1"/>
      <headerFooter alignWithMargins="0"/>
    </customSheetView>
    <customSheetView guid="{C3C2F6BE-1796-4187-BF38-BACEF6057F57}" scale="90" showPageBreaks="1" showGridLines="0" printArea="1" hiddenRows="1" view="pageBreakPreview">
      <selection activeCell="D10" sqref="D10"/>
      <pageMargins left="0" right="0" top="0" bottom="0" header="0" footer="0"/>
      <pageSetup orientation="portrait" r:id="rId2"/>
      <headerFooter alignWithMargins="0"/>
    </customSheetView>
    <customSheetView guid="{5E2FF645-A015-403E-863B-BADF6B75C7D1}" scale="90" showPageBreaks="1" showGridLines="0" printArea="1" hiddenRows="1" view="pageBreakPreview">
      <selection activeCell="D10" sqref="D10"/>
      <pageMargins left="0" right="0" top="0" bottom="0" header="0" footer="0"/>
      <pageSetup orientation="portrait" r:id="rId3"/>
      <headerFooter alignWithMargins="0"/>
    </customSheetView>
    <customSheetView guid="{25334923-91A5-4F88-9A10-8FA88873EC26}" scale="90" showPageBreaks="1" showGridLines="0" printArea="1" hiddenRows="1" view="pageBreakPreview">
      <selection activeCell="D20" sqref="D20"/>
      <pageMargins left="0" right="0" top="0" bottom="0" header="0" footer="0"/>
      <pageSetup orientation="portrait" r:id="rId4"/>
      <headerFooter alignWithMargins="0"/>
    </customSheetView>
    <customSheetView guid="{4F47A486-EA66-4D4B-9D65-1ABEAC31AACE}" scale="90" showPageBreaks="1" showGridLines="0" printArea="1" hiddenRows="1" view="pageBreakPreview" topLeftCell="A4">
      <selection activeCell="D19" sqref="D19"/>
      <pageMargins left="0" right="0" top="0" bottom="0" header="0" footer="0"/>
      <pageSetup orientation="portrait" r:id="rId5"/>
      <headerFooter alignWithMargins="0"/>
    </customSheetView>
    <customSheetView guid="{1A26D3B9-AD8D-4AE9-81F5-E0DF795F4658}" scale="90" showPageBreaks="1" showGridLines="0" printArea="1" view="pageBreakPreview" topLeftCell="A4">
      <selection activeCell="D22" sqref="D22"/>
      <pageMargins left="0" right="0" top="0" bottom="0" header="0" footer="0"/>
      <pageSetup orientation="portrait" r:id="rId6"/>
      <headerFooter alignWithMargins="0"/>
    </customSheetView>
    <customSheetView guid="{B0EE7D76-5806-4718-BDAD-3A3EA691E5E4}" showGridLines="0" topLeftCell="A4">
      <selection activeCell="D22" sqref="D22"/>
      <pageMargins left="0" right="0" top="0" bottom="0" header="0" footer="0"/>
      <pageSetup orientation="portrait" r:id="rId7"/>
      <headerFooter alignWithMargins="0"/>
    </customSheetView>
    <customSheetView guid="{696D9240-6693-44E8-B9A4-2BFADD101EE2}" showGridLines="0">
      <selection activeCell="D6" sqref="D6"/>
      <pageMargins left="0" right="0" top="0" bottom="0" header="0" footer="0"/>
      <pageSetup orientation="portrait" r:id="rId8"/>
      <headerFooter alignWithMargins="0"/>
    </customSheetView>
    <customSheetView guid="{58D82F59-8CF6-455F-B9F4-081499FDF243}" showGridLines="0">
      <selection activeCell="D9" sqref="D9"/>
      <pageMargins left="0" right="0" top="0" bottom="0" header="0" footer="0"/>
      <pageSetup orientation="portrait" r:id="rId9"/>
      <headerFooter alignWithMargins="0"/>
    </customSheetView>
    <customSheetView guid="{B1277D53-29D6-4226-81E2-084FB62977B6}" scale="60" showPageBreaks="1" showGridLines="0" printArea="1" view="pageBreakPreview">
      <selection activeCell="D6" sqref="D6"/>
      <pageMargins left="0" right="0" top="0" bottom="0" header="0" footer="0"/>
      <pageSetup orientation="portrait" r:id="rId10"/>
      <headerFooter alignWithMargins="0"/>
    </customSheetView>
    <customSheetView guid="{E95B21C1-D936-4435-AF6F-90CF0B6A7506}" scale="60" showPageBreaks="1" showGridLines="0" printArea="1" view="pageBreakPreview">
      <selection activeCell="D6" sqref="D6"/>
      <pageMargins left="0" right="0" top="0" bottom="0" header="0" footer="0"/>
      <pageSetup orientation="portrait" r:id="rId11"/>
      <headerFooter alignWithMargins="0"/>
    </customSheetView>
    <customSheetView guid="{8DC3BA4D-7811-4245-A3D0-7EE4A8A001CA}" scale="90" showPageBreaks="1" showGridLines="0" printArea="1" hiddenRows="1" view="pageBreakPreview">
      <selection activeCell="D21" sqref="D21:D22"/>
      <pageMargins left="0" right="0" top="0" bottom="0" header="0" footer="0"/>
      <pageSetup orientation="portrait" r:id="rId12"/>
      <headerFooter alignWithMargins="0"/>
    </customSheetView>
    <customSheetView guid="{BAD0225F-C858-4E40-A5E7-64BB5328C88A}" scale="90" showPageBreaks="1" showGridLines="0" printArea="1" hiddenRows="1" view="pageBreakPreview" topLeftCell="A4">
      <selection activeCell="D20" sqref="D20"/>
      <pageMargins left="0" right="0" top="0" bottom="0" header="0" footer="0"/>
      <pageSetup orientation="portrait" r:id="rId13"/>
      <headerFooter alignWithMargins="0"/>
    </customSheetView>
    <customSheetView guid="{CF0E662C-D3BC-4297-99E8-62C40B3B7AD9}" scale="90" showPageBreaks="1" showGridLines="0" printArea="1" hiddenRows="1" view="pageBreakPreview">
      <selection activeCell="D23" sqref="D23:D24"/>
      <pageMargins left="0" right="0" top="0" bottom="0" header="0" footer="0"/>
      <pageSetup orientation="portrait" r:id="rId14"/>
      <headerFooter alignWithMargins="0"/>
    </customSheetView>
    <customSheetView guid="{BEF72719-4CCF-4C9B-95F6-0F3535FF30B3}" scale="90" showPageBreaks="1" showGridLines="0" printArea="1" hiddenRows="1" view="pageBreakPreview">
      <selection activeCell="D10" sqref="D10"/>
      <pageMargins left="0" right="0" top="0" bottom="0" header="0" footer="0"/>
      <pageSetup orientation="portrait" r:id="rId15"/>
      <headerFooter alignWithMargins="0"/>
    </customSheetView>
    <customSheetView guid="{398C7893-3C2A-4DA4-8552-014985533932}" scale="90" showPageBreaks="1" showGridLines="0" printArea="1" hiddenRows="1" view="pageBreakPreview">
      <selection activeCell="D10" sqref="D10"/>
      <pageMargins left="0" right="0" top="0" bottom="0" header="0" footer="0"/>
      <pageSetup orientation="portrait" r:id="rId16"/>
      <headerFooter alignWithMargins="0"/>
    </customSheetView>
  </customSheetViews>
  <mergeCells count="6">
    <mergeCell ref="B21:C21"/>
    <mergeCell ref="B4:D4"/>
    <mergeCell ref="B1:D1"/>
    <mergeCell ref="B2:D2"/>
    <mergeCell ref="B19:C19"/>
    <mergeCell ref="B20:C20"/>
  </mergeCells>
  <phoneticPr fontId="32" type="noConversion"/>
  <conditionalFormatting sqref="B13:C16">
    <cfRule type="expression" dxfId="14" priority="4" stopIfTrue="1">
      <formula>$D$6= "Individual Firm"</formula>
    </cfRule>
  </conditionalFormatting>
  <conditionalFormatting sqref="D7">
    <cfRule type="expression" dxfId="13" priority="3" stopIfTrue="1">
      <formula>$AA$6=0</formula>
    </cfRule>
  </conditionalFormatting>
  <conditionalFormatting sqref="D13:D16">
    <cfRule type="expression" dxfId="12" priority="1" stopIfTrue="1">
      <formula>$D$6= "Individual Firm"</formula>
    </cfRule>
  </conditionalFormatting>
  <dataValidations count="2">
    <dataValidation type="date" allowBlank="1" showInputMessage="1" showErrorMessage="1" error="Enter date in dd-mmm-yy format. Example 01-oct-10" sqref="D23" xr:uid="{00000000-0002-0000-0200-000000000000}">
      <formula1>AB17</formula1>
      <formula2>AB18</formula2>
    </dataValidation>
    <dataValidation type="list" allowBlank="1" showInputMessage="1" showErrorMessage="1" sqref="D6" xr:uid="{00000000-0002-0000-0200-000001000000}">
      <formula1>$AA$2:$AA$4</formula1>
    </dataValidation>
  </dataValidations>
  <pageMargins left="0.75" right="0.75" top="0.69" bottom="0.7" header="0.4" footer="0.37"/>
  <pageSetup orientation="portrait" r:id="rId17"/>
  <headerFooter alignWithMargins="0"/>
  <drawing r:id="rId1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indexed="12"/>
  </sheetPr>
  <dimension ref="A1:H158"/>
  <sheetViews>
    <sheetView topLeftCell="A40" zoomScale="90" zoomScaleNormal="90" zoomScaleSheetLayoutView="90" workbookViewId="0">
      <selection activeCell="F17" sqref="F17:F50"/>
    </sheetView>
  </sheetViews>
  <sheetFormatPr defaultColWidth="9" defaultRowHeight="16.5"/>
  <cols>
    <col min="1" max="1" width="9" style="183" customWidth="1"/>
    <col min="2" max="2" width="18.375" style="318" customWidth="1"/>
    <col min="3" max="3" width="74.125" style="385" customWidth="1"/>
    <col min="4" max="4" width="11.125" style="318" customWidth="1"/>
    <col min="5" max="5" width="9.875" style="183" customWidth="1"/>
    <col min="6" max="6" width="14.75" style="326" customWidth="1"/>
    <col min="7" max="7" width="23.25" style="393" customWidth="1"/>
    <col min="8" max="8" width="30" style="321" hidden="1" customWidth="1"/>
    <col min="9" max="9" width="9" style="321" customWidth="1"/>
    <col min="10" max="10" width="17.25" style="321" customWidth="1"/>
    <col min="11" max="11" width="9" style="321" customWidth="1"/>
    <col min="12" max="13" width="14.125" style="321" customWidth="1"/>
    <col min="14" max="18" width="9" style="321" customWidth="1"/>
    <col min="19" max="16384" width="9" style="321"/>
  </cols>
  <sheetData>
    <row r="1" spans="1:7">
      <c r="A1" s="55" t="str">
        <f>Cover!B3</f>
        <v xml:space="preserve">Specification No.: WR1/NT/W-AIS/DOM/F01/26/07381 (RFx No. 5002005435)   </v>
      </c>
      <c r="B1" s="255"/>
      <c r="C1" s="383"/>
      <c r="D1" s="305"/>
      <c r="E1" s="381"/>
      <c r="F1" s="306"/>
      <c r="G1" s="392"/>
    </row>
    <row r="2" spans="1:7">
      <c r="B2" s="322"/>
      <c r="C2" s="333"/>
    </row>
    <row r="3" spans="1:7" ht="69.75" customHeight="1">
      <c r="A3" s="533" t="str">
        <f>Cover!$B$2</f>
        <v>Supply, Erection and Civil package for Extension of 400/220kV Raipur (PG) S/s for Installation of 1x500MVA ICT (4th) under the Transmission Scheme - Augmentation of Transformation capacity at 400/220kV Raipur (PG) S/s by 400/220kV 1x500MVA ICT (4th) along with associated bays at both ends</v>
      </c>
      <c r="B3" s="533"/>
      <c r="C3" s="533"/>
      <c r="D3" s="533"/>
      <c r="E3" s="533"/>
      <c r="F3" s="533"/>
      <c r="G3" s="533"/>
    </row>
    <row r="4" spans="1:7" ht="18.75">
      <c r="A4" s="534" t="s">
        <v>459</v>
      </c>
      <c r="B4" s="535"/>
      <c r="C4" s="535"/>
      <c r="D4" s="535"/>
      <c r="E4" s="535"/>
      <c r="F4" s="535"/>
      <c r="G4" s="535"/>
    </row>
    <row r="6" spans="1:7">
      <c r="A6" s="254" t="s">
        <v>36</v>
      </c>
      <c r="B6" s="26"/>
      <c r="C6" s="384"/>
      <c r="D6" s="253"/>
      <c r="E6" s="252"/>
      <c r="F6" s="326" t="s">
        <v>37</v>
      </c>
    </row>
    <row r="7" spans="1:7">
      <c r="A7" s="254" t="str">
        <f>"Bidder as "&amp; 'Names of Bidder'!D6</f>
        <v xml:space="preserve">Bidder as </v>
      </c>
      <c r="B7" s="26"/>
      <c r="F7" s="331" t="s">
        <v>38</v>
      </c>
    </row>
    <row r="8" spans="1:7">
      <c r="A8" s="254" t="s">
        <v>39</v>
      </c>
      <c r="B8" s="26"/>
      <c r="C8" s="338" t="str">
        <f>IF('Names of Bidder'!D8=0, "", 'Names of Bidder'!D8)</f>
        <v/>
      </c>
      <c r="D8" s="369"/>
      <c r="E8" s="382"/>
      <c r="F8" s="336" t="s">
        <v>40</v>
      </c>
      <c r="G8" s="394"/>
    </row>
    <row r="9" spans="1:7">
      <c r="A9" s="254" t="s">
        <v>41</v>
      </c>
      <c r="B9" s="26"/>
      <c r="C9" s="338" t="str">
        <f>IF('Names of Bidder'!D9=0, "", 'Names of Bidder'!D9)</f>
        <v/>
      </c>
      <c r="D9" s="369"/>
      <c r="E9" s="382"/>
      <c r="F9" s="336" t="s">
        <v>42</v>
      </c>
      <c r="G9" s="394"/>
    </row>
    <row r="10" spans="1:7">
      <c r="A10" s="250"/>
      <c r="B10" s="330"/>
      <c r="C10" s="338" t="str">
        <f>IF('Names of Bidder'!D10=0, "", 'Names of Bidder'!D10)</f>
        <v/>
      </c>
      <c r="D10" s="369"/>
      <c r="E10" s="382"/>
      <c r="F10" s="336" t="s">
        <v>43</v>
      </c>
      <c r="G10" s="394"/>
    </row>
    <row r="11" spans="1:7">
      <c r="A11" s="250"/>
      <c r="B11" s="330"/>
      <c r="C11" s="338" t="str">
        <f>IF('Names of Bidder'!D11=0, "", 'Names of Bidder'!D11)</f>
        <v/>
      </c>
      <c r="D11" s="369"/>
      <c r="E11" s="382"/>
      <c r="F11" s="336" t="s">
        <v>44</v>
      </c>
      <c r="G11" s="394"/>
    </row>
    <row r="12" spans="1:7">
      <c r="A12" s="250"/>
      <c r="B12" s="330"/>
      <c r="C12" s="338"/>
      <c r="D12" s="253"/>
      <c r="E12" s="252"/>
      <c r="F12" s="331"/>
    </row>
    <row r="13" spans="1:7">
      <c r="F13" s="306"/>
      <c r="G13" s="392" t="s">
        <v>45</v>
      </c>
    </row>
    <row r="14" spans="1:7">
      <c r="A14" s="408" t="s">
        <v>46</v>
      </c>
      <c r="B14" s="378" t="s">
        <v>47</v>
      </c>
      <c r="C14" s="377" t="s">
        <v>48</v>
      </c>
      <c r="D14" s="409" t="s">
        <v>49</v>
      </c>
      <c r="E14" s="410" t="s">
        <v>50</v>
      </c>
      <c r="F14" s="377" t="s">
        <v>51</v>
      </c>
      <c r="G14" s="411" t="s">
        <v>52</v>
      </c>
    </row>
    <row r="15" spans="1:7">
      <c r="A15" s="412">
        <v>1</v>
      </c>
      <c r="B15" s="409">
        <v>2</v>
      </c>
      <c r="C15" s="377">
        <v>3</v>
      </c>
      <c r="D15" s="409">
        <v>4</v>
      </c>
      <c r="E15" s="412">
        <v>5</v>
      </c>
      <c r="F15" s="409">
        <v>6</v>
      </c>
      <c r="G15" s="402" t="s">
        <v>53</v>
      </c>
    </row>
    <row r="16" spans="1:7" ht="30.75" customHeight="1">
      <c r="A16" s="536" t="s">
        <v>347</v>
      </c>
      <c r="B16" s="537"/>
      <c r="C16" s="537"/>
      <c r="D16" s="537"/>
      <c r="E16" s="537"/>
      <c r="F16" s="537"/>
      <c r="G16" s="538"/>
    </row>
    <row r="17" spans="1:7" ht="30.75" customHeight="1">
      <c r="A17" s="452">
        <v>10</v>
      </c>
      <c r="B17" s="453">
        <v>1000032055</v>
      </c>
      <c r="C17" s="460" t="s">
        <v>374</v>
      </c>
      <c r="D17" s="454" t="s">
        <v>352</v>
      </c>
      <c r="E17" s="452">
        <v>0.5</v>
      </c>
      <c r="F17" s="406"/>
      <c r="G17" s="462">
        <f t="shared" ref="G17:G153" si="0">E17*F17</f>
        <v>0</v>
      </c>
    </row>
    <row r="18" spans="1:7" ht="99">
      <c r="A18" s="452">
        <v>20</v>
      </c>
      <c r="B18" s="453">
        <v>1000030433</v>
      </c>
      <c r="C18" s="460" t="s">
        <v>342</v>
      </c>
      <c r="D18" s="454" t="s">
        <v>343</v>
      </c>
      <c r="E18" s="452">
        <v>1</v>
      </c>
      <c r="F18" s="406"/>
      <c r="G18" s="462">
        <f t="shared" si="0"/>
        <v>0</v>
      </c>
    </row>
    <row r="19" spans="1:7" ht="49.5">
      <c r="A19" s="452">
        <v>30</v>
      </c>
      <c r="B19" s="453">
        <v>1000012069</v>
      </c>
      <c r="C19" s="460" t="s">
        <v>375</v>
      </c>
      <c r="D19" s="454" t="s">
        <v>343</v>
      </c>
      <c r="E19" s="452">
        <v>1</v>
      </c>
      <c r="F19" s="406"/>
      <c r="G19" s="462">
        <f t="shared" si="0"/>
        <v>0</v>
      </c>
    </row>
    <row r="20" spans="1:7">
      <c r="A20" s="452">
        <v>40</v>
      </c>
      <c r="B20" s="453">
        <v>1000012018</v>
      </c>
      <c r="C20" s="460" t="s">
        <v>346</v>
      </c>
      <c r="D20" s="454" t="s">
        <v>343</v>
      </c>
      <c r="E20" s="452">
        <v>2</v>
      </c>
      <c r="F20" s="406"/>
      <c r="G20" s="462">
        <f t="shared" si="0"/>
        <v>0</v>
      </c>
    </row>
    <row r="21" spans="1:7">
      <c r="A21" s="452">
        <v>50</v>
      </c>
      <c r="B21" s="453">
        <v>1000014547</v>
      </c>
      <c r="C21" s="460" t="s">
        <v>355</v>
      </c>
      <c r="D21" s="454" t="s">
        <v>330</v>
      </c>
      <c r="E21" s="452">
        <v>2</v>
      </c>
      <c r="F21" s="406"/>
      <c r="G21" s="462">
        <f t="shared" si="0"/>
        <v>0</v>
      </c>
    </row>
    <row r="22" spans="1:7">
      <c r="A22" s="452">
        <v>60</v>
      </c>
      <c r="B22" s="453">
        <v>1000020262</v>
      </c>
      <c r="C22" s="460" t="s">
        <v>376</v>
      </c>
      <c r="D22" s="454" t="s">
        <v>330</v>
      </c>
      <c r="E22" s="452">
        <v>2</v>
      </c>
      <c r="F22" s="406"/>
      <c r="G22" s="462">
        <f t="shared" si="0"/>
        <v>0</v>
      </c>
    </row>
    <row r="23" spans="1:7" ht="33">
      <c r="A23" s="452">
        <v>70</v>
      </c>
      <c r="B23" s="453">
        <v>1000004952</v>
      </c>
      <c r="C23" s="460" t="s">
        <v>377</v>
      </c>
      <c r="D23" s="454" t="s">
        <v>330</v>
      </c>
      <c r="E23" s="452">
        <v>1</v>
      </c>
      <c r="F23" s="406"/>
      <c r="G23" s="462">
        <f t="shared" si="0"/>
        <v>0</v>
      </c>
    </row>
    <row r="24" spans="1:7">
      <c r="A24" s="452">
        <v>80</v>
      </c>
      <c r="B24" s="453">
        <v>1000001894</v>
      </c>
      <c r="C24" s="460" t="s">
        <v>378</v>
      </c>
      <c r="D24" s="454" t="s">
        <v>330</v>
      </c>
      <c r="E24" s="452">
        <v>1</v>
      </c>
      <c r="F24" s="406"/>
      <c r="G24" s="462">
        <f t="shared" si="0"/>
        <v>0</v>
      </c>
    </row>
    <row r="25" spans="1:7" ht="33">
      <c r="A25" s="452">
        <v>90</v>
      </c>
      <c r="B25" s="453">
        <v>1000038387</v>
      </c>
      <c r="C25" s="460" t="s">
        <v>379</v>
      </c>
      <c r="D25" s="454" t="s">
        <v>330</v>
      </c>
      <c r="E25" s="452">
        <v>5</v>
      </c>
      <c r="F25" s="406"/>
      <c r="G25" s="462">
        <f t="shared" si="0"/>
        <v>0</v>
      </c>
    </row>
    <row r="26" spans="1:7" ht="33">
      <c r="A26" s="452">
        <v>100</v>
      </c>
      <c r="B26" s="453">
        <v>1000038325</v>
      </c>
      <c r="C26" s="460" t="s">
        <v>380</v>
      </c>
      <c r="D26" s="454" t="s">
        <v>330</v>
      </c>
      <c r="E26" s="452">
        <v>15</v>
      </c>
      <c r="F26" s="406"/>
      <c r="G26" s="462">
        <f t="shared" si="0"/>
        <v>0</v>
      </c>
    </row>
    <row r="27" spans="1:7">
      <c r="A27" s="452">
        <v>110</v>
      </c>
      <c r="B27" s="453">
        <v>1000013795</v>
      </c>
      <c r="C27" s="460" t="s">
        <v>381</v>
      </c>
      <c r="D27" s="454" t="s">
        <v>395</v>
      </c>
      <c r="E27" s="452">
        <v>2</v>
      </c>
      <c r="F27" s="406"/>
      <c r="G27" s="462">
        <f t="shared" si="0"/>
        <v>0</v>
      </c>
    </row>
    <row r="28" spans="1:7">
      <c r="A28" s="452">
        <v>120</v>
      </c>
      <c r="B28" s="453">
        <v>1000006284</v>
      </c>
      <c r="C28" s="460" t="s">
        <v>364</v>
      </c>
      <c r="D28" s="454" t="s">
        <v>343</v>
      </c>
      <c r="E28" s="452">
        <v>2</v>
      </c>
      <c r="F28" s="406"/>
      <c r="G28" s="462">
        <f t="shared" si="0"/>
        <v>0</v>
      </c>
    </row>
    <row r="29" spans="1:7">
      <c r="A29" s="452">
        <v>130</v>
      </c>
      <c r="B29" s="453">
        <v>1000004304</v>
      </c>
      <c r="C29" s="460" t="s">
        <v>382</v>
      </c>
      <c r="D29" s="454" t="s">
        <v>343</v>
      </c>
      <c r="E29" s="452">
        <v>1</v>
      </c>
      <c r="F29" s="406"/>
      <c r="G29" s="462">
        <f t="shared" si="0"/>
        <v>0</v>
      </c>
    </row>
    <row r="30" spans="1:7">
      <c r="A30" s="452">
        <v>140</v>
      </c>
      <c r="B30" s="453">
        <v>1000001145</v>
      </c>
      <c r="C30" s="460" t="s">
        <v>383</v>
      </c>
      <c r="D30" s="454" t="s">
        <v>343</v>
      </c>
      <c r="E30" s="452">
        <v>1</v>
      </c>
      <c r="F30" s="406"/>
      <c r="G30" s="462">
        <f t="shared" si="0"/>
        <v>0</v>
      </c>
    </row>
    <row r="31" spans="1:7" ht="30.75" customHeight="1">
      <c r="A31" s="452">
        <v>150</v>
      </c>
      <c r="B31" s="453">
        <v>1000011365</v>
      </c>
      <c r="C31" s="460" t="s">
        <v>384</v>
      </c>
      <c r="D31" s="454" t="s">
        <v>343</v>
      </c>
      <c r="E31" s="452">
        <v>1</v>
      </c>
      <c r="F31" s="406"/>
      <c r="G31" s="462">
        <f t="shared" si="0"/>
        <v>0</v>
      </c>
    </row>
    <row r="32" spans="1:7" ht="38.25" customHeight="1">
      <c r="A32" s="452">
        <v>160</v>
      </c>
      <c r="B32" s="453">
        <v>1000011264</v>
      </c>
      <c r="C32" s="460" t="s">
        <v>385</v>
      </c>
      <c r="D32" s="454" t="s">
        <v>343</v>
      </c>
      <c r="E32" s="452">
        <v>1</v>
      </c>
      <c r="F32" s="406"/>
      <c r="G32" s="462">
        <f t="shared" si="0"/>
        <v>0</v>
      </c>
    </row>
    <row r="33" spans="1:7">
      <c r="A33" s="452">
        <v>170</v>
      </c>
      <c r="B33" s="453">
        <v>1000056105</v>
      </c>
      <c r="C33" s="460" t="s">
        <v>336</v>
      </c>
      <c r="D33" s="454" t="s">
        <v>337</v>
      </c>
      <c r="E33" s="452">
        <v>1</v>
      </c>
      <c r="F33" s="406"/>
      <c r="G33" s="462">
        <f t="shared" si="0"/>
        <v>0</v>
      </c>
    </row>
    <row r="34" spans="1:7">
      <c r="A34" s="452">
        <v>180</v>
      </c>
      <c r="B34" s="453">
        <v>1000007632</v>
      </c>
      <c r="C34" s="460" t="s">
        <v>386</v>
      </c>
      <c r="D34" s="454" t="s">
        <v>330</v>
      </c>
      <c r="E34" s="452">
        <v>2</v>
      </c>
      <c r="F34" s="406"/>
      <c r="G34" s="462">
        <f t="shared" si="0"/>
        <v>0</v>
      </c>
    </row>
    <row r="35" spans="1:7">
      <c r="A35" s="452">
        <v>190</v>
      </c>
      <c r="B35" s="453">
        <v>1000014234</v>
      </c>
      <c r="C35" s="460" t="s">
        <v>387</v>
      </c>
      <c r="D35" s="454" t="s">
        <v>330</v>
      </c>
      <c r="E35" s="452">
        <v>1</v>
      </c>
      <c r="F35" s="406"/>
      <c r="G35" s="462">
        <f t="shared" si="0"/>
        <v>0</v>
      </c>
    </row>
    <row r="36" spans="1:7" s="418" customFormat="1">
      <c r="A36" s="452">
        <v>200</v>
      </c>
      <c r="B36" s="453">
        <v>1000046092</v>
      </c>
      <c r="C36" s="460" t="s">
        <v>388</v>
      </c>
      <c r="D36" s="454" t="s">
        <v>330</v>
      </c>
      <c r="E36" s="452">
        <v>1</v>
      </c>
      <c r="F36" s="406"/>
      <c r="G36" s="462">
        <f t="shared" si="0"/>
        <v>0</v>
      </c>
    </row>
    <row r="37" spans="1:7" s="418" customFormat="1">
      <c r="A37" s="452">
        <v>210</v>
      </c>
      <c r="B37" s="455">
        <v>1000032055</v>
      </c>
      <c r="C37" s="456" t="s">
        <v>389</v>
      </c>
      <c r="D37" s="454" t="s">
        <v>339</v>
      </c>
      <c r="E37" s="452">
        <v>1</v>
      </c>
      <c r="F37" s="406"/>
      <c r="G37" s="462">
        <f t="shared" si="0"/>
        <v>0</v>
      </c>
    </row>
    <row r="38" spans="1:7" s="418" customFormat="1">
      <c r="A38" s="452">
        <v>220</v>
      </c>
      <c r="B38" s="455">
        <v>1000017446</v>
      </c>
      <c r="C38" s="456" t="s">
        <v>333</v>
      </c>
      <c r="D38" s="454" t="s">
        <v>334</v>
      </c>
      <c r="E38" s="452">
        <v>800</v>
      </c>
      <c r="F38" s="406"/>
      <c r="G38" s="462">
        <f t="shared" si="0"/>
        <v>0</v>
      </c>
    </row>
    <row r="39" spans="1:7" s="418" customFormat="1">
      <c r="A39" s="452">
        <v>230</v>
      </c>
      <c r="B39" s="455">
        <v>1000029966</v>
      </c>
      <c r="C39" s="456" t="s">
        <v>335</v>
      </c>
      <c r="D39" s="454" t="s">
        <v>330</v>
      </c>
      <c r="E39" s="452">
        <v>100</v>
      </c>
      <c r="F39" s="406"/>
      <c r="G39" s="462">
        <f t="shared" si="0"/>
        <v>0</v>
      </c>
    </row>
    <row r="40" spans="1:7" s="418" customFormat="1">
      <c r="A40" s="452">
        <v>240</v>
      </c>
      <c r="B40" s="455">
        <v>1000043233</v>
      </c>
      <c r="C40" s="456" t="s">
        <v>338</v>
      </c>
      <c r="D40" s="454" t="s">
        <v>334</v>
      </c>
      <c r="E40" s="452">
        <v>300</v>
      </c>
      <c r="F40" s="406"/>
      <c r="G40" s="462">
        <f t="shared" si="0"/>
        <v>0</v>
      </c>
    </row>
    <row r="41" spans="1:7" s="418" customFormat="1">
      <c r="A41" s="452">
        <v>250</v>
      </c>
      <c r="B41" s="455">
        <v>1000077518</v>
      </c>
      <c r="C41" s="456" t="s">
        <v>340</v>
      </c>
      <c r="D41" s="454" t="s">
        <v>341</v>
      </c>
      <c r="E41" s="452">
        <v>1</v>
      </c>
      <c r="F41" s="406"/>
      <c r="G41" s="462">
        <f t="shared" si="0"/>
        <v>0</v>
      </c>
    </row>
    <row r="42" spans="1:7" s="418" customFormat="1" ht="33">
      <c r="A42" s="452">
        <v>260</v>
      </c>
      <c r="B42" s="455">
        <v>1000025958</v>
      </c>
      <c r="C42" s="456" t="s">
        <v>344</v>
      </c>
      <c r="D42" s="454" t="s">
        <v>330</v>
      </c>
      <c r="E42" s="452">
        <v>9</v>
      </c>
      <c r="F42" s="406"/>
      <c r="G42" s="462">
        <f t="shared" si="0"/>
        <v>0</v>
      </c>
    </row>
    <row r="43" spans="1:7" s="418" customFormat="1">
      <c r="A43" s="452">
        <v>270</v>
      </c>
      <c r="B43" s="455">
        <v>1000030860</v>
      </c>
      <c r="C43" s="456" t="s">
        <v>328</v>
      </c>
      <c r="D43" s="454" t="s">
        <v>329</v>
      </c>
      <c r="E43" s="452">
        <v>2</v>
      </c>
      <c r="F43" s="406"/>
      <c r="G43" s="462">
        <f t="shared" si="0"/>
        <v>0</v>
      </c>
    </row>
    <row r="44" spans="1:7" s="418" customFormat="1">
      <c r="A44" s="452">
        <v>280</v>
      </c>
      <c r="B44" s="455">
        <v>1000043075</v>
      </c>
      <c r="C44" s="456" t="s">
        <v>345</v>
      </c>
      <c r="D44" s="454" t="s">
        <v>331</v>
      </c>
      <c r="E44" s="452">
        <v>900</v>
      </c>
      <c r="F44" s="406"/>
      <c r="G44" s="462">
        <f t="shared" si="0"/>
        <v>0</v>
      </c>
    </row>
    <row r="45" spans="1:7" s="418" customFormat="1" ht="33">
      <c r="A45" s="452">
        <v>290</v>
      </c>
      <c r="B45" s="455">
        <v>1000043075</v>
      </c>
      <c r="C45" s="456" t="s">
        <v>390</v>
      </c>
      <c r="D45" s="454" t="s">
        <v>331</v>
      </c>
      <c r="E45" s="452">
        <v>200</v>
      </c>
      <c r="F45" s="406"/>
      <c r="G45" s="462">
        <f t="shared" si="0"/>
        <v>0</v>
      </c>
    </row>
    <row r="46" spans="1:7" s="418" customFormat="1">
      <c r="A46" s="452">
        <v>300</v>
      </c>
      <c r="B46" s="455">
        <v>1000015234</v>
      </c>
      <c r="C46" s="456" t="s">
        <v>391</v>
      </c>
      <c r="D46" s="454" t="s">
        <v>331</v>
      </c>
      <c r="E46" s="452">
        <v>500</v>
      </c>
      <c r="F46" s="406"/>
      <c r="G46" s="462">
        <f t="shared" si="0"/>
        <v>0</v>
      </c>
    </row>
    <row r="47" spans="1:7" s="418" customFormat="1">
      <c r="A47" s="452">
        <v>310</v>
      </c>
      <c r="B47" s="455">
        <v>1000025968</v>
      </c>
      <c r="C47" s="456" t="s">
        <v>392</v>
      </c>
      <c r="D47" s="454" t="s">
        <v>330</v>
      </c>
      <c r="E47" s="452">
        <v>600</v>
      </c>
      <c r="F47" s="406"/>
      <c r="G47" s="462">
        <f t="shared" si="0"/>
        <v>0</v>
      </c>
    </row>
    <row r="48" spans="1:7" s="418" customFormat="1">
      <c r="A48" s="452">
        <v>320</v>
      </c>
      <c r="B48" s="455">
        <v>1000002138</v>
      </c>
      <c r="C48" s="456" t="s">
        <v>393</v>
      </c>
      <c r="D48" s="454" t="s">
        <v>331</v>
      </c>
      <c r="E48" s="452">
        <v>250</v>
      </c>
      <c r="F48" s="406"/>
      <c r="G48" s="462">
        <f t="shared" si="0"/>
        <v>0</v>
      </c>
    </row>
    <row r="49" spans="1:7" s="418" customFormat="1">
      <c r="A49" s="452">
        <v>330</v>
      </c>
      <c r="B49" s="455">
        <v>1000002136</v>
      </c>
      <c r="C49" s="456" t="s">
        <v>394</v>
      </c>
      <c r="D49" s="454" t="s">
        <v>331</v>
      </c>
      <c r="E49" s="452">
        <v>250</v>
      </c>
      <c r="F49" s="406"/>
      <c r="G49" s="462">
        <f t="shared" si="0"/>
        <v>0</v>
      </c>
    </row>
    <row r="50" spans="1:7" s="418" customFormat="1">
      <c r="A50" s="452">
        <v>340</v>
      </c>
      <c r="B50" s="455">
        <v>1000041404</v>
      </c>
      <c r="C50" s="456" t="s">
        <v>332</v>
      </c>
      <c r="D50" s="454" t="s">
        <v>330</v>
      </c>
      <c r="E50" s="452">
        <v>70</v>
      </c>
      <c r="F50" s="406"/>
      <c r="G50" s="462">
        <f t="shared" si="0"/>
        <v>0</v>
      </c>
    </row>
    <row r="51" spans="1:7" s="418" customFormat="1" hidden="1">
      <c r="A51" s="407"/>
      <c r="B51" s="434"/>
      <c r="C51" s="438"/>
      <c r="D51" s="437"/>
      <c r="E51" s="414"/>
      <c r="F51" s="406"/>
      <c r="G51" s="413">
        <f t="shared" si="0"/>
        <v>0</v>
      </c>
    </row>
    <row r="52" spans="1:7" s="418" customFormat="1" hidden="1">
      <c r="A52" s="407"/>
      <c r="B52" s="434"/>
      <c r="C52" s="438"/>
      <c r="D52" s="437"/>
      <c r="E52" s="414"/>
      <c r="F52" s="406"/>
      <c r="G52" s="413">
        <f t="shared" si="0"/>
        <v>0</v>
      </c>
    </row>
    <row r="53" spans="1:7" s="418" customFormat="1" hidden="1">
      <c r="A53" s="407"/>
      <c r="B53" s="434"/>
      <c r="C53" s="438"/>
      <c r="D53" s="437"/>
      <c r="E53" s="414"/>
      <c r="F53" s="406"/>
      <c r="G53" s="413">
        <f t="shared" si="0"/>
        <v>0</v>
      </c>
    </row>
    <row r="54" spans="1:7" s="418" customFormat="1" hidden="1">
      <c r="A54" s="407"/>
      <c r="B54" s="434"/>
      <c r="C54" s="438"/>
      <c r="D54" s="437"/>
      <c r="E54" s="414"/>
      <c r="F54" s="406"/>
      <c r="G54" s="413">
        <f t="shared" si="0"/>
        <v>0</v>
      </c>
    </row>
    <row r="55" spans="1:7" s="418" customFormat="1" hidden="1">
      <c r="A55" s="407"/>
      <c r="B55" s="434"/>
      <c r="C55" s="438"/>
      <c r="D55" s="437"/>
      <c r="E55" s="414"/>
      <c r="F55" s="406"/>
      <c r="G55" s="413">
        <f t="shared" si="0"/>
        <v>0</v>
      </c>
    </row>
    <row r="56" spans="1:7" s="418" customFormat="1" hidden="1">
      <c r="A56" s="407"/>
      <c r="B56" s="434"/>
      <c r="C56" s="438"/>
      <c r="D56" s="437"/>
      <c r="E56" s="414"/>
      <c r="F56" s="406"/>
      <c r="G56" s="413">
        <f t="shared" si="0"/>
        <v>0</v>
      </c>
    </row>
    <row r="57" spans="1:7" s="418" customFormat="1" hidden="1">
      <c r="A57" s="407"/>
      <c r="B57" s="434"/>
      <c r="C57" s="438"/>
      <c r="D57" s="437"/>
      <c r="E57" s="414"/>
      <c r="F57" s="406"/>
      <c r="G57" s="413">
        <f t="shared" si="0"/>
        <v>0</v>
      </c>
    </row>
    <row r="58" spans="1:7" s="418" customFormat="1" hidden="1">
      <c r="A58" s="407"/>
      <c r="B58" s="434"/>
      <c r="C58" s="438"/>
      <c r="D58" s="437"/>
      <c r="E58" s="414"/>
      <c r="F58" s="406"/>
      <c r="G58" s="413">
        <f t="shared" si="0"/>
        <v>0</v>
      </c>
    </row>
    <row r="59" spans="1:7" s="418" customFormat="1" hidden="1">
      <c r="A59" s="407"/>
      <c r="B59" s="434"/>
      <c r="C59" s="439"/>
      <c r="D59" s="437"/>
      <c r="E59" s="414"/>
      <c r="F59" s="406"/>
      <c r="G59" s="413">
        <f t="shared" si="0"/>
        <v>0</v>
      </c>
    </row>
    <row r="60" spans="1:7" s="418" customFormat="1" hidden="1">
      <c r="A60" s="407"/>
      <c r="B60" s="434"/>
      <c r="C60" s="439"/>
      <c r="D60" s="437"/>
      <c r="E60" s="414"/>
      <c r="F60" s="406"/>
      <c r="G60" s="413">
        <f t="shared" si="0"/>
        <v>0</v>
      </c>
    </row>
    <row r="61" spans="1:7" s="418" customFormat="1" hidden="1">
      <c r="A61" s="407"/>
      <c r="B61" s="434"/>
      <c r="C61" s="442"/>
      <c r="D61" s="434"/>
      <c r="E61" s="414"/>
      <c r="F61" s="406"/>
      <c r="G61" s="413">
        <f t="shared" si="0"/>
        <v>0</v>
      </c>
    </row>
    <row r="62" spans="1:7" s="418" customFormat="1" hidden="1">
      <c r="A62" s="407"/>
      <c r="B62" s="434"/>
      <c r="C62" s="441"/>
      <c r="D62" s="436"/>
      <c r="E62" s="414"/>
      <c r="F62" s="406"/>
      <c r="G62" s="413">
        <f t="shared" si="0"/>
        <v>0</v>
      </c>
    </row>
    <row r="63" spans="1:7" s="418" customFormat="1" hidden="1">
      <c r="A63" s="407"/>
      <c r="B63" s="434"/>
      <c r="C63" s="441"/>
      <c r="D63" s="443"/>
      <c r="E63" s="414"/>
      <c r="F63" s="406"/>
      <c r="G63" s="413">
        <f t="shared" si="0"/>
        <v>0</v>
      </c>
    </row>
    <row r="64" spans="1:7" s="418" customFormat="1" hidden="1">
      <c r="A64" s="407"/>
      <c r="B64" s="443"/>
      <c r="C64" s="445"/>
      <c r="D64" s="434"/>
      <c r="E64" s="414"/>
      <c r="F64" s="406"/>
      <c r="G64" s="413">
        <f t="shared" si="0"/>
        <v>0</v>
      </c>
    </row>
    <row r="65" spans="1:7" s="418" customFormat="1" hidden="1">
      <c r="A65" s="407"/>
      <c r="B65" s="443"/>
      <c r="C65" s="445"/>
      <c r="D65" s="443"/>
      <c r="E65" s="414"/>
      <c r="F65" s="406"/>
      <c r="G65" s="413">
        <f t="shared" si="0"/>
        <v>0</v>
      </c>
    </row>
    <row r="66" spans="1:7" s="418" customFormat="1" hidden="1">
      <c r="A66" s="407"/>
      <c r="B66" s="446"/>
      <c r="C66" s="445"/>
      <c r="D66" s="443"/>
      <c r="E66" s="414"/>
      <c r="F66" s="406"/>
      <c r="G66" s="413">
        <f t="shared" si="0"/>
        <v>0</v>
      </c>
    </row>
    <row r="67" spans="1:7" s="418" customFormat="1" hidden="1">
      <c r="A67" s="407"/>
      <c r="B67" s="446"/>
      <c r="C67" s="445"/>
      <c r="D67" s="443"/>
      <c r="E67" s="414"/>
      <c r="F67" s="406"/>
      <c r="G67" s="413">
        <f t="shared" si="0"/>
        <v>0</v>
      </c>
    </row>
    <row r="68" spans="1:7" s="418" customFormat="1" hidden="1">
      <c r="A68" s="407"/>
      <c r="B68" s="447"/>
      <c r="C68" s="445"/>
      <c r="D68" s="443"/>
      <c r="E68" s="414"/>
      <c r="F68" s="406"/>
      <c r="G68" s="413">
        <f t="shared" si="0"/>
        <v>0</v>
      </c>
    </row>
    <row r="69" spans="1:7" s="418" customFormat="1" hidden="1">
      <c r="A69" s="407"/>
      <c r="B69" s="443"/>
      <c r="C69" s="445"/>
      <c r="D69" s="434"/>
      <c r="E69" s="414"/>
      <c r="F69" s="406"/>
      <c r="G69" s="413">
        <f t="shared" si="0"/>
        <v>0</v>
      </c>
    </row>
    <row r="70" spans="1:7" s="418" customFormat="1" hidden="1">
      <c r="A70" s="407"/>
      <c r="B70" s="443"/>
      <c r="C70" s="445"/>
      <c r="D70" s="434"/>
      <c r="E70" s="414"/>
      <c r="F70" s="406"/>
      <c r="G70" s="413">
        <f t="shared" si="0"/>
        <v>0</v>
      </c>
    </row>
    <row r="71" spans="1:7" s="418" customFormat="1" hidden="1">
      <c r="A71" s="407"/>
      <c r="B71" s="443"/>
      <c r="C71" s="445"/>
      <c r="D71" s="443"/>
      <c r="E71" s="414"/>
      <c r="F71" s="406"/>
      <c r="G71" s="413">
        <f t="shared" si="0"/>
        <v>0</v>
      </c>
    </row>
    <row r="72" spans="1:7" s="418" customFormat="1" hidden="1">
      <c r="A72" s="407"/>
      <c r="B72" s="443"/>
      <c r="C72" s="445"/>
      <c r="D72" s="443"/>
      <c r="E72" s="414"/>
      <c r="F72" s="406"/>
      <c r="G72" s="413">
        <f t="shared" si="0"/>
        <v>0</v>
      </c>
    </row>
    <row r="73" spans="1:7" s="418" customFormat="1" hidden="1">
      <c r="A73" s="407"/>
      <c r="B73" s="443"/>
      <c r="C73" s="445"/>
      <c r="D73" s="443"/>
      <c r="E73" s="414"/>
      <c r="F73" s="406"/>
      <c r="G73" s="413">
        <f t="shared" si="0"/>
        <v>0</v>
      </c>
    </row>
    <row r="74" spans="1:7" s="418" customFormat="1" hidden="1">
      <c r="A74" s="407"/>
      <c r="B74" s="443"/>
      <c r="C74" s="445"/>
      <c r="D74" s="443"/>
      <c r="E74" s="414"/>
      <c r="F74" s="406"/>
      <c r="G74" s="413">
        <f t="shared" si="0"/>
        <v>0</v>
      </c>
    </row>
    <row r="75" spans="1:7" s="418" customFormat="1" hidden="1">
      <c r="A75" s="407"/>
      <c r="B75" s="443"/>
      <c r="C75" s="445"/>
      <c r="D75" s="443"/>
      <c r="E75" s="414"/>
      <c r="F75" s="406"/>
      <c r="G75" s="413">
        <f t="shared" si="0"/>
        <v>0</v>
      </c>
    </row>
    <row r="76" spans="1:7" s="418" customFormat="1" hidden="1">
      <c r="A76" s="407"/>
      <c r="B76" s="443"/>
      <c r="C76" s="445"/>
      <c r="D76" s="434"/>
      <c r="E76" s="414"/>
      <c r="F76" s="406"/>
      <c r="G76" s="413">
        <f t="shared" si="0"/>
        <v>0</v>
      </c>
    </row>
    <row r="77" spans="1:7" s="418" customFormat="1" hidden="1">
      <c r="A77" s="407"/>
      <c r="B77" s="443"/>
      <c r="C77" s="445"/>
      <c r="D77" s="443"/>
      <c r="E77" s="414"/>
      <c r="F77" s="406"/>
      <c r="G77" s="413">
        <f t="shared" si="0"/>
        <v>0</v>
      </c>
    </row>
    <row r="78" spans="1:7" s="418" customFormat="1" hidden="1">
      <c r="A78" s="407"/>
      <c r="B78" s="434"/>
      <c r="C78" s="440"/>
      <c r="D78" s="443"/>
      <c r="E78" s="414"/>
      <c r="F78" s="406"/>
      <c r="G78" s="413">
        <f t="shared" si="0"/>
        <v>0</v>
      </c>
    </row>
    <row r="79" spans="1:7" s="418" customFormat="1" hidden="1">
      <c r="A79" s="407"/>
      <c r="B79" s="434"/>
      <c r="C79" s="440"/>
      <c r="D79" s="443"/>
      <c r="E79" s="414"/>
      <c r="F79" s="406"/>
      <c r="G79" s="413">
        <f t="shared" si="0"/>
        <v>0</v>
      </c>
    </row>
    <row r="80" spans="1:7" s="418" customFormat="1" hidden="1">
      <c r="A80" s="407"/>
      <c r="B80" s="434"/>
      <c r="C80" s="440"/>
      <c r="D80" s="443"/>
      <c r="E80" s="414"/>
      <c r="F80" s="406"/>
      <c r="G80" s="413">
        <f t="shared" si="0"/>
        <v>0</v>
      </c>
    </row>
    <row r="81" spans="1:7" s="418" customFormat="1" hidden="1">
      <c r="A81" s="407"/>
      <c r="B81" s="434"/>
      <c r="C81" s="440"/>
      <c r="D81" s="443"/>
      <c r="E81" s="414"/>
      <c r="F81" s="406"/>
      <c r="G81" s="413">
        <f t="shared" si="0"/>
        <v>0</v>
      </c>
    </row>
    <row r="82" spans="1:7" s="418" customFormat="1" hidden="1">
      <c r="A82" s="407"/>
      <c r="B82" s="434"/>
      <c r="C82" s="440"/>
      <c r="D82" s="443"/>
      <c r="E82" s="414"/>
      <c r="F82" s="406"/>
      <c r="G82" s="413">
        <f t="shared" si="0"/>
        <v>0</v>
      </c>
    </row>
    <row r="83" spans="1:7" s="418" customFormat="1" hidden="1">
      <c r="A83" s="407"/>
      <c r="B83" s="434"/>
      <c r="C83" s="440"/>
      <c r="D83" s="444"/>
      <c r="E83" s="414"/>
      <c r="F83" s="406"/>
      <c r="G83" s="413">
        <f t="shared" si="0"/>
        <v>0</v>
      </c>
    </row>
    <row r="84" spans="1:7" s="418" customFormat="1" hidden="1">
      <c r="A84" s="407"/>
      <c r="B84" s="443"/>
      <c r="C84" s="445"/>
      <c r="D84" s="434"/>
      <c r="E84" s="414"/>
      <c r="F84" s="406"/>
      <c r="G84" s="413">
        <f t="shared" si="0"/>
        <v>0</v>
      </c>
    </row>
    <row r="85" spans="1:7" s="418" customFormat="1" hidden="1">
      <c r="A85" s="407"/>
      <c r="B85" s="443"/>
      <c r="C85" s="445"/>
      <c r="D85" s="443"/>
      <c r="E85" s="414"/>
      <c r="F85" s="406"/>
      <c r="G85" s="413">
        <f t="shared" si="0"/>
        <v>0</v>
      </c>
    </row>
    <row r="86" spans="1:7" s="418" customFormat="1" hidden="1">
      <c r="A86" s="407"/>
      <c r="B86" s="443"/>
      <c r="C86" s="445"/>
      <c r="D86" s="443"/>
      <c r="E86" s="414"/>
      <c r="F86" s="406"/>
      <c r="G86" s="413">
        <f t="shared" si="0"/>
        <v>0</v>
      </c>
    </row>
    <row r="87" spans="1:7" s="418" customFormat="1" hidden="1">
      <c r="A87" s="407"/>
      <c r="B87" s="443"/>
      <c r="C87" s="445"/>
      <c r="D87" s="443"/>
      <c r="E87" s="414"/>
      <c r="F87" s="406"/>
      <c r="G87" s="413">
        <f t="shared" si="0"/>
        <v>0</v>
      </c>
    </row>
    <row r="88" spans="1:7" s="418" customFormat="1" hidden="1">
      <c r="A88" s="407"/>
      <c r="B88" s="443"/>
      <c r="C88" s="445"/>
      <c r="D88" s="443"/>
      <c r="E88" s="414"/>
      <c r="F88" s="406"/>
      <c r="G88" s="413">
        <f t="shared" si="0"/>
        <v>0</v>
      </c>
    </row>
    <row r="89" spans="1:7" s="418" customFormat="1" hidden="1">
      <c r="A89" s="407"/>
      <c r="B89" s="443"/>
      <c r="C89" s="445"/>
      <c r="D89" s="443"/>
      <c r="E89" s="414"/>
      <c r="F89" s="406"/>
      <c r="G89" s="413">
        <f t="shared" si="0"/>
        <v>0</v>
      </c>
    </row>
    <row r="90" spans="1:7" s="418" customFormat="1" hidden="1">
      <c r="A90" s="407"/>
      <c r="B90" s="443"/>
      <c r="C90" s="445"/>
      <c r="D90" s="443"/>
      <c r="E90" s="414"/>
      <c r="F90" s="406"/>
      <c r="G90" s="413">
        <f t="shared" si="0"/>
        <v>0</v>
      </c>
    </row>
    <row r="91" spans="1:7" s="418" customFormat="1" hidden="1">
      <c r="A91" s="407"/>
      <c r="B91" s="443"/>
      <c r="C91" s="445"/>
      <c r="D91" s="443"/>
      <c r="E91" s="414"/>
      <c r="F91" s="406"/>
      <c r="G91" s="413">
        <f t="shared" si="0"/>
        <v>0</v>
      </c>
    </row>
    <row r="92" spans="1:7" s="418" customFormat="1" hidden="1">
      <c r="A92" s="407"/>
      <c r="B92" s="443"/>
      <c r="C92" s="445"/>
      <c r="D92" s="443"/>
      <c r="E92" s="414"/>
      <c r="F92" s="406"/>
      <c r="G92" s="413">
        <f t="shared" si="0"/>
        <v>0</v>
      </c>
    </row>
    <row r="93" spans="1:7" s="418" customFormat="1" hidden="1">
      <c r="A93" s="407"/>
      <c r="B93" s="446"/>
      <c r="C93" s="448"/>
      <c r="D93" s="443"/>
      <c r="E93" s="414"/>
      <c r="F93" s="406"/>
      <c r="G93" s="413">
        <f t="shared" si="0"/>
        <v>0</v>
      </c>
    </row>
    <row r="94" spans="1:7" s="418" customFormat="1" hidden="1">
      <c r="A94" s="407"/>
      <c r="B94" s="449"/>
      <c r="C94" s="448"/>
      <c r="D94" s="443"/>
      <c r="E94" s="414"/>
      <c r="F94" s="406"/>
      <c r="G94" s="413">
        <f t="shared" si="0"/>
        <v>0</v>
      </c>
    </row>
    <row r="95" spans="1:7" s="418" customFormat="1" hidden="1">
      <c r="A95" s="407"/>
      <c r="B95" s="449"/>
      <c r="C95" s="448"/>
      <c r="D95" s="443"/>
      <c r="E95" s="414"/>
      <c r="F95" s="406"/>
      <c r="G95" s="413">
        <f t="shared" si="0"/>
        <v>0</v>
      </c>
    </row>
    <row r="96" spans="1:7" s="418" customFormat="1" hidden="1">
      <c r="A96" s="407"/>
      <c r="B96" s="449"/>
      <c r="C96" s="448"/>
      <c r="D96" s="443"/>
      <c r="E96" s="414"/>
      <c r="F96" s="406"/>
      <c r="G96" s="413">
        <f t="shared" si="0"/>
        <v>0</v>
      </c>
    </row>
    <row r="97" spans="1:7" s="418" customFormat="1" hidden="1">
      <c r="A97" s="407"/>
      <c r="B97" s="446"/>
      <c r="C97" s="445"/>
      <c r="D97" s="443"/>
      <c r="E97" s="414"/>
      <c r="F97" s="406"/>
      <c r="G97" s="413">
        <f t="shared" si="0"/>
        <v>0</v>
      </c>
    </row>
    <row r="98" spans="1:7" s="418" customFormat="1" hidden="1">
      <c r="A98" s="407"/>
      <c r="B98" s="446"/>
      <c r="C98" s="445"/>
      <c r="D98" s="443"/>
      <c r="E98" s="414"/>
      <c r="F98" s="406"/>
      <c r="G98" s="413">
        <f t="shared" si="0"/>
        <v>0</v>
      </c>
    </row>
    <row r="99" spans="1:7" s="418" customFormat="1" hidden="1">
      <c r="A99" s="407"/>
      <c r="B99" s="446"/>
      <c r="C99" s="445"/>
      <c r="D99" s="443"/>
      <c r="E99" s="414"/>
      <c r="F99" s="406"/>
      <c r="G99" s="413">
        <f t="shared" si="0"/>
        <v>0</v>
      </c>
    </row>
    <row r="100" spans="1:7" s="418" customFormat="1" hidden="1">
      <c r="A100" s="407"/>
      <c r="B100" s="443"/>
      <c r="C100" s="445"/>
      <c r="D100" s="443"/>
      <c r="E100" s="414"/>
      <c r="F100" s="406"/>
      <c r="G100" s="413">
        <f t="shared" si="0"/>
        <v>0</v>
      </c>
    </row>
    <row r="101" spans="1:7" s="418" customFormat="1" hidden="1">
      <c r="A101" s="407"/>
      <c r="B101" s="443"/>
      <c r="C101" s="445"/>
      <c r="D101" s="443"/>
      <c r="E101" s="414"/>
      <c r="F101" s="406"/>
      <c r="G101" s="413">
        <f t="shared" si="0"/>
        <v>0</v>
      </c>
    </row>
    <row r="102" spans="1:7" s="418" customFormat="1" hidden="1">
      <c r="A102" s="407"/>
      <c r="B102" s="443"/>
      <c r="C102" s="445"/>
      <c r="D102" s="443"/>
      <c r="E102" s="414"/>
      <c r="F102" s="406"/>
      <c r="G102" s="413">
        <f t="shared" si="0"/>
        <v>0</v>
      </c>
    </row>
    <row r="103" spans="1:7" s="418" customFormat="1" hidden="1">
      <c r="A103" s="407"/>
      <c r="B103" s="443"/>
      <c r="C103" s="445"/>
      <c r="D103" s="443"/>
      <c r="E103" s="414"/>
      <c r="F103" s="406"/>
      <c r="G103" s="413">
        <f t="shared" si="0"/>
        <v>0</v>
      </c>
    </row>
    <row r="104" spans="1:7" s="418" customFormat="1" hidden="1">
      <c r="A104" s="407"/>
      <c r="B104" s="443"/>
      <c r="C104" s="445"/>
      <c r="D104" s="443"/>
      <c r="E104" s="414"/>
      <c r="F104" s="406"/>
      <c r="G104" s="413">
        <f t="shared" si="0"/>
        <v>0</v>
      </c>
    </row>
    <row r="105" spans="1:7" s="418" customFormat="1" hidden="1">
      <c r="A105" s="407"/>
      <c r="B105" s="443"/>
      <c r="C105" s="445"/>
      <c r="D105" s="443"/>
      <c r="E105" s="414"/>
      <c r="F105" s="406"/>
      <c r="G105" s="413">
        <f t="shared" si="0"/>
        <v>0</v>
      </c>
    </row>
    <row r="106" spans="1:7" s="418" customFormat="1" hidden="1">
      <c r="A106" s="407"/>
      <c r="B106" s="443"/>
      <c r="C106" s="445"/>
      <c r="D106" s="443"/>
      <c r="E106" s="414"/>
      <c r="F106" s="406"/>
      <c r="G106" s="413">
        <f t="shared" si="0"/>
        <v>0</v>
      </c>
    </row>
    <row r="107" spans="1:7" s="418" customFormat="1" hidden="1">
      <c r="A107" s="407"/>
      <c r="B107" s="443"/>
      <c r="C107" s="445"/>
      <c r="D107" s="443"/>
      <c r="E107" s="414"/>
      <c r="F107" s="406"/>
      <c r="G107" s="413">
        <f t="shared" si="0"/>
        <v>0</v>
      </c>
    </row>
    <row r="108" spans="1:7" s="418" customFormat="1" hidden="1">
      <c r="A108" s="407"/>
      <c r="B108" s="443"/>
      <c r="C108" s="445"/>
      <c r="D108" s="443"/>
      <c r="E108" s="414"/>
      <c r="F108" s="406"/>
      <c r="G108" s="413">
        <f t="shared" si="0"/>
        <v>0</v>
      </c>
    </row>
    <row r="109" spans="1:7" s="418" customFormat="1" hidden="1">
      <c r="A109" s="407"/>
      <c r="B109" s="443"/>
      <c r="C109" s="445"/>
      <c r="D109" s="443"/>
      <c r="E109" s="414"/>
      <c r="F109" s="406"/>
      <c r="G109" s="413">
        <f t="shared" si="0"/>
        <v>0</v>
      </c>
    </row>
    <row r="110" spans="1:7" s="418" customFormat="1" hidden="1">
      <c r="A110" s="407"/>
      <c r="B110" s="443"/>
      <c r="C110" s="445"/>
      <c r="D110" s="443"/>
      <c r="E110" s="414"/>
      <c r="F110" s="406"/>
      <c r="G110" s="413">
        <f t="shared" si="0"/>
        <v>0</v>
      </c>
    </row>
    <row r="111" spans="1:7" s="418" customFormat="1" hidden="1">
      <c r="A111" s="407"/>
      <c r="B111" s="443"/>
      <c r="C111" s="445"/>
      <c r="D111" s="443"/>
      <c r="E111" s="414"/>
      <c r="F111" s="406"/>
      <c r="G111" s="413">
        <f t="shared" si="0"/>
        <v>0</v>
      </c>
    </row>
    <row r="112" spans="1:7" s="418" customFormat="1" hidden="1">
      <c r="A112" s="407"/>
      <c r="B112" s="443"/>
      <c r="C112" s="445"/>
      <c r="D112" s="443"/>
      <c r="E112" s="414"/>
      <c r="F112" s="406"/>
      <c r="G112" s="413">
        <f t="shared" si="0"/>
        <v>0</v>
      </c>
    </row>
    <row r="113" spans="1:7" s="418" customFormat="1" hidden="1">
      <c r="A113" s="407"/>
      <c r="B113" s="443"/>
      <c r="C113" s="445"/>
      <c r="D113" s="443"/>
      <c r="E113" s="414"/>
      <c r="F113" s="406"/>
      <c r="G113" s="413">
        <f t="shared" si="0"/>
        <v>0</v>
      </c>
    </row>
    <row r="114" spans="1:7" s="418" customFormat="1" ht="30" hidden="1" customHeight="1">
      <c r="A114" s="407"/>
      <c r="B114" s="443"/>
      <c r="C114" s="445"/>
      <c r="D114" s="443"/>
      <c r="E114" s="414"/>
      <c r="F114" s="406"/>
      <c r="G114" s="413">
        <f t="shared" si="0"/>
        <v>0</v>
      </c>
    </row>
    <row r="115" spans="1:7" s="418" customFormat="1" ht="35.25" hidden="1" customHeight="1">
      <c r="A115" s="407"/>
      <c r="B115" s="450"/>
      <c r="C115" s="451"/>
      <c r="D115" s="443"/>
      <c r="E115" s="414"/>
      <c r="F115" s="406"/>
      <c r="G115" s="413">
        <f t="shared" si="0"/>
        <v>0</v>
      </c>
    </row>
    <row r="116" spans="1:7" s="418" customFormat="1" ht="26.25" hidden="1" customHeight="1">
      <c r="A116" s="407"/>
      <c r="B116" s="433"/>
      <c r="C116" s="435"/>
      <c r="D116" s="443"/>
      <c r="E116" s="414"/>
      <c r="F116" s="406"/>
      <c r="G116" s="413">
        <f t="shared" si="0"/>
        <v>0</v>
      </c>
    </row>
    <row r="117" spans="1:7" s="418" customFormat="1" hidden="1">
      <c r="A117" s="407"/>
      <c r="B117" s="443"/>
      <c r="C117" s="445"/>
      <c r="D117" s="445"/>
      <c r="E117" s="414"/>
      <c r="F117" s="406"/>
      <c r="G117" s="413">
        <f t="shared" si="0"/>
        <v>0</v>
      </c>
    </row>
    <row r="118" spans="1:7" s="418" customFormat="1" hidden="1">
      <c r="A118" s="407"/>
      <c r="B118" s="443"/>
      <c r="C118" s="445"/>
      <c r="D118" s="443"/>
      <c r="E118" s="415"/>
      <c r="F118" s="406"/>
      <c r="G118" s="413">
        <f t="shared" si="0"/>
        <v>0</v>
      </c>
    </row>
    <row r="119" spans="1:7" s="418" customFormat="1" hidden="1">
      <c r="A119" s="407"/>
      <c r="B119" s="443"/>
      <c r="C119" s="445"/>
      <c r="D119" s="443"/>
      <c r="E119" s="415"/>
      <c r="F119" s="406"/>
      <c r="G119" s="413">
        <f t="shared" si="0"/>
        <v>0</v>
      </c>
    </row>
    <row r="120" spans="1:7" s="418" customFormat="1" hidden="1">
      <c r="A120" s="407"/>
      <c r="B120" s="443"/>
      <c r="C120" s="445"/>
      <c r="D120" s="443"/>
      <c r="E120" s="415"/>
      <c r="F120" s="406"/>
      <c r="G120" s="413">
        <f t="shared" si="0"/>
        <v>0</v>
      </c>
    </row>
    <row r="121" spans="1:7" s="418" customFormat="1" hidden="1">
      <c r="A121" s="407"/>
      <c r="B121" s="443"/>
      <c r="C121" s="445"/>
      <c r="D121" s="443"/>
      <c r="E121" s="415"/>
      <c r="F121" s="406"/>
      <c r="G121" s="413">
        <f t="shared" si="0"/>
        <v>0</v>
      </c>
    </row>
    <row r="122" spans="1:7" s="418" customFormat="1" hidden="1">
      <c r="A122" s="407"/>
      <c r="B122" s="443"/>
      <c r="C122" s="445"/>
      <c r="D122" s="443"/>
      <c r="E122" s="415"/>
      <c r="F122" s="406"/>
      <c r="G122" s="413">
        <f t="shared" si="0"/>
        <v>0</v>
      </c>
    </row>
    <row r="123" spans="1:7" s="418" customFormat="1" hidden="1">
      <c r="A123" s="407"/>
      <c r="B123" s="443"/>
      <c r="C123" s="445"/>
      <c r="D123" s="443"/>
      <c r="E123" s="415"/>
      <c r="F123" s="406"/>
      <c r="G123" s="413">
        <f t="shared" si="0"/>
        <v>0</v>
      </c>
    </row>
    <row r="124" spans="1:7" s="418" customFormat="1" hidden="1">
      <c r="A124" s="407"/>
      <c r="B124" s="443"/>
      <c r="C124" s="445"/>
      <c r="D124" s="443"/>
      <c r="E124" s="415"/>
      <c r="F124" s="406"/>
      <c r="G124" s="413">
        <f t="shared" si="0"/>
        <v>0</v>
      </c>
    </row>
    <row r="125" spans="1:7" s="418" customFormat="1" hidden="1">
      <c r="A125" s="407"/>
      <c r="B125" s="443"/>
      <c r="C125" s="445"/>
      <c r="D125" s="443"/>
      <c r="E125" s="415"/>
      <c r="F125" s="406"/>
      <c r="G125" s="413">
        <f t="shared" si="0"/>
        <v>0</v>
      </c>
    </row>
    <row r="126" spans="1:7" s="418" customFormat="1" hidden="1">
      <c r="A126" s="407"/>
      <c r="B126" s="443"/>
      <c r="C126" s="445"/>
      <c r="D126" s="443"/>
      <c r="E126" s="415"/>
      <c r="F126" s="406"/>
      <c r="G126" s="413">
        <f t="shared" si="0"/>
        <v>0</v>
      </c>
    </row>
    <row r="127" spans="1:7" s="418" customFormat="1" hidden="1">
      <c r="A127" s="407"/>
      <c r="B127" s="443"/>
      <c r="C127" s="445"/>
      <c r="D127" s="443"/>
      <c r="E127" s="415"/>
      <c r="F127" s="406"/>
      <c r="G127" s="413">
        <f t="shared" si="0"/>
        <v>0</v>
      </c>
    </row>
    <row r="128" spans="1:7" s="418" customFormat="1" hidden="1">
      <c r="A128" s="407"/>
      <c r="B128" s="443"/>
      <c r="C128" s="445"/>
      <c r="D128" s="443"/>
      <c r="E128" s="415"/>
      <c r="F128" s="406"/>
      <c r="G128" s="413">
        <f t="shared" si="0"/>
        <v>0</v>
      </c>
    </row>
    <row r="129" spans="1:7" s="418" customFormat="1" hidden="1">
      <c r="A129" s="407"/>
      <c r="B129" s="443"/>
      <c r="C129" s="445"/>
      <c r="D129" s="443"/>
      <c r="E129" s="415"/>
      <c r="F129" s="406"/>
      <c r="G129" s="413">
        <f t="shared" si="0"/>
        <v>0</v>
      </c>
    </row>
    <row r="130" spans="1:7" s="418" customFormat="1" hidden="1">
      <c r="A130" s="407"/>
      <c r="B130" s="443"/>
      <c r="C130" s="445"/>
      <c r="D130" s="443"/>
      <c r="E130" s="415"/>
      <c r="F130" s="406"/>
      <c r="G130" s="413">
        <f t="shared" si="0"/>
        <v>0</v>
      </c>
    </row>
    <row r="131" spans="1:7" s="418" customFormat="1" hidden="1">
      <c r="A131" s="407"/>
      <c r="B131" s="443"/>
      <c r="C131" s="445"/>
      <c r="D131" s="443"/>
      <c r="E131" s="415"/>
      <c r="F131" s="406"/>
      <c r="G131" s="413">
        <f t="shared" si="0"/>
        <v>0</v>
      </c>
    </row>
    <row r="132" spans="1:7" s="418" customFormat="1" hidden="1">
      <c r="A132" s="407"/>
      <c r="B132" s="443"/>
      <c r="C132" s="445"/>
      <c r="D132" s="443"/>
      <c r="E132" s="415"/>
      <c r="F132" s="406"/>
      <c r="G132" s="413">
        <f t="shared" si="0"/>
        <v>0</v>
      </c>
    </row>
    <row r="133" spans="1:7" s="418" customFormat="1" hidden="1">
      <c r="A133" s="407"/>
      <c r="B133" s="443"/>
      <c r="C133" s="445"/>
      <c r="D133" s="443"/>
      <c r="E133" s="415"/>
      <c r="F133" s="406"/>
      <c r="G133" s="413">
        <f t="shared" si="0"/>
        <v>0</v>
      </c>
    </row>
    <row r="134" spans="1:7" s="418" customFormat="1" hidden="1">
      <c r="A134" s="407"/>
      <c r="B134" s="443"/>
      <c r="C134" s="445"/>
      <c r="D134" s="443"/>
      <c r="E134" s="415"/>
      <c r="F134" s="406"/>
      <c r="G134" s="413">
        <f t="shared" si="0"/>
        <v>0</v>
      </c>
    </row>
    <row r="135" spans="1:7" s="418" customFormat="1" hidden="1">
      <c r="A135" s="407"/>
      <c r="B135" s="443"/>
      <c r="C135" s="445"/>
      <c r="D135" s="443"/>
      <c r="E135" s="415"/>
      <c r="F135" s="406"/>
      <c r="G135" s="413">
        <f t="shared" si="0"/>
        <v>0</v>
      </c>
    </row>
    <row r="136" spans="1:7" s="418" customFormat="1" hidden="1">
      <c r="A136" s="407"/>
      <c r="B136" s="443"/>
      <c r="C136" s="445"/>
      <c r="D136" s="443"/>
      <c r="E136" s="415"/>
      <c r="F136" s="406"/>
      <c r="G136" s="413">
        <f t="shared" si="0"/>
        <v>0</v>
      </c>
    </row>
    <row r="137" spans="1:7" s="418" customFormat="1" hidden="1">
      <c r="A137" s="407"/>
      <c r="B137" s="443"/>
      <c r="C137" s="445"/>
      <c r="D137" s="443"/>
      <c r="E137" s="415"/>
      <c r="F137" s="406"/>
      <c r="G137" s="413">
        <f t="shared" si="0"/>
        <v>0</v>
      </c>
    </row>
    <row r="138" spans="1:7" s="418" customFormat="1" hidden="1">
      <c r="A138" s="407"/>
      <c r="B138" s="443"/>
      <c r="C138" s="445"/>
      <c r="D138" s="443"/>
      <c r="E138" s="415"/>
      <c r="F138" s="406"/>
      <c r="G138" s="413">
        <f t="shared" si="0"/>
        <v>0</v>
      </c>
    </row>
    <row r="139" spans="1:7" s="418" customFormat="1" hidden="1">
      <c r="A139" s="407"/>
      <c r="B139" s="443"/>
      <c r="C139" s="445"/>
      <c r="D139" s="443"/>
      <c r="E139" s="415"/>
      <c r="F139" s="406"/>
      <c r="G139" s="413">
        <f t="shared" si="0"/>
        <v>0</v>
      </c>
    </row>
    <row r="140" spans="1:7" s="418" customFormat="1" hidden="1">
      <c r="A140" s="407"/>
      <c r="B140" s="443"/>
      <c r="C140" s="445"/>
      <c r="D140" s="443"/>
      <c r="E140" s="415"/>
      <c r="F140" s="406"/>
      <c r="G140" s="413">
        <f t="shared" si="0"/>
        <v>0</v>
      </c>
    </row>
    <row r="141" spans="1:7" s="418" customFormat="1" hidden="1">
      <c r="A141" s="407"/>
      <c r="B141" s="443"/>
      <c r="C141" s="445"/>
      <c r="D141" s="443"/>
      <c r="E141" s="415"/>
      <c r="F141" s="406"/>
      <c r="G141" s="413">
        <f t="shared" si="0"/>
        <v>0</v>
      </c>
    </row>
    <row r="142" spans="1:7" s="418" customFormat="1" hidden="1">
      <c r="A142" s="407"/>
      <c r="B142" s="443"/>
      <c r="C142" s="445"/>
      <c r="D142" s="443"/>
      <c r="E142" s="415"/>
      <c r="F142" s="406"/>
      <c r="G142" s="413">
        <f t="shared" si="0"/>
        <v>0</v>
      </c>
    </row>
    <row r="143" spans="1:7" s="418" customFormat="1" hidden="1">
      <c r="A143" s="407"/>
      <c r="B143" s="443"/>
      <c r="C143" s="445"/>
      <c r="D143" s="443"/>
      <c r="E143" s="415"/>
      <c r="F143" s="406"/>
      <c r="G143" s="413">
        <f t="shared" si="0"/>
        <v>0</v>
      </c>
    </row>
    <row r="144" spans="1:7" s="418" customFormat="1" hidden="1">
      <c r="A144" s="407"/>
      <c r="B144" s="443"/>
      <c r="C144" s="445"/>
      <c r="D144" s="443"/>
      <c r="E144" s="415"/>
      <c r="F144" s="406"/>
      <c r="G144" s="413">
        <f t="shared" si="0"/>
        <v>0</v>
      </c>
    </row>
    <row r="145" spans="1:7" s="418" customFormat="1" hidden="1">
      <c r="A145" s="407"/>
      <c r="B145" s="443"/>
      <c r="C145" s="445"/>
      <c r="D145" s="443"/>
      <c r="E145" s="415"/>
      <c r="F145" s="406"/>
      <c r="G145" s="413">
        <f t="shared" si="0"/>
        <v>0</v>
      </c>
    </row>
    <row r="146" spans="1:7" s="418" customFormat="1" hidden="1">
      <c r="A146" s="407"/>
      <c r="B146" s="443"/>
      <c r="C146" s="445"/>
      <c r="D146" s="443"/>
      <c r="E146" s="415"/>
      <c r="F146" s="406"/>
      <c r="G146" s="413">
        <f t="shared" si="0"/>
        <v>0</v>
      </c>
    </row>
    <row r="147" spans="1:7" s="418" customFormat="1" hidden="1">
      <c r="A147" s="407"/>
      <c r="B147" s="443"/>
      <c r="C147" s="445"/>
      <c r="D147" s="443"/>
      <c r="E147" s="415"/>
      <c r="F147" s="406"/>
      <c r="G147" s="413">
        <f t="shared" si="0"/>
        <v>0</v>
      </c>
    </row>
    <row r="148" spans="1:7" s="418" customFormat="1" hidden="1">
      <c r="A148" s="407"/>
      <c r="B148" s="443"/>
      <c r="C148" s="445"/>
      <c r="D148" s="443"/>
      <c r="E148" s="415"/>
      <c r="F148" s="406"/>
      <c r="G148" s="413">
        <f t="shared" si="0"/>
        <v>0</v>
      </c>
    </row>
    <row r="149" spans="1:7" s="418" customFormat="1" hidden="1">
      <c r="A149" s="407"/>
      <c r="B149" s="443"/>
      <c r="C149" s="445"/>
      <c r="D149" s="443"/>
      <c r="E149" s="415"/>
      <c r="F149" s="406"/>
      <c r="G149" s="413">
        <f t="shared" si="0"/>
        <v>0</v>
      </c>
    </row>
    <row r="150" spans="1:7" s="418" customFormat="1" hidden="1">
      <c r="A150" s="407"/>
      <c r="B150" s="443"/>
      <c r="C150" s="445"/>
      <c r="D150" s="443"/>
      <c r="E150" s="415"/>
      <c r="F150" s="406"/>
      <c r="G150" s="413">
        <f t="shared" si="0"/>
        <v>0</v>
      </c>
    </row>
    <row r="151" spans="1:7" s="418" customFormat="1" hidden="1">
      <c r="A151" s="407"/>
      <c r="B151" s="443"/>
      <c r="C151" s="445"/>
      <c r="D151" s="443"/>
      <c r="E151" s="415"/>
      <c r="F151" s="406"/>
      <c r="G151" s="413">
        <f t="shared" si="0"/>
        <v>0</v>
      </c>
    </row>
    <row r="152" spans="1:7" s="418" customFormat="1" hidden="1">
      <c r="A152" s="407"/>
      <c r="B152" s="443"/>
      <c r="C152" s="445"/>
      <c r="D152" s="443"/>
      <c r="E152" s="415"/>
      <c r="F152" s="406"/>
      <c r="G152" s="413">
        <f t="shared" si="0"/>
        <v>0</v>
      </c>
    </row>
    <row r="153" spans="1:7" s="418" customFormat="1" hidden="1">
      <c r="A153" s="407"/>
      <c r="B153" s="443"/>
      <c r="C153" s="445"/>
      <c r="D153" s="443"/>
      <c r="E153" s="415"/>
      <c r="F153" s="406"/>
      <c r="G153" s="413">
        <f t="shared" si="0"/>
        <v>0</v>
      </c>
    </row>
    <row r="154" spans="1:7" ht="22.5" customHeight="1">
      <c r="A154" s="419"/>
      <c r="B154" s="420"/>
      <c r="C154" s="477" t="s">
        <v>462</v>
      </c>
      <c r="D154" s="416"/>
      <c r="E154" s="417"/>
      <c r="F154" s="459"/>
      <c r="G154" s="469">
        <f>SUM(G17:G153)</f>
        <v>0</v>
      </c>
    </row>
    <row r="155" spans="1:7" ht="39.75" customHeight="1">
      <c r="A155" s="100" t="s">
        <v>54</v>
      </c>
      <c r="B155" s="263"/>
      <c r="C155" s="386" t="str">
        <f>IF('Names of Bidder'!D23=0, "", 'Names of Bidder'!D23)</f>
        <v/>
      </c>
      <c r="D155" s="370"/>
      <c r="F155" s="319" t="s">
        <v>55</v>
      </c>
      <c r="G155" s="393" t="str">
        <f>IF('Names of Bidder'!D18=0, "", 'Names of Bidder'!D18)</f>
        <v/>
      </c>
    </row>
    <row r="156" spans="1:7" ht="37.5" customHeight="1">
      <c r="A156" s="100" t="s">
        <v>56</v>
      </c>
      <c r="B156" s="263"/>
      <c r="C156" s="386" t="str">
        <f>IF('Names of Bidder'!D24=0, "", 'Names of Bidder'!D24)</f>
        <v/>
      </c>
      <c r="F156" s="319" t="s">
        <v>57</v>
      </c>
      <c r="G156" s="393" t="str">
        <f>IF('Names of Bidder'!D19=0, "", 'Names of Bidder'!D19)</f>
        <v/>
      </c>
    </row>
    <row r="157" spans="1:7">
      <c r="C157" s="387"/>
    </row>
    <row r="158" spans="1:7">
      <c r="C158" s="387"/>
      <c r="F158" s="319"/>
    </row>
  </sheetData>
  <sheetProtection algorithmName="SHA-512" hashValue="Folfvmw+aKscxbTNyHCKIvNz5lB+E62ARhEB3ErlRvNfpHWQLgdKzyiYrK648yi1AjMW6QUl8znrxZYR3AKE/Q==" saltValue="zzy4D01qrO2IPgd9yHH22w==" spinCount="100000" sheet="1" formatColumns="0" formatRows="0" selectLockedCells="1"/>
  <customSheetViews>
    <customSheetView guid="{F2279B93-E4FF-4A81-B734-06F92F73708D}" scale="95" showPageBreaks="1" printArea="1" hiddenRows="1" hiddenColumns="1" view="pageBreakPreview" topLeftCell="A24">
      <selection activeCell="F19" sqref="F19"/>
      <colBreaks count="1" manualBreakCount="1">
        <brk id="7" max="1048575" man="1"/>
      </colBreaks>
      <pageMargins left="0" right="0" top="0" bottom="0" header="0" footer="0"/>
      <printOptions horizontalCentered="1"/>
      <pageSetup paperSize="9" scale="43" orientation="portrait" horizontalDpi="300" verticalDpi="300" r:id="rId1"/>
      <headerFooter alignWithMargins="0">
        <oddFooter>&amp;R&amp;"Book Antiqua,Bold"&amp;10Schedule-1/ Page &amp;P of &amp;N</oddFooter>
      </headerFooter>
    </customSheetView>
    <customSheetView guid="{C3C2F6BE-1796-4187-BF38-BACEF6057F57}" scale="85" showPageBreaks="1" printArea="1" view="pageBreakPreview">
      <selection activeCell="F18" sqref="F18"/>
      <rowBreaks count="2" manualBreakCount="2">
        <brk id="28" max="6" man="1"/>
        <brk id="74" max="6" man="1"/>
      </rowBreaks>
      <colBreaks count="1" manualBreakCount="1">
        <brk id="7" max="1048575" man="1"/>
      </colBreaks>
      <pageMargins left="0" right="0" top="0" bottom="0" header="0" footer="0"/>
      <printOptions horizontalCentered="1"/>
      <pageSetup paperSize="9" scale="62" orientation="portrait" horizontalDpi="300" verticalDpi="300" r:id="rId2"/>
      <headerFooter alignWithMargins="0">
        <oddFooter>&amp;R&amp;"Book Antiqua,Bold"&amp;10Schedule-1/ Page &amp;P of &amp;N</oddFooter>
      </headerFooter>
    </customSheetView>
    <customSheetView guid="{5E2FF645-A015-403E-863B-BADF6B75C7D1}" scale="85" showPageBreaks="1" printArea="1" view="pageBreakPreview" topLeftCell="A197">
      <selection activeCell="F230" sqref="F230"/>
      <rowBreaks count="11" manualBreakCount="11">
        <brk id="31" max="6" man="1"/>
        <brk id="59" max="6" man="1"/>
        <brk id="92" max="6" man="1"/>
        <brk id="120" max="6" man="1"/>
        <brk id="131" max="6" man="1"/>
        <brk id="158" max="6" man="1"/>
        <brk id="193" max="6" man="1"/>
        <brk id="243" max="6" man="1"/>
        <brk id="286" max="6" man="1"/>
        <brk id="321" max="6" man="1"/>
        <brk id="342" max="6" man="1"/>
      </rowBreaks>
      <colBreaks count="1" manualBreakCount="1">
        <brk id="7" max="1048575" man="1"/>
      </colBreaks>
      <pageMargins left="0" right="0" top="0" bottom="0" header="0" footer="0"/>
      <printOptions horizontalCentered="1"/>
      <pageSetup paperSize="9" scale="71" orientation="portrait" horizontalDpi="300" verticalDpi="300" r:id="rId3"/>
      <headerFooter alignWithMargins="0">
        <oddFooter>&amp;R&amp;"Book Antiqua,Bold"&amp;10Schedule-1/ Page &amp;P of &amp;N</oddFooter>
      </headerFooter>
    </customSheetView>
    <customSheetView guid="{25334923-91A5-4F88-9A10-8FA88873EC26}" scale="90" topLeftCell="A61">
      <selection activeCell="F65" sqref="F65"/>
      <colBreaks count="1" manualBreakCount="1">
        <brk id="7" max="1048575" man="1"/>
      </colBreaks>
      <pageMargins left="0" right="0" top="0" bottom="0" header="0" footer="0"/>
      <printOptions horizontalCentered="1"/>
      <pageSetup paperSize="9" scale="88" orientation="portrait" horizontalDpi="300" verticalDpi="300" r:id="rId4"/>
      <headerFooter alignWithMargins="0">
        <oddFooter>&amp;R&amp;"Book Antiqua,Bold"&amp;10Schedule-1/ Page &amp;P of &amp;N</oddFooter>
      </headerFooter>
    </customSheetView>
    <customSheetView guid="{4F47A486-EA66-4D4B-9D65-1ABEAC31AACE}" scale="74" topLeftCell="A40">
      <selection activeCell="F49" sqref="F49"/>
      <colBreaks count="1" manualBreakCount="1">
        <brk id="7" max="1048575" man="1"/>
      </colBreaks>
      <pageMargins left="0" right="0" top="0" bottom="0" header="0" footer="0"/>
      <printOptions horizontalCentered="1"/>
      <pageSetup paperSize="9" scale="88" orientation="portrait" horizontalDpi="300" verticalDpi="300" r:id="rId5"/>
      <headerFooter alignWithMargins="0">
        <oddFooter>&amp;R&amp;"Book Antiqua,Bold"&amp;10Schedule-1/ Page &amp;P of &amp;N</oddFooter>
      </headerFooter>
    </customSheetView>
    <customSheetView guid="{1A26D3B9-AD8D-4AE9-81F5-E0DF795F4658}" hiddenRows="1" hiddenColumns="1" topLeftCell="A12">
      <selection activeCell="C18" sqref="C18"/>
      <colBreaks count="1" manualBreakCount="1">
        <brk id="8" max="1048575" man="1"/>
      </colBreaks>
      <pageMargins left="0" right="0" top="0" bottom="0" header="0" footer="0"/>
      <printOptions horizontalCentered="1"/>
      <pageSetup paperSize="9" scale="88" orientation="portrait" horizontalDpi="300" verticalDpi="300" r:id="rId6"/>
      <headerFooter alignWithMargins="0">
        <oddFooter>&amp;R&amp;"Book Antiqua,Bold"&amp;10Schedule-1/ Page &amp;P of &amp;N</oddFooter>
      </headerFooter>
    </customSheetView>
    <customSheetView guid="{B0EE7D76-5806-4718-BDAD-3A3EA691E5E4}" showPageBreaks="1" printArea="1" hiddenRows="1" hiddenColumns="1" view="pageBreakPreview" topLeftCell="A10">
      <selection activeCell="F18" sqref="F18"/>
      <colBreaks count="1" manualBreakCount="1">
        <brk id="8" max="1048575" man="1"/>
      </colBreaks>
      <pageMargins left="0" right="0" top="0" bottom="0" header="0" footer="0"/>
      <printOptions horizontalCentered="1"/>
      <pageSetup paperSize="9" scale="88" orientation="portrait" horizontalDpi="300" verticalDpi="300" r:id="rId7"/>
      <headerFooter alignWithMargins="0">
        <oddFooter>&amp;R&amp;"Book Antiqua,Bold"&amp;10Schedule-1/ Page &amp;P of &amp;N</oddFooter>
      </headerFooter>
    </customSheetView>
    <customSheetView guid="{696D9240-6693-44E8-B9A4-2BFADD101EE2}" showPageBreaks="1" printArea="1" hiddenRows="1" hiddenColumns="1" view="pageBreakPreview">
      <selection activeCell="F18" sqref="F18"/>
      <colBreaks count="1" manualBreakCount="1">
        <brk id="8" max="1048575" man="1"/>
      </colBreaks>
      <pageMargins left="0" right="0" top="0" bottom="0" header="0" footer="0"/>
      <printOptions horizontalCentered="1"/>
      <pageSetup paperSize="9" scale="90" orientation="portrait" horizontalDpi="300" verticalDpi="300" r:id="rId8"/>
      <headerFooter alignWithMargins="0">
        <oddFooter>&amp;R&amp;"Book Antiqua,Bold"&amp;10Schedule-1/ Page &amp;P of &amp;N</oddFooter>
      </headerFooter>
    </customSheetView>
    <customSheetView guid="{4F65FF32-EC61-4022-A399-2986D7B6B8B3}" zeroValues="0" showRuler="0" topLeftCell="A67">
      <selection activeCell="B2" sqref="B2:E2"/>
      <rowBreaks count="1" manualBreakCount="1">
        <brk id="67" max="6" man="1"/>
      </rowBreaks>
      <colBreaks count="1" manualBreakCount="1">
        <brk id="7" max="1048575" man="1"/>
      </colBreaks>
      <pageMargins left="0" right="0" top="0" bottom="0" header="0" footer="0"/>
      <printOptions horizontalCentered="1"/>
      <pageSetup paperSize="9" orientation="portrait" horizontalDpi="300" verticalDpi="300" r:id="rId9"/>
      <headerFooter alignWithMargins="0">
        <oddFooter>&amp;R&amp;"Book Antiqua,Bold"&amp;10Page &amp;P of &amp;N</oddFooter>
      </headerFooter>
    </customSheetView>
    <customSheetView guid="{58D82F59-8CF6-455F-B9F4-081499FDF243}" showPageBreaks="1" printArea="1" hiddenRows="1" hiddenColumns="1" view="pageBreakPreview" topLeftCell="A7">
      <selection activeCell="F18" sqref="F18"/>
      <colBreaks count="1" manualBreakCount="1">
        <brk id="8" max="1048575" man="1"/>
      </colBreaks>
      <pageMargins left="0" right="0" top="0" bottom="0" header="0" footer="0"/>
      <printOptions horizontalCentered="1"/>
      <pageSetup paperSize="9" scale="88" orientation="portrait" horizontalDpi="300" verticalDpi="300" r:id="rId10"/>
      <headerFooter alignWithMargins="0">
        <oddFooter>&amp;R&amp;"Book Antiqua,Bold"&amp;10Schedule-1/ Page &amp;P of &amp;N</oddFooter>
      </headerFooter>
    </customSheetView>
    <customSheetView guid="{B1277D53-29D6-4226-81E2-084FB62977B6}" hiddenRows="1" hiddenColumns="1" topLeftCell="A18">
      <selection activeCell="C18" sqref="C18"/>
      <colBreaks count="1" manualBreakCount="1">
        <brk id="8" max="1048575" man="1"/>
      </colBreaks>
      <pageMargins left="0" right="0" top="0" bottom="0" header="0" footer="0"/>
      <printOptions horizontalCentered="1"/>
      <pageSetup paperSize="9" scale="88" orientation="portrait" horizontalDpi="300" verticalDpi="300" r:id="rId11"/>
      <headerFooter alignWithMargins="0">
        <oddFooter>&amp;R&amp;"Book Antiqua,Bold"&amp;10Schedule-1/ Page &amp;P of &amp;N</oddFooter>
      </headerFooter>
    </customSheetView>
    <customSheetView guid="{E95B21C1-D936-4435-AF6F-90CF0B6A7506}" hiddenRows="1" hiddenColumns="1" topLeftCell="A12">
      <selection activeCell="C18" sqref="C18"/>
      <colBreaks count="1" manualBreakCount="1">
        <brk id="8" max="1048575" man="1"/>
      </colBreaks>
      <pageMargins left="0" right="0" top="0" bottom="0" header="0" footer="0"/>
      <printOptions horizontalCentered="1"/>
      <pageSetup paperSize="9" scale="88" orientation="portrait" horizontalDpi="300" verticalDpi="300" r:id="rId12"/>
      <headerFooter alignWithMargins="0">
        <oddFooter>&amp;R&amp;"Book Antiqua,Bold"&amp;10Schedule-1/ Page &amp;P of &amp;N</oddFooter>
      </headerFooter>
    </customSheetView>
    <customSheetView guid="{8DC3BA4D-7811-4245-A3D0-7EE4A8A001CA}" scale="75" topLeftCell="A34">
      <selection activeCell="E41" sqref="E41"/>
      <colBreaks count="1" manualBreakCount="1">
        <brk id="6" max="1048575" man="1"/>
      </colBreaks>
      <pageMargins left="0" right="0" top="0" bottom="0" header="0" footer="0"/>
      <printOptions horizontalCentered="1"/>
      <pageSetup paperSize="9" scale="88" orientation="portrait" horizontalDpi="300" verticalDpi="300" r:id="rId13"/>
      <headerFooter alignWithMargins="0">
        <oddFooter>&amp;R&amp;"Book Antiqua,Bold"&amp;10Schedule-1/ Page &amp;P of &amp;N</oddFooter>
      </headerFooter>
    </customSheetView>
    <customSheetView guid="{BAD0225F-C858-4E40-A5E7-64BB5328C88A}" scale="90" topLeftCell="A79">
      <selection activeCell="F88" sqref="F88"/>
      <colBreaks count="1" manualBreakCount="1">
        <brk id="7" max="1048575" man="1"/>
      </colBreaks>
      <pageMargins left="0" right="0" top="0" bottom="0" header="0" footer="0"/>
      <printOptions horizontalCentered="1"/>
      <pageSetup paperSize="9" scale="88" orientation="portrait" horizontalDpi="300" verticalDpi="300" r:id="rId14"/>
      <headerFooter alignWithMargins="0">
        <oddFooter>&amp;R&amp;"Book Antiqua,Bold"&amp;10Schedule-1/ Page &amp;P of &amp;N</oddFooter>
      </headerFooter>
    </customSheetView>
    <customSheetView guid="{CF0E662C-D3BC-4297-99E8-62C40B3B7AD9}" scale="85" showPageBreaks="1" printArea="1" view="pageBreakPreview" topLeftCell="A341">
      <selection activeCell="F344" sqref="F344"/>
      <rowBreaks count="11" manualBreakCount="11">
        <brk id="31" max="6" man="1"/>
        <brk id="59" max="6" man="1"/>
        <brk id="92" max="6" man="1"/>
        <brk id="120" max="6" man="1"/>
        <brk id="131" max="6" man="1"/>
        <brk id="158" max="6" man="1"/>
        <brk id="193" max="6" man="1"/>
        <brk id="245" max="6" man="1"/>
        <brk id="290" max="6" man="1"/>
        <brk id="323" max="6" man="1"/>
        <brk id="343" max="6" man="1"/>
      </rowBreaks>
      <colBreaks count="1" manualBreakCount="1">
        <brk id="7" max="1048575" man="1"/>
      </colBreaks>
      <pageMargins left="0" right="0" top="0" bottom="0" header="0" footer="0"/>
      <printOptions horizontalCentered="1"/>
      <pageSetup paperSize="9" scale="71" orientation="portrait" horizontalDpi="300" verticalDpi="300" r:id="rId15"/>
      <headerFooter alignWithMargins="0">
        <oddFooter>&amp;R&amp;"Book Antiqua,Bold"&amp;10Schedule-1/ Page &amp;P of &amp;N</oddFooter>
      </headerFooter>
    </customSheetView>
    <customSheetView guid="{BEF72719-4CCF-4C9B-95F6-0F3535FF30B3}" scale="75" showPageBreaks="1" printArea="1" view="pageBreakPreview">
      <selection activeCell="F26" sqref="F26"/>
      <rowBreaks count="2" manualBreakCount="2">
        <brk id="27" max="6" man="1"/>
        <brk id="63" max="6" man="1"/>
      </rowBreaks>
      <colBreaks count="1" manualBreakCount="1">
        <brk id="7" max="1048575" man="1"/>
      </colBreaks>
      <pageMargins left="0" right="0" top="0" bottom="0" header="0" footer="0"/>
      <printOptions horizontalCentered="1"/>
      <pageSetup paperSize="9" scale="62" orientation="portrait" horizontalDpi="300" verticalDpi="300" r:id="rId16"/>
      <headerFooter alignWithMargins="0">
        <oddFooter>&amp;R&amp;"Book Antiqua,Bold"&amp;10Schedule-1/ Page &amp;P of &amp;N</oddFooter>
      </headerFooter>
    </customSheetView>
    <customSheetView guid="{398C7893-3C2A-4DA4-8552-014985533932}" scale="95" showPageBreaks="1" printArea="1" hiddenRows="1" hiddenColumns="1" view="pageBreakPreview" topLeftCell="A24">
      <selection activeCell="F19" sqref="F19"/>
      <colBreaks count="1" manualBreakCount="1">
        <brk id="7" max="1048575" man="1"/>
      </colBreaks>
      <pageMargins left="0" right="0" top="0" bottom="0" header="0" footer="0"/>
      <printOptions horizontalCentered="1"/>
      <pageSetup paperSize="9" scale="43" orientation="portrait" horizontalDpi="300" verticalDpi="300" r:id="rId17"/>
      <headerFooter alignWithMargins="0">
        <oddFooter>&amp;R&amp;"Book Antiqua,Bold"&amp;10Schedule-1/ Page &amp;P of &amp;N</oddFooter>
      </headerFooter>
    </customSheetView>
  </customSheetViews>
  <mergeCells count="3">
    <mergeCell ref="A3:G3"/>
    <mergeCell ref="A4:G4"/>
    <mergeCell ref="A16:G16"/>
  </mergeCells>
  <phoneticPr fontId="3" type="noConversion"/>
  <conditionalFormatting sqref="B18">
    <cfRule type="duplicateValues" dxfId="11" priority="1"/>
    <cfRule type="duplicateValues" dxfId="10" priority="2"/>
    <cfRule type="duplicateValues" dxfId="9" priority="3"/>
    <cfRule type="duplicateValues" dxfId="8" priority="4"/>
    <cfRule type="duplicateValues" dxfId="7" priority="5"/>
    <cfRule type="duplicateValues" dxfId="6" priority="6"/>
  </conditionalFormatting>
  <dataValidations count="1">
    <dataValidation type="decimal" operator="greaterThanOrEqual" allowBlank="1" showInputMessage="1" showErrorMessage="1" sqref="D46" xr:uid="{3BEF6043-A08F-4F9F-B02C-566D7DBE3E00}">
      <formula1>0</formula1>
    </dataValidation>
  </dataValidations>
  <printOptions horizontalCentered="1"/>
  <pageMargins left="0.511811023622047" right="0.26" top="0.48" bottom="0.54" header="0.25" footer="0.27"/>
  <pageSetup paperSize="9" scale="43" orientation="portrait" horizontalDpi="300" verticalDpi="300" r:id="rId18"/>
  <headerFooter alignWithMargins="0">
    <oddFooter>&amp;R&amp;"Book Antiqua,Bold"&amp;10Schedule-1/ Page &amp;P of &amp;N</oddFooter>
  </headerFooter>
  <colBreaks count="1" manualBreakCount="1">
    <brk id="7" max="1048575" man="1"/>
  </colBreaks>
  <drawing r:id="rId1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indexed="53"/>
  </sheetPr>
  <dimension ref="A1:AA68"/>
  <sheetViews>
    <sheetView view="pageBreakPreview" topLeftCell="A43" zoomScale="91" zoomScaleNormal="91" zoomScaleSheetLayoutView="91" workbookViewId="0">
      <selection activeCell="F17" sqref="F17:F50"/>
    </sheetView>
  </sheetViews>
  <sheetFormatPr defaultColWidth="9" defaultRowHeight="16.5"/>
  <cols>
    <col min="1" max="1" width="8.25" style="332" customWidth="1"/>
    <col min="2" max="2" width="13.875" style="332" customWidth="1"/>
    <col min="3" max="3" width="61.25" style="328" customWidth="1"/>
    <col min="4" max="4" width="10.375" style="327" customWidth="1"/>
    <col min="5" max="5" width="15.75" style="379" customWidth="1"/>
    <col min="6" max="6" width="18.125" style="329" customWidth="1"/>
    <col min="7" max="7" width="24.375" style="327" customWidth="1"/>
    <col min="8" max="8" width="17.75" style="321" customWidth="1"/>
    <col min="9" max="9" width="8" style="321" customWidth="1"/>
    <col min="10" max="10" width="17.5" style="321" customWidth="1"/>
    <col min="11" max="11" width="9" style="321" customWidth="1"/>
    <col min="12" max="12" width="9" style="307" customWidth="1"/>
    <col min="13" max="14" width="17.625" style="307" customWidth="1"/>
    <col min="15" max="27" width="9" style="307"/>
    <col min="28" max="16384" width="9" style="321"/>
  </cols>
  <sheetData>
    <row r="1" spans="1:14">
      <c r="A1" s="58" t="str">
        <f>Cover!B3</f>
        <v xml:space="preserve">Specification No.: WR1/NT/W-AIS/DOM/F01/26/07381 (RFx No. 5002005435)   </v>
      </c>
      <c r="B1" s="388"/>
      <c r="C1" s="388"/>
      <c r="D1" s="305"/>
      <c r="E1" s="57"/>
      <c r="F1" s="306"/>
      <c r="G1" s="388" t="s">
        <v>58</v>
      </c>
    </row>
    <row r="2" spans="1:14">
      <c r="A2" s="318"/>
      <c r="B2" s="322"/>
      <c r="C2" s="325"/>
      <c r="D2" s="318"/>
      <c r="E2" s="183"/>
      <c r="F2" s="326"/>
      <c r="G2" s="321"/>
    </row>
    <row r="3" spans="1:14" ht="54.75" customHeight="1">
      <c r="A3" s="491" t="str">
        <f>Cover!$B$2</f>
        <v>Supply, Erection and Civil package for Extension of 400/220kV Raipur (PG) S/s for Installation of 1x500MVA ICT (4th) under the Transmission Scheme - Augmentation of Transformation capacity at 400/220kV Raipur (PG) S/s by 400/220kV 1x500MVA ICT (4th) along with associated bays at both ends</v>
      </c>
      <c r="B3" s="491"/>
      <c r="C3" s="491"/>
      <c r="D3" s="491"/>
      <c r="E3" s="491"/>
      <c r="F3" s="491"/>
      <c r="G3" s="491"/>
      <c r="L3" s="309"/>
      <c r="N3" s="310"/>
    </row>
    <row r="4" spans="1:14" ht="51" customHeight="1">
      <c r="A4" s="492" t="s">
        <v>349</v>
      </c>
      <c r="B4" s="493"/>
      <c r="C4" s="493"/>
      <c r="D4" s="493"/>
      <c r="E4" s="493"/>
      <c r="F4" s="493"/>
      <c r="G4" s="493"/>
      <c r="H4" s="311"/>
      <c r="L4" s="309"/>
      <c r="N4" s="310"/>
    </row>
    <row r="5" spans="1:14" ht="18.75" customHeight="1">
      <c r="A5" s="494" t="s">
        <v>348</v>
      </c>
      <c r="B5" s="494"/>
      <c r="C5" s="494"/>
      <c r="D5" s="494"/>
      <c r="E5" s="494"/>
      <c r="F5" s="494"/>
      <c r="G5" s="494"/>
      <c r="L5" s="309"/>
      <c r="N5" s="310"/>
    </row>
    <row r="6" spans="1:14">
      <c r="A6" s="253" t="str">
        <f>'  Sch-1'!A6</f>
        <v>Bidder’s Name and Address</v>
      </c>
      <c r="B6" s="26"/>
      <c r="C6" s="330"/>
      <c r="D6" s="330"/>
      <c r="E6" s="250"/>
      <c r="F6" s="326" t="s">
        <v>37</v>
      </c>
      <c r="G6" s="321"/>
      <c r="H6" s="330"/>
      <c r="L6" s="309"/>
      <c r="N6" s="310"/>
    </row>
    <row r="7" spans="1:14">
      <c r="A7" s="334" t="str">
        <f>'  Sch-1'!A7</f>
        <v xml:space="preserve">Bidder as </v>
      </c>
      <c r="B7" s="312"/>
      <c r="F7" s="331" t="s">
        <v>38</v>
      </c>
      <c r="G7" s="321"/>
      <c r="H7" s="330"/>
      <c r="L7" s="309"/>
      <c r="N7" s="310"/>
    </row>
    <row r="8" spans="1:14">
      <c r="A8" s="253" t="s">
        <v>39</v>
      </c>
      <c r="B8" s="26"/>
      <c r="C8" s="490" t="str">
        <f>IF('  Sch-1'!C8=0, "", '  Sch-1'!C8)</f>
        <v/>
      </c>
      <c r="D8" s="490"/>
      <c r="E8" s="490"/>
      <c r="F8" s="336" t="s">
        <v>40</v>
      </c>
      <c r="G8" s="330"/>
      <c r="L8" s="309"/>
      <c r="N8" s="310"/>
    </row>
    <row r="9" spans="1:14">
      <c r="A9" s="253" t="s">
        <v>41</v>
      </c>
      <c r="B9" s="26"/>
      <c r="C9" s="490" t="str">
        <f>IF('  Sch-1'!C9=0, "", '  Sch-1'!C9)</f>
        <v/>
      </c>
      <c r="D9" s="490"/>
      <c r="E9" s="490"/>
      <c r="F9" s="336" t="s">
        <v>42</v>
      </c>
      <c r="G9" s="330"/>
      <c r="L9" s="309"/>
      <c r="N9" s="310"/>
    </row>
    <row r="10" spans="1:14">
      <c r="A10" s="335"/>
      <c r="B10" s="330"/>
      <c r="C10" s="490" t="str">
        <f>IF('  Sch-1'!C10=0, "", '  Sch-1'!C10)</f>
        <v/>
      </c>
      <c r="D10" s="490"/>
      <c r="E10" s="490"/>
      <c r="F10" s="336" t="s">
        <v>43</v>
      </c>
      <c r="G10" s="330"/>
    </row>
    <row r="11" spans="1:14">
      <c r="A11" s="335"/>
      <c r="B11" s="330"/>
      <c r="C11" s="490" t="str">
        <f>IF('  Sch-1'!C11=0, "", '  Sch-1'!C11)</f>
        <v/>
      </c>
      <c r="D11" s="490"/>
      <c r="E11" s="490"/>
      <c r="F11" s="336" t="s">
        <v>44</v>
      </c>
      <c r="G11" s="330"/>
    </row>
    <row r="12" spans="1:14">
      <c r="A12" s="335"/>
      <c r="B12" s="330"/>
      <c r="C12" s="26"/>
      <c r="D12" s="26"/>
      <c r="E12" s="254"/>
      <c r="F12" s="331"/>
      <c r="G12" s="321"/>
      <c r="H12" s="330"/>
    </row>
    <row r="13" spans="1:14">
      <c r="A13" s="335"/>
      <c r="B13" s="330"/>
      <c r="C13" s="26"/>
      <c r="D13" s="26"/>
      <c r="E13" s="254"/>
      <c r="F13" s="337"/>
      <c r="G13" s="388" t="s">
        <v>45</v>
      </c>
    </row>
    <row r="14" spans="1:14">
      <c r="A14" s="259" t="s">
        <v>46</v>
      </c>
      <c r="B14" s="259" t="s">
        <v>59</v>
      </c>
      <c r="C14" s="259" t="s">
        <v>48</v>
      </c>
      <c r="D14" s="260" t="s">
        <v>49</v>
      </c>
      <c r="E14" s="145" t="s">
        <v>50</v>
      </c>
      <c r="F14" s="259" t="s">
        <v>60</v>
      </c>
      <c r="G14" s="395" t="s">
        <v>52</v>
      </c>
      <c r="H14" s="308"/>
      <c r="M14" s="313"/>
      <c r="N14" s="313"/>
    </row>
    <row r="15" spans="1:14">
      <c r="A15" s="260">
        <v>1</v>
      </c>
      <c r="B15" s="260">
        <v>2</v>
      </c>
      <c r="C15" s="260">
        <v>3</v>
      </c>
      <c r="D15" s="260">
        <v>4</v>
      </c>
      <c r="E15" s="145">
        <v>5</v>
      </c>
      <c r="F15" s="260">
        <v>6</v>
      </c>
      <c r="G15" s="396" t="s">
        <v>53</v>
      </c>
      <c r="H15" s="314"/>
      <c r="M15" s="315"/>
      <c r="N15" s="315"/>
    </row>
    <row r="16" spans="1:14" ht="26.25" customHeight="1">
      <c r="A16" s="484" t="s">
        <v>460</v>
      </c>
      <c r="B16" s="485"/>
      <c r="C16" s="485"/>
      <c r="D16" s="485"/>
      <c r="E16" s="485"/>
      <c r="F16" s="485"/>
      <c r="G16" s="486"/>
      <c r="H16" s="314"/>
      <c r="M16" s="315"/>
      <c r="N16" s="315"/>
    </row>
    <row r="17" spans="1:14" ht="28.5" customHeight="1">
      <c r="A17" s="452">
        <v>10</v>
      </c>
      <c r="B17" s="453">
        <v>1000032055</v>
      </c>
      <c r="C17" s="460" t="s">
        <v>374</v>
      </c>
      <c r="D17" s="454" t="s">
        <v>352</v>
      </c>
      <c r="E17" s="452">
        <v>0.5</v>
      </c>
      <c r="F17" s="463"/>
      <c r="G17" s="474" t="str">
        <f>IF(F17=0, "Included",IF(ISERROR(E17*F17), F17, E17*F17))</f>
        <v>Included</v>
      </c>
      <c r="H17" s="314"/>
      <c r="M17" s="315"/>
      <c r="N17" s="315"/>
    </row>
    <row r="18" spans="1:14" ht="115.5">
      <c r="A18" s="452">
        <v>20</v>
      </c>
      <c r="B18" s="453">
        <v>1000030433</v>
      </c>
      <c r="C18" s="460" t="s">
        <v>342</v>
      </c>
      <c r="D18" s="454" t="s">
        <v>343</v>
      </c>
      <c r="E18" s="452">
        <v>1</v>
      </c>
      <c r="F18" s="463"/>
      <c r="G18" s="474" t="str">
        <f t="shared" ref="G18:G50" si="0">IF(F18=0, "Included",IF(ISERROR(E18*F18), F18, E18*F18))</f>
        <v>Included</v>
      </c>
      <c r="H18" s="314"/>
      <c r="M18" s="315"/>
      <c r="N18" s="315"/>
    </row>
    <row r="19" spans="1:14" ht="49.5">
      <c r="A19" s="452">
        <v>30</v>
      </c>
      <c r="B19" s="453">
        <v>1000012069</v>
      </c>
      <c r="C19" s="460" t="s">
        <v>375</v>
      </c>
      <c r="D19" s="454" t="s">
        <v>343</v>
      </c>
      <c r="E19" s="452">
        <v>1</v>
      </c>
      <c r="F19" s="463"/>
      <c r="G19" s="474" t="str">
        <f t="shared" si="0"/>
        <v>Included</v>
      </c>
      <c r="H19" s="314"/>
      <c r="M19" s="315"/>
      <c r="N19" s="315"/>
    </row>
    <row r="20" spans="1:14" ht="33">
      <c r="A20" s="452">
        <v>40</v>
      </c>
      <c r="B20" s="453">
        <v>1000012018</v>
      </c>
      <c r="C20" s="460" t="s">
        <v>346</v>
      </c>
      <c r="D20" s="454" t="s">
        <v>343</v>
      </c>
      <c r="E20" s="452">
        <v>2</v>
      </c>
      <c r="F20" s="463"/>
      <c r="G20" s="474" t="str">
        <f t="shared" si="0"/>
        <v>Included</v>
      </c>
      <c r="H20" s="314"/>
      <c r="M20" s="315"/>
      <c r="N20" s="315"/>
    </row>
    <row r="21" spans="1:14">
      <c r="A21" s="452">
        <v>50</v>
      </c>
      <c r="B21" s="453">
        <v>1000014547</v>
      </c>
      <c r="C21" s="460" t="s">
        <v>355</v>
      </c>
      <c r="D21" s="454" t="s">
        <v>330</v>
      </c>
      <c r="E21" s="452">
        <v>2</v>
      </c>
      <c r="F21" s="463"/>
      <c r="G21" s="474" t="str">
        <f t="shared" si="0"/>
        <v>Included</v>
      </c>
      <c r="H21" s="314"/>
      <c r="M21" s="315"/>
      <c r="N21" s="315"/>
    </row>
    <row r="22" spans="1:14" ht="33">
      <c r="A22" s="452">
        <v>60</v>
      </c>
      <c r="B22" s="453">
        <v>1000020262</v>
      </c>
      <c r="C22" s="460" t="s">
        <v>376</v>
      </c>
      <c r="D22" s="454" t="s">
        <v>330</v>
      </c>
      <c r="E22" s="452">
        <v>2</v>
      </c>
      <c r="F22" s="463"/>
      <c r="G22" s="474" t="str">
        <f t="shared" si="0"/>
        <v>Included</v>
      </c>
      <c r="H22" s="314"/>
      <c r="M22" s="315"/>
      <c r="N22" s="315"/>
    </row>
    <row r="23" spans="1:14" ht="33">
      <c r="A23" s="452">
        <v>70</v>
      </c>
      <c r="B23" s="453">
        <v>1000004952</v>
      </c>
      <c r="C23" s="460" t="s">
        <v>377</v>
      </c>
      <c r="D23" s="454" t="s">
        <v>330</v>
      </c>
      <c r="E23" s="452">
        <v>1</v>
      </c>
      <c r="F23" s="463"/>
      <c r="G23" s="474" t="str">
        <f t="shared" si="0"/>
        <v>Included</v>
      </c>
      <c r="H23" s="314"/>
      <c r="M23" s="315"/>
      <c r="N23" s="315"/>
    </row>
    <row r="24" spans="1:14">
      <c r="A24" s="452">
        <v>80</v>
      </c>
      <c r="B24" s="453">
        <v>1000001894</v>
      </c>
      <c r="C24" s="460" t="s">
        <v>378</v>
      </c>
      <c r="D24" s="454" t="s">
        <v>330</v>
      </c>
      <c r="E24" s="452">
        <v>1</v>
      </c>
      <c r="F24" s="463"/>
      <c r="G24" s="474" t="str">
        <f t="shared" si="0"/>
        <v>Included</v>
      </c>
      <c r="H24" s="314"/>
      <c r="M24" s="315"/>
      <c r="N24" s="315"/>
    </row>
    <row r="25" spans="1:14" ht="33">
      <c r="A25" s="452">
        <v>90</v>
      </c>
      <c r="B25" s="453">
        <v>1000038387</v>
      </c>
      <c r="C25" s="460" t="s">
        <v>379</v>
      </c>
      <c r="D25" s="454" t="s">
        <v>330</v>
      </c>
      <c r="E25" s="452">
        <v>5</v>
      </c>
      <c r="F25" s="463"/>
      <c r="G25" s="474" t="str">
        <f t="shared" si="0"/>
        <v>Included</v>
      </c>
      <c r="H25" s="314"/>
      <c r="M25" s="315"/>
      <c r="N25" s="315"/>
    </row>
    <row r="26" spans="1:14" ht="33">
      <c r="A26" s="452">
        <v>100</v>
      </c>
      <c r="B26" s="453">
        <v>1000038325</v>
      </c>
      <c r="C26" s="460" t="s">
        <v>380</v>
      </c>
      <c r="D26" s="454" t="s">
        <v>330</v>
      </c>
      <c r="E26" s="452">
        <v>15</v>
      </c>
      <c r="F26" s="463"/>
      <c r="G26" s="474" t="str">
        <f t="shared" si="0"/>
        <v>Included</v>
      </c>
      <c r="H26" s="314"/>
      <c r="M26" s="315"/>
      <c r="N26" s="315"/>
    </row>
    <row r="27" spans="1:14">
      <c r="A27" s="452">
        <v>110</v>
      </c>
      <c r="B27" s="453">
        <v>1000013795</v>
      </c>
      <c r="C27" s="460" t="s">
        <v>381</v>
      </c>
      <c r="D27" s="454" t="s">
        <v>395</v>
      </c>
      <c r="E27" s="452">
        <v>2</v>
      </c>
      <c r="F27" s="463"/>
      <c r="G27" s="474" t="str">
        <f t="shared" si="0"/>
        <v>Included</v>
      </c>
      <c r="H27" s="314"/>
      <c r="M27" s="315"/>
      <c r="N27" s="315"/>
    </row>
    <row r="28" spans="1:14">
      <c r="A28" s="452">
        <v>120</v>
      </c>
      <c r="B28" s="453">
        <v>1000006284</v>
      </c>
      <c r="C28" s="460" t="s">
        <v>364</v>
      </c>
      <c r="D28" s="454" t="s">
        <v>343</v>
      </c>
      <c r="E28" s="452">
        <v>2</v>
      </c>
      <c r="F28" s="463"/>
      <c r="G28" s="474" t="str">
        <f t="shared" si="0"/>
        <v>Included</v>
      </c>
      <c r="H28" s="314"/>
      <c r="M28" s="315"/>
      <c r="N28" s="315"/>
    </row>
    <row r="29" spans="1:14">
      <c r="A29" s="452">
        <v>130</v>
      </c>
      <c r="B29" s="453">
        <v>1000004304</v>
      </c>
      <c r="C29" s="460" t="s">
        <v>382</v>
      </c>
      <c r="D29" s="454" t="s">
        <v>343</v>
      </c>
      <c r="E29" s="452">
        <v>1</v>
      </c>
      <c r="F29" s="463"/>
      <c r="G29" s="474" t="str">
        <f t="shared" si="0"/>
        <v>Included</v>
      </c>
      <c r="H29" s="314"/>
      <c r="M29" s="315"/>
      <c r="N29" s="315"/>
    </row>
    <row r="30" spans="1:14">
      <c r="A30" s="452">
        <v>140</v>
      </c>
      <c r="B30" s="453">
        <v>1000001145</v>
      </c>
      <c r="C30" s="460" t="s">
        <v>383</v>
      </c>
      <c r="D30" s="454" t="s">
        <v>343</v>
      </c>
      <c r="E30" s="452">
        <v>1</v>
      </c>
      <c r="F30" s="463"/>
      <c r="G30" s="474" t="str">
        <f t="shared" si="0"/>
        <v>Included</v>
      </c>
      <c r="H30" s="314"/>
      <c r="M30" s="315"/>
      <c r="N30" s="315"/>
    </row>
    <row r="31" spans="1:14" ht="34.5" customHeight="1">
      <c r="A31" s="452">
        <v>150</v>
      </c>
      <c r="B31" s="453">
        <v>1000011365</v>
      </c>
      <c r="C31" s="460" t="s">
        <v>384</v>
      </c>
      <c r="D31" s="454" t="s">
        <v>343</v>
      </c>
      <c r="E31" s="452">
        <v>1</v>
      </c>
      <c r="F31" s="463"/>
      <c r="G31" s="474" t="str">
        <f t="shared" si="0"/>
        <v>Included</v>
      </c>
      <c r="H31" s="314"/>
      <c r="M31" s="315"/>
      <c r="N31" s="315"/>
    </row>
    <row r="32" spans="1:14" ht="40.5" customHeight="1">
      <c r="A32" s="452">
        <v>160</v>
      </c>
      <c r="B32" s="453">
        <v>1000011264</v>
      </c>
      <c r="C32" s="460" t="s">
        <v>385</v>
      </c>
      <c r="D32" s="454" t="s">
        <v>343</v>
      </c>
      <c r="E32" s="452">
        <v>1</v>
      </c>
      <c r="F32" s="463"/>
      <c r="G32" s="474" t="str">
        <f t="shared" si="0"/>
        <v>Included</v>
      </c>
      <c r="H32" s="314"/>
      <c r="M32" s="315"/>
      <c r="N32" s="315"/>
    </row>
    <row r="33" spans="1:14" ht="18.75" customHeight="1">
      <c r="A33" s="452">
        <v>170</v>
      </c>
      <c r="B33" s="453">
        <v>1000056105</v>
      </c>
      <c r="C33" s="460" t="s">
        <v>336</v>
      </c>
      <c r="D33" s="454" t="s">
        <v>337</v>
      </c>
      <c r="E33" s="452">
        <v>1</v>
      </c>
      <c r="F33" s="463"/>
      <c r="G33" s="474" t="str">
        <f t="shared" si="0"/>
        <v>Included</v>
      </c>
      <c r="H33" s="314"/>
      <c r="M33" s="315"/>
      <c r="N33" s="315"/>
    </row>
    <row r="34" spans="1:14" ht="30.75" customHeight="1">
      <c r="A34" s="452">
        <v>180</v>
      </c>
      <c r="B34" s="453">
        <v>1000007632</v>
      </c>
      <c r="C34" s="460" t="s">
        <v>386</v>
      </c>
      <c r="D34" s="454" t="s">
        <v>330</v>
      </c>
      <c r="E34" s="452">
        <v>2</v>
      </c>
      <c r="F34" s="463"/>
      <c r="G34" s="474" t="str">
        <f t="shared" si="0"/>
        <v>Included</v>
      </c>
      <c r="H34" s="314"/>
      <c r="M34" s="315"/>
      <c r="N34" s="315"/>
    </row>
    <row r="35" spans="1:14" ht="27.75" customHeight="1">
      <c r="A35" s="452">
        <v>190</v>
      </c>
      <c r="B35" s="453">
        <v>1000014234</v>
      </c>
      <c r="C35" s="460" t="s">
        <v>387</v>
      </c>
      <c r="D35" s="454" t="s">
        <v>330</v>
      </c>
      <c r="E35" s="452">
        <v>1</v>
      </c>
      <c r="F35" s="463"/>
      <c r="G35" s="474" t="str">
        <f t="shared" si="0"/>
        <v>Included</v>
      </c>
      <c r="H35" s="314"/>
      <c r="M35" s="315"/>
      <c r="N35" s="315"/>
    </row>
    <row r="36" spans="1:14" ht="35.25" customHeight="1">
      <c r="A36" s="452">
        <v>200</v>
      </c>
      <c r="B36" s="453">
        <v>1000046092</v>
      </c>
      <c r="C36" s="460" t="s">
        <v>388</v>
      </c>
      <c r="D36" s="454" t="s">
        <v>330</v>
      </c>
      <c r="E36" s="452">
        <v>1</v>
      </c>
      <c r="F36" s="463"/>
      <c r="G36" s="474" t="str">
        <f t="shared" si="0"/>
        <v>Included</v>
      </c>
      <c r="H36" s="314"/>
      <c r="M36" s="315"/>
      <c r="N36" s="315"/>
    </row>
    <row r="37" spans="1:14" ht="40.5" customHeight="1">
      <c r="A37" s="452">
        <v>210</v>
      </c>
      <c r="B37" s="455">
        <v>1000032055</v>
      </c>
      <c r="C37" s="456" t="s">
        <v>389</v>
      </c>
      <c r="D37" s="454" t="s">
        <v>339</v>
      </c>
      <c r="E37" s="452">
        <v>1</v>
      </c>
      <c r="F37" s="463"/>
      <c r="G37" s="474" t="str">
        <f t="shared" si="0"/>
        <v>Included</v>
      </c>
      <c r="H37" s="314"/>
      <c r="M37" s="315"/>
      <c r="N37" s="315"/>
    </row>
    <row r="38" spans="1:14" ht="23.25" customHeight="1">
      <c r="A38" s="452">
        <v>220</v>
      </c>
      <c r="B38" s="455">
        <v>1000017446</v>
      </c>
      <c r="C38" s="456" t="s">
        <v>333</v>
      </c>
      <c r="D38" s="454" t="s">
        <v>334</v>
      </c>
      <c r="E38" s="452">
        <v>800</v>
      </c>
      <c r="F38" s="463"/>
      <c r="G38" s="474" t="str">
        <f t="shared" si="0"/>
        <v>Included</v>
      </c>
      <c r="H38" s="314"/>
      <c r="M38" s="315"/>
      <c r="N38" s="315"/>
    </row>
    <row r="39" spans="1:14" ht="18.75" customHeight="1">
      <c r="A39" s="452">
        <v>230</v>
      </c>
      <c r="B39" s="455">
        <v>1000029966</v>
      </c>
      <c r="C39" s="456" t="s">
        <v>335</v>
      </c>
      <c r="D39" s="454" t="s">
        <v>330</v>
      </c>
      <c r="E39" s="452">
        <v>100</v>
      </c>
      <c r="F39" s="463"/>
      <c r="G39" s="474" t="str">
        <f t="shared" si="0"/>
        <v>Included</v>
      </c>
      <c r="H39" s="314"/>
      <c r="M39" s="315"/>
      <c r="N39" s="315"/>
    </row>
    <row r="40" spans="1:14" ht="18.75" customHeight="1">
      <c r="A40" s="452">
        <v>240</v>
      </c>
      <c r="B40" s="455">
        <v>1000043233</v>
      </c>
      <c r="C40" s="456" t="s">
        <v>338</v>
      </c>
      <c r="D40" s="454" t="s">
        <v>334</v>
      </c>
      <c r="E40" s="452">
        <v>300</v>
      </c>
      <c r="F40" s="463"/>
      <c r="G40" s="474" t="str">
        <f t="shared" si="0"/>
        <v>Included</v>
      </c>
      <c r="H40" s="314"/>
      <c r="M40" s="315"/>
      <c r="N40" s="315"/>
    </row>
    <row r="41" spans="1:14" ht="18.75" customHeight="1">
      <c r="A41" s="452">
        <v>250</v>
      </c>
      <c r="B41" s="455">
        <v>1000077518</v>
      </c>
      <c r="C41" s="456" t="s">
        <v>340</v>
      </c>
      <c r="D41" s="454" t="s">
        <v>341</v>
      </c>
      <c r="E41" s="452">
        <v>1</v>
      </c>
      <c r="F41" s="463"/>
      <c r="G41" s="474" t="str">
        <f t="shared" si="0"/>
        <v>Included</v>
      </c>
      <c r="H41" s="314"/>
      <c r="M41" s="315"/>
      <c r="N41" s="315"/>
    </row>
    <row r="42" spans="1:14" ht="46.5" customHeight="1">
      <c r="A42" s="452">
        <v>260</v>
      </c>
      <c r="B42" s="455">
        <v>1000025958</v>
      </c>
      <c r="C42" s="456" t="s">
        <v>344</v>
      </c>
      <c r="D42" s="454" t="s">
        <v>330</v>
      </c>
      <c r="E42" s="452">
        <v>9</v>
      </c>
      <c r="F42" s="463"/>
      <c r="G42" s="474" t="str">
        <f t="shared" si="0"/>
        <v>Included</v>
      </c>
      <c r="H42" s="314"/>
      <c r="M42" s="315"/>
      <c r="N42" s="315"/>
    </row>
    <row r="43" spans="1:14" ht="37.5" customHeight="1">
      <c r="A43" s="452">
        <v>270</v>
      </c>
      <c r="B43" s="455">
        <v>1000030860</v>
      </c>
      <c r="C43" s="456" t="s">
        <v>328</v>
      </c>
      <c r="D43" s="454" t="s">
        <v>329</v>
      </c>
      <c r="E43" s="452">
        <v>2</v>
      </c>
      <c r="F43" s="463"/>
      <c r="G43" s="474" t="str">
        <f t="shared" si="0"/>
        <v>Included</v>
      </c>
      <c r="H43" s="314"/>
      <c r="M43" s="315"/>
      <c r="N43" s="315"/>
    </row>
    <row r="44" spans="1:14" ht="33" customHeight="1">
      <c r="A44" s="452">
        <v>280</v>
      </c>
      <c r="B44" s="455">
        <v>1000043075</v>
      </c>
      <c r="C44" s="456" t="s">
        <v>345</v>
      </c>
      <c r="D44" s="454" t="s">
        <v>331</v>
      </c>
      <c r="E44" s="452">
        <v>900</v>
      </c>
      <c r="F44" s="463"/>
      <c r="G44" s="474" t="str">
        <f t="shared" si="0"/>
        <v>Included</v>
      </c>
      <c r="H44" s="314"/>
      <c r="M44" s="315"/>
      <c r="N44" s="315"/>
    </row>
    <row r="45" spans="1:14" ht="47.25" customHeight="1">
      <c r="A45" s="452">
        <v>290</v>
      </c>
      <c r="B45" s="455">
        <v>1000043075</v>
      </c>
      <c r="C45" s="456" t="s">
        <v>390</v>
      </c>
      <c r="D45" s="454" t="s">
        <v>331</v>
      </c>
      <c r="E45" s="452">
        <v>200</v>
      </c>
      <c r="F45" s="463"/>
      <c r="G45" s="474" t="str">
        <f t="shared" si="0"/>
        <v>Included</v>
      </c>
      <c r="H45" s="314"/>
      <c r="M45" s="315"/>
      <c r="N45" s="315"/>
    </row>
    <row r="46" spans="1:14" ht="39" customHeight="1">
      <c r="A46" s="452">
        <v>300</v>
      </c>
      <c r="B46" s="455">
        <v>1000015234</v>
      </c>
      <c r="C46" s="456" t="s">
        <v>391</v>
      </c>
      <c r="D46" s="454" t="s">
        <v>331</v>
      </c>
      <c r="E46" s="452">
        <v>500</v>
      </c>
      <c r="F46" s="463"/>
      <c r="G46" s="474" t="str">
        <f t="shared" si="0"/>
        <v>Included</v>
      </c>
      <c r="H46" s="314"/>
      <c r="M46" s="315"/>
      <c r="N46" s="315"/>
    </row>
    <row r="47" spans="1:14" ht="39" customHeight="1">
      <c r="A47" s="452">
        <v>310</v>
      </c>
      <c r="B47" s="455">
        <v>1000025968</v>
      </c>
      <c r="C47" s="456" t="s">
        <v>392</v>
      </c>
      <c r="D47" s="454" t="s">
        <v>330</v>
      </c>
      <c r="E47" s="452">
        <v>600</v>
      </c>
      <c r="F47" s="463"/>
      <c r="G47" s="474" t="str">
        <f t="shared" si="0"/>
        <v>Included</v>
      </c>
      <c r="H47" s="314"/>
      <c r="M47" s="315"/>
      <c r="N47" s="315"/>
    </row>
    <row r="48" spans="1:14" ht="62.25" customHeight="1">
      <c r="A48" s="452">
        <v>320</v>
      </c>
      <c r="B48" s="455">
        <v>1000002138</v>
      </c>
      <c r="C48" s="456" t="s">
        <v>393</v>
      </c>
      <c r="D48" s="454" t="s">
        <v>331</v>
      </c>
      <c r="E48" s="452">
        <v>250</v>
      </c>
      <c r="F48" s="463"/>
      <c r="G48" s="474" t="str">
        <f t="shared" si="0"/>
        <v>Included</v>
      </c>
      <c r="H48" s="314"/>
      <c r="M48" s="315"/>
      <c r="N48" s="315"/>
    </row>
    <row r="49" spans="1:27" ht="32.25" customHeight="1">
      <c r="A49" s="452">
        <v>330</v>
      </c>
      <c r="B49" s="455">
        <v>1000002136</v>
      </c>
      <c r="C49" s="456" t="s">
        <v>394</v>
      </c>
      <c r="D49" s="454" t="s">
        <v>331</v>
      </c>
      <c r="E49" s="452">
        <v>250</v>
      </c>
      <c r="F49" s="463"/>
      <c r="G49" s="474" t="str">
        <f t="shared" si="0"/>
        <v>Included</v>
      </c>
      <c r="H49" s="314"/>
      <c r="M49" s="315"/>
      <c r="N49" s="315"/>
    </row>
    <row r="50" spans="1:27" ht="30.75" customHeight="1">
      <c r="A50" s="452">
        <v>340</v>
      </c>
      <c r="B50" s="455">
        <v>1000041404</v>
      </c>
      <c r="C50" s="456" t="s">
        <v>332</v>
      </c>
      <c r="D50" s="454" t="s">
        <v>330</v>
      </c>
      <c r="E50" s="452">
        <v>70</v>
      </c>
      <c r="F50" s="463"/>
      <c r="G50" s="474" t="str">
        <f t="shared" si="0"/>
        <v>Included</v>
      </c>
      <c r="H50" s="314"/>
      <c r="M50" s="315"/>
      <c r="N50" s="315"/>
    </row>
    <row r="51" spans="1:27" s="465" customFormat="1" ht="27.75" customHeight="1">
      <c r="A51" s="487" t="s">
        <v>464</v>
      </c>
      <c r="B51" s="488"/>
      <c r="C51" s="488"/>
      <c r="D51" s="488"/>
      <c r="E51" s="488"/>
      <c r="F51" s="489"/>
      <c r="G51" s="468">
        <f>SUM(G16:G50)</f>
        <v>0</v>
      </c>
      <c r="H51" s="464"/>
      <c r="L51" s="466"/>
      <c r="M51" s="467"/>
      <c r="N51" s="467"/>
      <c r="O51" s="466"/>
      <c r="P51" s="466"/>
      <c r="Q51" s="466"/>
      <c r="R51" s="466"/>
      <c r="S51" s="466"/>
      <c r="T51" s="466"/>
      <c r="U51" s="466"/>
      <c r="V51" s="466"/>
      <c r="W51" s="466"/>
      <c r="X51" s="466"/>
      <c r="Y51" s="466"/>
      <c r="Z51" s="466"/>
      <c r="AA51" s="466"/>
    </row>
    <row r="52" spans="1:27">
      <c r="C52" s="281"/>
      <c r="D52" s="317"/>
      <c r="M52" s="309"/>
      <c r="N52" s="320"/>
    </row>
    <row r="53" spans="1:27" ht="39" customHeight="1">
      <c r="A53" s="314" t="s">
        <v>54</v>
      </c>
      <c r="B53" s="263"/>
      <c r="C53" s="282" t="str">
        <f>IF('  Sch-1'!C155=0,"", '  Sch-1'!C155)</f>
        <v/>
      </c>
      <c r="D53" s="321"/>
      <c r="E53" s="183"/>
      <c r="F53" s="319" t="str">
        <f>'  Sch-1'!F155</f>
        <v>Printed Name   :</v>
      </c>
      <c r="G53" s="316" t="str">
        <f>IF('  Sch-1'!G155=0,"",'  Sch-1'!G155)</f>
        <v/>
      </c>
    </row>
    <row r="54" spans="1:27" ht="34.5" customHeight="1">
      <c r="A54" s="314" t="s">
        <v>56</v>
      </c>
      <c r="B54" s="263"/>
      <c r="C54" s="282" t="str">
        <f>IF('  Sch-1'!C156=0,"", '  Sch-1'!C156)</f>
        <v/>
      </c>
      <c r="D54" s="321"/>
      <c r="E54" s="183"/>
      <c r="F54" s="319" t="s">
        <v>57</v>
      </c>
      <c r="G54" s="316" t="str">
        <f>IF('  Sch-1'!G156=0,"",'  Sch-1'!G156)</f>
        <v/>
      </c>
    </row>
    <row r="55" spans="1:27">
      <c r="A55" s="318"/>
      <c r="B55" s="318"/>
      <c r="C55" s="325"/>
      <c r="D55" s="321"/>
      <c r="E55" s="183"/>
      <c r="F55" s="319"/>
      <c r="G55" s="321"/>
    </row>
    <row r="56" spans="1:27">
      <c r="A56" s="318"/>
      <c r="B56" s="318"/>
      <c r="C56" s="325"/>
      <c r="D56" s="321"/>
      <c r="E56" s="183"/>
      <c r="F56" s="326"/>
      <c r="G56" s="321"/>
    </row>
    <row r="57" spans="1:27">
      <c r="A57" s="318"/>
      <c r="B57" s="318"/>
      <c r="C57" s="333"/>
    </row>
    <row r="68" spans="8:8">
      <c r="H68" s="359"/>
    </row>
  </sheetData>
  <sheetProtection algorithmName="SHA-512" hashValue="2u758mLGg244JZBP/y5tRIpa6kBiIujwPbNZQ9lBPDBYfUk+DTb9ymjHfMjouPDQd4mX+DGwjEXobhV+OETfMw==" saltValue="ulS6ErBDD72TLZSEmNNQGg==" spinCount="100000" sheet="1" formatColumns="0" formatRows="0" selectLockedCells="1"/>
  <customSheetViews>
    <customSheetView guid="{F2279B93-E4FF-4A81-B734-06F92F73708D}" scale="91" showPageBreaks="1" hiddenRows="1" hiddenColumns="1" view="pageBreakPreview">
      <selection activeCell="G18" sqref="G18"/>
      <colBreaks count="1" manualBreakCount="1">
        <brk id="8" max="1048575" man="1"/>
      </colBreaks>
      <pageMargins left="0" right="0" top="0" bottom="0" header="0" footer="0"/>
      <printOptions horizontalCentered="1"/>
      <pageSetup paperSize="9" scale="43" orientation="portrait" horizontalDpi="300" verticalDpi="300" r:id="rId1"/>
      <headerFooter alignWithMargins="0">
        <oddFooter>&amp;R&amp;"Book Antiqua,Bold"&amp;10Schedule-2/ Page &amp;P of &amp;N</oddFooter>
      </headerFooter>
    </customSheetView>
    <customSheetView guid="{C3C2F6BE-1796-4187-BF38-BACEF6057F57}" scale="110" showPageBreaks="1" printArea="1" view="pageBreakPreview">
      <selection activeCell="F17" sqref="F17:F26"/>
      <colBreaks count="1" manualBreakCount="1">
        <brk id="7" max="1048575" man="1"/>
      </colBreaks>
      <pageMargins left="0" right="0" top="0" bottom="0" header="0" footer="0"/>
      <printOptions horizontalCentered="1"/>
      <pageSetup paperSize="9" scale="43" orientation="portrait" horizontalDpi="300" verticalDpi="300" r:id="rId2"/>
      <headerFooter alignWithMargins="0">
        <oddFooter>&amp;R&amp;"Book Antiqua,Bold"&amp;10Schedule-2/ Page &amp;P of &amp;N</oddFooter>
      </headerFooter>
    </customSheetView>
    <customSheetView guid="{5E2FF645-A015-403E-863B-BADF6B75C7D1}" scale="110" showPageBreaks="1" printArea="1" view="pageBreakPreview">
      <selection activeCell="F17" sqref="F17"/>
      <colBreaks count="1" manualBreakCount="1">
        <brk id="7" max="1048575" man="1"/>
      </colBreaks>
      <pageMargins left="0" right="0" top="0" bottom="0" header="0" footer="0"/>
      <printOptions horizontalCentered="1"/>
      <pageSetup paperSize="9" scale="43" orientation="portrait" horizontalDpi="300" verticalDpi="300" r:id="rId3"/>
      <headerFooter alignWithMargins="0">
        <oddFooter>&amp;R&amp;"Book Antiqua,Bold"&amp;10Schedule-2/ Page &amp;P of &amp;N</oddFooter>
      </headerFooter>
    </customSheetView>
    <customSheetView guid="{25334923-91A5-4F88-9A10-8FA88873EC26}" scale="91" topLeftCell="A13">
      <selection activeCell="F18" sqref="F18:F21"/>
      <colBreaks count="1" manualBreakCount="1">
        <brk id="7" max="1048575" man="1"/>
      </colBreaks>
      <pageMargins left="0" right="0" top="0" bottom="0" header="0" footer="0"/>
      <printOptions horizontalCentered="1"/>
      <pageSetup paperSize="9" scale="92" orientation="portrait" horizontalDpi="300" verticalDpi="300" r:id="rId4"/>
      <headerFooter alignWithMargins="0">
        <oddFooter>&amp;R&amp;"Book Antiqua,Bold"&amp;10Schedule-2/ Page &amp;P of &amp;N</oddFooter>
      </headerFooter>
    </customSheetView>
    <customSheetView guid="{4F47A486-EA66-4D4B-9D65-1ABEAC31AACE}" scale="61" topLeftCell="A4">
      <selection activeCell="F20" sqref="F20"/>
      <colBreaks count="1" manualBreakCount="1">
        <brk id="7" max="1048575" man="1"/>
      </colBreaks>
      <pageMargins left="0" right="0" top="0" bottom="0" header="0" footer="0"/>
      <printOptions horizontalCentered="1"/>
      <pageSetup paperSize="9" scale="92" orientation="portrait" horizontalDpi="300" verticalDpi="300" r:id="rId5"/>
      <headerFooter alignWithMargins="0">
        <oddFooter>&amp;R&amp;"Book Antiqua,Bold"&amp;10Schedule-2/ Page &amp;P of &amp;N</oddFooter>
      </headerFooter>
    </customSheetView>
    <customSheetView guid="{1A26D3B9-AD8D-4AE9-81F5-E0DF795F4658}" hiddenColumns="1" topLeftCell="A19">
      <selection activeCell="C17" sqref="C17"/>
      <colBreaks count="1" manualBreakCount="1">
        <brk id="7" max="1048575" man="1"/>
      </colBreaks>
      <pageMargins left="0" right="0" top="0" bottom="0" header="0" footer="0"/>
      <printOptions horizontalCentered="1"/>
      <pageSetup paperSize="9" scale="92" orientation="portrait" horizontalDpi="300" verticalDpi="300" r:id="rId6"/>
      <headerFooter alignWithMargins="0">
        <oddFooter>&amp;R&amp;"Book Antiqua,Bold"&amp;10Schedule-2/ Page &amp;P of &amp;N</oddFooter>
      </headerFooter>
    </customSheetView>
    <customSheetView guid="{B0EE7D76-5806-4718-BDAD-3A3EA691E5E4}" hiddenColumns="1">
      <selection activeCell="F16" sqref="F16"/>
      <colBreaks count="1" manualBreakCount="1">
        <brk id="7" max="1048575" man="1"/>
      </colBreaks>
      <pageMargins left="0" right="0" top="0" bottom="0" header="0" footer="0"/>
      <printOptions horizontalCentered="1"/>
      <pageSetup paperSize="9" scale="92" orientation="portrait" horizontalDpi="300" verticalDpi="300" r:id="rId7"/>
      <headerFooter alignWithMargins="0">
        <oddFooter>&amp;R&amp;"Book Antiqua,Bold"&amp;10Schedule-2/ Page &amp;P of &amp;N</oddFooter>
      </headerFooter>
    </customSheetView>
    <customSheetView guid="{696D9240-6693-44E8-B9A4-2BFADD101EE2}" hiddenColumns="1" topLeftCell="A7">
      <selection activeCell="F16" sqref="F16"/>
      <colBreaks count="1" manualBreakCount="1">
        <brk id="7" max="1048575" man="1"/>
      </colBreaks>
      <pageMargins left="0" right="0" top="0" bottom="0" header="0" footer="0"/>
      <printOptions horizontalCentered="1"/>
      <pageSetup paperSize="9" scale="92" orientation="portrait" horizontalDpi="300" verticalDpi="300" r:id="rId8"/>
      <headerFooter alignWithMargins="0">
        <oddFooter>&amp;R&amp;"Book Antiqua,Bold"&amp;10Schedule-2/ Page &amp;P of &amp;N</oddFooter>
      </headerFooter>
    </customSheetView>
    <customSheetView guid="{4F65FF32-EC61-4022-A399-2986D7B6B8B3}" showPageBreaks="1" zeroValues="0" printArea="1" view="pageBreakPreview" showRuler="0" topLeftCell="A20">
      <selection activeCell="B2" sqref="B2:E2"/>
      <rowBreaks count="1" manualBreakCount="1">
        <brk id="33" max="5" man="1"/>
      </rowBreaks>
      <colBreaks count="1" manualBreakCount="1">
        <brk id="6" max="1048575" man="1"/>
      </colBreaks>
      <pageMargins left="0" right="0" top="0" bottom="0" header="0" footer="0"/>
      <printOptions horizontalCentered="1"/>
      <pageSetup paperSize="9" orientation="portrait" horizontalDpi="300" verticalDpi="300" r:id="rId9"/>
      <headerFooter alignWithMargins="0">
        <oddFooter>&amp;R&amp;"Book Antiqua,Bold"&amp;10Page &amp;P of &amp;N</oddFooter>
      </headerFooter>
    </customSheetView>
    <customSheetView guid="{58D82F59-8CF6-455F-B9F4-081499FDF243}" hiddenColumns="1" topLeftCell="A7">
      <selection activeCell="F16" sqref="F16"/>
      <colBreaks count="1" manualBreakCount="1">
        <brk id="7" max="1048575" man="1"/>
      </colBreaks>
      <pageMargins left="0" right="0" top="0" bottom="0" header="0" footer="0"/>
      <printOptions horizontalCentered="1"/>
      <pageSetup paperSize="9" scale="92" orientation="portrait" horizontalDpi="300" verticalDpi="300" r:id="rId10"/>
      <headerFooter alignWithMargins="0">
        <oddFooter>&amp;R&amp;"Book Antiqua,Bold"&amp;10Schedule-2/ Page &amp;P of &amp;N</oddFooter>
      </headerFooter>
    </customSheetView>
    <customSheetView guid="{B1277D53-29D6-4226-81E2-084FB62977B6}" hiddenColumns="1" topLeftCell="A13">
      <selection activeCell="F16" sqref="F16"/>
      <colBreaks count="1" manualBreakCount="1">
        <brk id="7" max="1048575" man="1"/>
      </colBreaks>
      <pageMargins left="0" right="0" top="0" bottom="0" header="0" footer="0"/>
      <printOptions horizontalCentered="1"/>
      <pageSetup paperSize="9" scale="92" orientation="portrait" horizontalDpi="300" verticalDpi="300" r:id="rId11"/>
      <headerFooter alignWithMargins="0">
        <oddFooter>&amp;R&amp;"Book Antiqua,Bold"&amp;10Schedule-2/ Page &amp;P of &amp;N</oddFooter>
      </headerFooter>
    </customSheetView>
    <customSheetView guid="{E95B21C1-D936-4435-AF6F-90CF0B6A7506}" hiddenColumns="1" topLeftCell="A13">
      <selection activeCell="F16" sqref="F16"/>
      <colBreaks count="1" manualBreakCount="1">
        <brk id="7" max="1048575" man="1"/>
      </colBreaks>
      <pageMargins left="0" right="0" top="0" bottom="0" header="0" footer="0"/>
      <printOptions horizontalCentered="1"/>
      <pageSetup paperSize="9" scale="92" orientation="portrait" horizontalDpi="300" verticalDpi="300" r:id="rId12"/>
      <headerFooter alignWithMargins="0">
        <oddFooter>&amp;R&amp;"Book Antiqua,Bold"&amp;10Schedule-2/ Page &amp;P of &amp;N</oddFooter>
      </headerFooter>
    </customSheetView>
    <customSheetView guid="{8DC3BA4D-7811-4245-A3D0-7EE4A8A001CA}" scale="62" topLeftCell="A13">
      <selection activeCell="E17" sqref="E17"/>
      <colBreaks count="1" manualBreakCount="1">
        <brk id="6" max="1048575" man="1"/>
      </colBreaks>
      <pageMargins left="0" right="0" top="0" bottom="0" header="0" footer="0"/>
      <printOptions horizontalCentered="1"/>
      <pageSetup paperSize="9" scale="92" orientation="portrait" horizontalDpi="300" verticalDpi="300" r:id="rId13"/>
      <headerFooter alignWithMargins="0">
        <oddFooter>&amp;R&amp;"Book Antiqua,Bold"&amp;10Schedule-2/ Page &amp;P of &amp;N</oddFooter>
      </headerFooter>
    </customSheetView>
    <customSheetView guid="{BAD0225F-C858-4E40-A5E7-64BB5328C88A}" scale="91" topLeftCell="A29">
      <selection activeCell="F22" sqref="F22"/>
      <colBreaks count="1" manualBreakCount="1">
        <brk id="7" max="1048575" man="1"/>
      </colBreaks>
      <pageMargins left="0" right="0" top="0" bottom="0" header="0" footer="0"/>
      <printOptions horizontalCentered="1"/>
      <pageSetup paperSize="9" scale="92" orientation="portrait" horizontalDpi="300" verticalDpi="300" r:id="rId14"/>
      <headerFooter alignWithMargins="0">
        <oddFooter>&amp;R&amp;"Book Antiqua,Bold"&amp;10Schedule-2/ Page &amp;P of &amp;N</oddFooter>
      </headerFooter>
    </customSheetView>
    <customSheetView guid="{CF0E662C-D3BC-4297-99E8-62C40B3B7AD9}" scale="70" showPageBreaks="1" printArea="1" view="pageBreakPreview" topLeftCell="A46">
      <selection activeCell="F49" sqref="F49"/>
      <colBreaks count="1" manualBreakCount="1">
        <brk id="7" max="1048575" man="1"/>
      </colBreaks>
      <pageMargins left="0" right="0" top="0" bottom="0" header="0" footer="0"/>
      <printOptions horizontalCentered="1"/>
      <pageSetup paperSize="9" scale="43" orientation="portrait" horizontalDpi="300" verticalDpi="300" r:id="rId15"/>
      <headerFooter alignWithMargins="0">
        <oddFooter>&amp;R&amp;"Book Antiqua,Bold"&amp;10Schedule-2/ Page &amp;P of &amp;N</oddFooter>
      </headerFooter>
    </customSheetView>
    <customSheetView guid="{BEF72719-4CCF-4C9B-95F6-0F3535FF30B3}" scale="110" showPageBreaks="1" printArea="1" view="pageBreakPreview" topLeftCell="A18">
      <selection activeCell="F18" sqref="F18"/>
      <colBreaks count="1" manualBreakCount="1">
        <brk id="7" max="1048575" man="1"/>
      </colBreaks>
      <pageMargins left="0" right="0" top="0" bottom="0" header="0" footer="0"/>
      <printOptions horizontalCentered="1"/>
      <pageSetup paperSize="9" scale="43" orientation="portrait" horizontalDpi="300" verticalDpi="300" r:id="rId16"/>
      <headerFooter alignWithMargins="0">
        <oddFooter>&amp;R&amp;"Book Antiqua,Bold"&amp;10Schedule-2/ Page &amp;P of &amp;N</oddFooter>
      </headerFooter>
    </customSheetView>
    <customSheetView guid="{398C7893-3C2A-4DA4-8552-014985533932}" scale="91" showPageBreaks="1" hiddenRows="1" hiddenColumns="1" view="pageBreakPreview">
      <selection activeCell="G18" sqref="G18"/>
      <colBreaks count="1" manualBreakCount="1">
        <brk id="8" max="1048575" man="1"/>
      </colBreaks>
      <pageMargins left="0" right="0" top="0" bottom="0" header="0" footer="0"/>
      <printOptions horizontalCentered="1"/>
      <pageSetup paperSize="9" scale="43" orientation="portrait" horizontalDpi="300" verticalDpi="300" r:id="rId17"/>
      <headerFooter alignWithMargins="0">
        <oddFooter>&amp;R&amp;"Book Antiqua,Bold"&amp;10Schedule-2/ Page &amp;P of &amp;N</oddFooter>
      </headerFooter>
    </customSheetView>
  </customSheetViews>
  <mergeCells count="9">
    <mergeCell ref="A3:G3"/>
    <mergeCell ref="A4:G4"/>
    <mergeCell ref="C9:E9"/>
    <mergeCell ref="A5:G5"/>
    <mergeCell ref="A16:G16"/>
    <mergeCell ref="A51:F51"/>
    <mergeCell ref="C10:E10"/>
    <mergeCell ref="C11:E11"/>
    <mergeCell ref="C8:E8"/>
  </mergeCells>
  <phoneticPr fontId="3" type="noConversion"/>
  <conditionalFormatting sqref="B18">
    <cfRule type="duplicateValues" dxfId="5" priority="1"/>
    <cfRule type="duplicateValues" dxfId="4" priority="2"/>
    <cfRule type="duplicateValues" dxfId="3" priority="3"/>
    <cfRule type="duplicateValues" dxfId="2" priority="4"/>
    <cfRule type="duplicateValues" dxfId="1" priority="5"/>
    <cfRule type="duplicateValues" dxfId="0" priority="6"/>
  </conditionalFormatting>
  <dataValidations count="1">
    <dataValidation type="decimal" operator="greaterThanOrEqual" allowBlank="1" showInputMessage="1" showErrorMessage="1" sqref="D46 F17:F50" xr:uid="{2B085C6E-45EC-440F-8F32-D220CFB45B13}">
      <formula1>0</formula1>
    </dataValidation>
  </dataValidations>
  <printOptions horizontalCentered="1"/>
  <pageMargins left="0.51181102362204722" right="0.26" top="0.54" bottom="0.61" header="0.25" footer="0.43"/>
  <pageSetup paperSize="9" scale="43" orientation="portrait" horizontalDpi="300" verticalDpi="300" r:id="rId18"/>
  <headerFooter alignWithMargins="0">
    <oddFooter>&amp;R&amp;"Book Antiqua,Bold"&amp;10Schedule-2/ Page &amp;P of &amp;N</oddFooter>
  </headerFooter>
  <drawing r:id="rId1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indexed="12"/>
  </sheetPr>
  <dimension ref="A1:W53"/>
  <sheetViews>
    <sheetView topLeftCell="A36" zoomScaleNormal="100" zoomScaleSheetLayoutView="100" workbookViewId="0">
      <selection activeCell="G46" sqref="G46"/>
    </sheetView>
  </sheetViews>
  <sheetFormatPr defaultColWidth="9" defaultRowHeight="16.5"/>
  <cols>
    <col min="1" max="1" width="5.75" style="257" customWidth="1"/>
    <col min="2" max="2" width="8.25" style="62" customWidth="1"/>
    <col min="3" max="3" width="65.625" style="265" customWidth="1"/>
    <col min="4" max="4" width="7.625" style="62" customWidth="1"/>
    <col min="5" max="5" width="8.125" style="62" customWidth="1"/>
    <col min="6" max="6" width="11.375" style="62" customWidth="1"/>
    <col min="7" max="7" width="21.625" style="184" customWidth="1"/>
    <col min="8" max="8" width="30" style="146" customWidth="1"/>
    <col min="9" max="9" width="9" style="54" customWidth="1"/>
    <col min="10" max="10" width="17.25" style="54" customWidth="1"/>
    <col min="11" max="11" width="9" style="54" customWidth="1"/>
    <col min="12" max="13" width="14.125" style="54" customWidth="1"/>
    <col min="14" max="18" width="9" style="54" customWidth="1"/>
    <col min="19" max="16384" width="9" style="54"/>
  </cols>
  <sheetData>
    <row r="1" spans="1:8" ht="18" customHeight="1">
      <c r="A1" s="255" t="str">
        <f>Cover!B3</f>
        <v xml:space="preserve">Specification No.: WR1/NT/W-AIS/DOM/F01/26/07381 (RFx No. 5002005435)   </v>
      </c>
      <c r="B1" s="55"/>
      <c r="C1" s="264"/>
      <c r="D1" s="55"/>
      <c r="E1" s="55"/>
      <c r="F1" s="57"/>
      <c r="G1" s="270"/>
      <c r="H1" s="54"/>
    </row>
    <row r="2" spans="1:8" ht="18" customHeight="1">
      <c r="A2" s="256"/>
      <c r="B2" s="48"/>
      <c r="C2" s="256"/>
      <c r="D2" s="48"/>
      <c r="E2" s="48"/>
      <c r="H2" s="54"/>
    </row>
    <row r="3" spans="1:8" ht="48" customHeight="1">
      <c r="A3" s="491" t="str">
        <f>Cover!$B$2</f>
        <v>Supply, Erection and Civil package for Extension of 400/220kV Raipur (PG) S/s for Installation of 1x500MVA ICT (4th) under the Transmission Scheme - Augmentation of Transformation capacity at 400/220kV Raipur (PG) S/s by 400/220kV 1x500MVA ICT (4th) along with associated bays at both ends</v>
      </c>
      <c r="B3" s="491"/>
      <c r="C3" s="491"/>
      <c r="D3" s="491"/>
      <c r="E3" s="491"/>
      <c r="F3" s="491"/>
      <c r="G3" s="491"/>
      <c r="H3" s="54"/>
    </row>
    <row r="4" spans="1:8" ht="33" customHeight="1">
      <c r="A4" s="492" t="s">
        <v>61</v>
      </c>
      <c r="B4" s="493"/>
      <c r="C4" s="493"/>
      <c r="D4" s="493"/>
      <c r="E4" s="493"/>
      <c r="F4" s="493"/>
      <c r="G4" s="493"/>
    </row>
    <row r="5" spans="1:8" ht="18" customHeight="1">
      <c r="C5" s="257"/>
    </row>
    <row r="6" spans="1:8" ht="18" customHeight="1">
      <c r="A6" s="26" t="s">
        <v>36</v>
      </c>
      <c r="B6" s="24"/>
      <c r="C6" s="258"/>
      <c r="D6" s="24"/>
      <c r="E6" s="24"/>
      <c r="F6" s="62" t="s">
        <v>37</v>
      </c>
    </row>
    <row r="7" spans="1:8" ht="18" customHeight="1">
      <c r="A7" s="26" t="str">
        <f>"Bidder as "&amp; 'Names of Bidder'!D6</f>
        <v xml:space="preserve">Bidder as </v>
      </c>
      <c r="B7" s="24"/>
      <c r="C7" s="257"/>
      <c r="F7" s="250" t="s">
        <v>38</v>
      </c>
    </row>
    <row r="8" spans="1:8" ht="15.75" customHeight="1">
      <c r="A8" s="26" t="s">
        <v>39</v>
      </c>
      <c r="B8" s="24"/>
      <c r="C8" s="544" t="str">
        <f>IF('Names of Bidder'!D8=0, "", 'Names of Bidder'!D8)</f>
        <v/>
      </c>
      <c r="D8" s="544"/>
      <c r="E8" s="544"/>
      <c r="F8" s="251" t="s">
        <v>40</v>
      </c>
      <c r="G8" s="49"/>
    </row>
    <row r="9" spans="1:8">
      <c r="A9" s="26" t="s">
        <v>41</v>
      </c>
      <c r="B9" s="24"/>
      <c r="C9" s="544" t="str">
        <f>IF('Names of Bidder'!D9=0, "", 'Names of Bidder'!D9)</f>
        <v/>
      </c>
      <c r="D9" s="544"/>
      <c r="E9" s="544"/>
      <c r="F9" s="251" t="s">
        <v>42</v>
      </c>
      <c r="G9" s="49"/>
    </row>
    <row r="10" spans="1:8">
      <c r="A10" s="258"/>
      <c r="B10" s="25"/>
      <c r="C10" s="544" t="str">
        <f>IF('Names of Bidder'!D10=0, "", 'Names of Bidder'!D10)</f>
        <v/>
      </c>
      <c r="D10" s="544"/>
      <c r="E10" s="544"/>
      <c r="F10" s="251" t="s">
        <v>43</v>
      </c>
      <c r="G10" s="49"/>
    </row>
    <row r="11" spans="1:8">
      <c r="A11" s="258"/>
      <c r="B11" s="25"/>
      <c r="C11" s="544" t="str">
        <f>IF('Names of Bidder'!D11=0, "", 'Names of Bidder'!D11)</f>
        <v/>
      </c>
      <c r="D11" s="544"/>
      <c r="E11" s="544"/>
      <c r="F11" s="251" t="s">
        <v>44</v>
      </c>
      <c r="G11" s="49"/>
    </row>
    <row r="12" spans="1:8" ht="18" customHeight="1">
      <c r="A12" s="258"/>
      <c r="B12" s="25"/>
      <c r="C12" s="26"/>
      <c r="D12" s="26"/>
      <c r="E12" s="26"/>
      <c r="F12" s="252"/>
    </row>
    <row r="13" spans="1:8" ht="18" customHeight="1">
      <c r="C13" s="257"/>
      <c r="F13" s="57"/>
      <c r="G13" s="271" t="s">
        <v>45</v>
      </c>
    </row>
    <row r="14" spans="1:8" ht="75.75" customHeight="1">
      <c r="A14" s="259" t="s">
        <v>46</v>
      </c>
      <c r="B14" s="235" t="s">
        <v>62</v>
      </c>
      <c r="C14" s="259" t="s">
        <v>48</v>
      </c>
      <c r="D14" s="145" t="s">
        <v>49</v>
      </c>
      <c r="E14" s="145" t="s">
        <v>50</v>
      </c>
      <c r="F14" s="144" t="s">
        <v>51</v>
      </c>
      <c r="G14" s="272" t="s">
        <v>52</v>
      </c>
    </row>
    <row r="15" spans="1:8" ht="18" customHeight="1">
      <c r="A15" s="260">
        <v>1</v>
      </c>
      <c r="B15" s="145"/>
      <c r="C15" s="260">
        <v>2</v>
      </c>
      <c r="D15" s="145">
        <v>4</v>
      </c>
      <c r="E15" s="145">
        <v>5</v>
      </c>
      <c r="F15" s="145">
        <v>6</v>
      </c>
      <c r="G15" s="199" t="s">
        <v>53</v>
      </c>
    </row>
    <row r="16" spans="1:8" ht="18" customHeight="1">
      <c r="A16" s="285"/>
      <c r="B16" s="286"/>
      <c r="C16" s="287"/>
      <c r="D16" s="145"/>
      <c r="E16" s="145"/>
      <c r="F16" s="145"/>
      <c r="G16" s="199"/>
    </row>
    <row r="17" spans="1:7" ht="43.5" customHeight="1">
      <c r="A17" s="539" t="s">
        <v>63</v>
      </c>
      <c r="B17" s="540"/>
      <c r="C17" s="541"/>
      <c r="D17" s="145"/>
      <c r="E17" s="145"/>
      <c r="F17" s="145"/>
      <c r="G17" s="199"/>
    </row>
    <row r="18" spans="1:7" ht="18" customHeight="1">
      <c r="A18" s="288" t="s">
        <v>64</v>
      </c>
      <c r="B18" s="288"/>
      <c r="C18" s="289"/>
      <c r="D18" s="145"/>
      <c r="E18" s="145"/>
      <c r="F18" s="145"/>
      <c r="G18" s="199"/>
    </row>
    <row r="19" spans="1:7" ht="78.75">
      <c r="A19" s="283">
        <v>1</v>
      </c>
      <c r="B19" s="300">
        <v>2.8</v>
      </c>
      <c r="C19" s="301" t="s">
        <v>65</v>
      </c>
      <c r="D19" s="300"/>
      <c r="E19" s="302"/>
      <c r="F19" s="302"/>
      <c r="G19" s="199"/>
    </row>
    <row r="20" spans="1:7">
      <c r="A20" s="283"/>
      <c r="B20" s="300" t="s">
        <v>66</v>
      </c>
      <c r="C20" s="301" t="s">
        <v>67</v>
      </c>
      <c r="D20" s="300" t="s">
        <v>68</v>
      </c>
      <c r="E20" s="302">
        <v>60</v>
      </c>
      <c r="F20" s="302"/>
      <c r="G20" s="199"/>
    </row>
    <row r="21" spans="1:7" ht="94.5">
      <c r="A21" s="283">
        <v>2</v>
      </c>
      <c r="B21" s="303">
        <v>2.1</v>
      </c>
      <c r="C21" s="301" t="s">
        <v>69</v>
      </c>
      <c r="D21" s="300"/>
      <c r="E21" s="302"/>
      <c r="F21" s="302"/>
      <c r="G21" s="199"/>
    </row>
    <row r="22" spans="1:7">
      <c r="A22" s="283"/>
      <c r="B22" s="300" t="s">
        <v>70</v>
      </c>
      <c r="C22" s="301" t="s">
        <v>71</v>
      </c>
      <c r="D22" s="300" t="s">
        <v>72</v>
      </c>
      <c r="E22" s="302">
        <v>1000</v>
      </c>
      <c r="F22" s="302"/>
      <c r="G22" s="199"/>
    </row>
    <row r="23" spans="1:7" ht="47.25">
      <c r="A23" s="283">
        <v>3</v>
      </c>
      <c r="B23" s="300">
        <v>2.11</v>
      </c>
      <c r="C23" s="301" t="s">
        <v>73</v>
      </c>
      <c r="D23" s="300" t="s">
        <v>72</v>
      </c>
      <c r="E23" s="302">
        <v>50</v>
      </c>
      <c r="F23" s="302"/>
      <c r="G23" s="199"/>
    </row>
    <row r="24" spans="1:7" ht="47.25">
      <c r="A24" s="283">
        <v>4</v>
      </c>
      <c r="B24" s="300">
        <v>2.25</v>
      </c>
      <c r="C24" s="301" t="s">
        <v>74</v>
      </c>
      <c r="D24" s="300" t="s">
        <v>75</v>
      </c>
      <c r="E24" s="302">
        <v>20</v>
      </c>
      <c r="F24" s="302"/>
      <c r="G24" s="199"/>
    </row>
    <row r="25" spans="1:7" ht="31.5">
      <c r="A25" s="283">
        <v>5</v>
      </c>
      <c r="B25" s="300">
        <v>4.0999999999999996</v>
      </c>
      <c r="C25" s="301" t="s">
        <v>76</v>
      </c>
      <c r="D25" s="300"/>
      <c r="E25" s="302"/>
      <c r="F25" s="302"/>
      <c r="G25" s="199"/>
    </row>
    <row r="26" spans="1:7">
      <c r="A26" s="283"/>
      <c r="B26" s="300" t="s">
        <v>77</v>
      </c>
      <c r="C26" s="301" t="s">
        <v>78</v>
      </c>
      <c r="D26" s="300" t="s">
        <v>75</v>
      </c>
      <c r="E26" s="302">
        <v>50</v>
      </c>
      <c r="F26" s="302"/>
      <c r="G26" s="199"/>
    </row>
    <row r="27" spans="1:7" ht="31.5">
      <c r="A27" s="283">
        <v>6</v>
      </c>
      <c r="B27" s="300">
        <v>4.3</v>
      </c>
      <c r="C27" s="301" t="s">
        <v>79</v>
      </c>
      <c r="D27" s="300"/>
      <c r="E27" s="302"/>
      <c r="F27" s="302"/>
      <c r="G27" s="199"/>
    </row>
    <row r="28" spans="1:7">
      <c r="A28" s="283"/>
      <c r="B28" s="300" t="s">
        <v>80</v>
      </c>
      <c r="C28" s="301" t="s">
        <v>81</v>
      </c>
      <c r="D28" s="300" t="s">
        <v>82</v>
      </c>
      <c r="E28" s="302">
        <v>80</v>
      </c>
      <c r="F28" s="302"/>
      <c r="G28" s="199"/>
    </row>
    <row r="29" spans="1:7">
      <c r="A29" s="283">
        <v>7</v>
      </c>
      <c r="B29" s="300">
        <v>17.350000000000001</v>
      </c>
      <c r="C29" s="301" t="s">
        <v>83</v>
      </c>
      <c r="D29" s="300"/>
      <c r="E29" s="302"/>
      <c r="F29" s="302"/>
      <c r="G29" s="199"/>
    </row>
    <row r="30" spans="1:7">
      <c r="A30" s="283"/>
      <c r="B30" s="300" t="s">
        <v>84</v>
      </c>
      <c r="C30" s="301" t="s">
        <v>85</v>
      </c>
      <c r="D30" s="300"/>
      <c r="E30" s="302"/>
      <c r="F30" s="302"/>
      <c r="G30" s="199"/>
    </row>
    <row r="31" spans="1:7" ht="31.5">
      <c r="A31" s="283"/>
      <c r="B31" s="300" t="s">
        <v>86</v>
      </c>
      <c r="C31" s="301" t="s">
        <v>87</v>
      </c>
      <c r="D31" s="300" t="s">
        <v>88</v>
      </c>
      <c r="E31" s="302">
        <v>10</v>
      </c>
      <c r="F31" s="302"/>
      <c r="G31" s="199"/>
    </row>
    <row r="32" spans="1:7" ht="31.5">
      <c r="A32" s="283">
        <v>8</v>
      </c>
      <c r="B32" s="300">
        <v>18.27</v>
      </c>
      <c r="C32" s="301" t="s">
        <v>89</v>
      </c>
      <c r="D32" s="300"/>
      <c r="E32" s="302"/>
      <c r="F32" s="302"/>
      <c r="G32" s="199"/>
    </row>
    <row r="33" spans="1:23">
      <c r="A33" s="283"/>
      <c r="B33" s="300" t="s">
        <v>90</v>
      </c>
      <c r="C33" s="301" t="s">
        <v>91</v>
      </c>
      <c r="D33" s="300" t="s">
        <v>88</v>
      </c>
      <c r="E33" s="302">
        <v>50</v>
      </c>
      <c r="F33" s="302"/>
      <c r="G33" s="199"/>
    </row>
    <row r="34" spans="1:23" ht="31.5">
      <c r="A34" s="283">
        <v>9</v>
      </c>
      <c r="B34" s="300">
        <v>18.28</v>
      </c>
      <c r="C34" s="301" t="s">
        <v>92</v>
      </c>
      <c r="D34" s="300"/>
      <c r="E34" s="302"/>
      <c r="F34" s="302"/>
      <c r="G34" s="199"/>
    </row>
    <row r="35" spans="1:23">
      <c r="A35" s="283"/>
      <c r="B35" s="300" t="s">
        <v>93</v>
      </c>
      <c r="C35" s="301" t="s">
        <v>94</v>
      </c>
      <c r="D35" s="300" t="s">
        <v>95</v>
      </c>
      <c r="E35" s="302">
        <v>20</v>
      </c>
      <c r="F35" s="302"/>
      <c r="G35" s="199"/>
    </row>
    <row r="36" spans="1:23" ht="47.25">
      <c r="A36" s="283">
        <v>10</v>
      </c>
      <c r="B36" s="300">
        <v>19.100000000000001</v>
      </c>
      <c r="C36" s="301" t="s">
        <v>96</v>
      </c>
      <c r="D36" s="300"/>
      <c r="E36" s="302"/>
      <c r="F36" s="302"/>
      <c r="G36" s="199"/>
    </row>
    <row r="37" spans="1:23">
      <c r="A37" s="283"/>
      <c r="B37" s="300" t="s">
        <v>97</v>
      </c>
      <c r="C37" s="301" t="s">
        <v>98</v>
      </c>
      <c r="D37" s="300" t="s">
        <v>72</v>
      </c>
      <c r="E37" s="302">
        <v>1000</v>
      </c>
      <c r="F37" s="302"/>
      <c r="G37" s="199"/>
    </row>
    <row r="38" spans="1:23" ht="47.25">
      <c r="A38" s="283">
        <v>11</v>
      </c>
      <c r="B38" s="300">
        <v>19.2</v>
      </c>
      <c r="C38" s="301" t="s">
        <v>99</v>
      </c>
      <c r="D38" s="300"/>
      <c r="E38" s="302"/>
      <c r="F38" s="302"/>
      <c r="G38" s="199"/>
    </row>
    <row r="39" spans="1:23">
      <c r="A39" s="283"/>
      <c r="B39" s="300" t="s">
        <v>100</v>
      </c>
      <c r="C39" s="301" t="s">
        <v>101</v>
      </c>
      <c r="D39" s="300" t="s">
        <v>72</v>
      </c>
      <c r="E39" s="302">
        <v>1000</v>
      </c>
      <c r="F39" s="302"/>
      <c r="G39" s="199"/>
    </row>
    <row r="40" spans="1:23" ht="47.25">
      <c r="A40" s="299">
        <v>12</v>
      </c>
      <c r="B40" s="300">
        <v>19.600000000000001</v>
      </c>
      <c r="C40" s="301" t="s">
        <v>102</v>
      </c>
      <c r="D40" s="300"/>
      <c r="E40" s="302"/>
      <c r="F40" s="302"/>
      <c r="G40" s="199"/>
    </row>
    <row r="41" spans="1:23">
      <c r="A41" s="299"/>
      <c r="B41" s="300" t="s">
        <v>103</v>
      </c>
      <c r="C41" s="301" t="s">
        <v>104</v>
      </c>
      <c r="D41" s="300" t="s">
        <v>105</v>
      </c>
      <c r="E41" s="302">
        <v>30</v>
      </c>
      <c r="F41" s="302"/>
      <c r="G41" s="199"/>
    </row>
    <row r="42" spans="1:23" ht="47.25">
      <c r="A42" s="283">
        <v>13</v>
      </c>
      <c r="B42" s="300">
        <v>19.149999999999999</v>
      </c>
      <c r="C42" s="301" t="s">
        <v>106</v>
      </c>
      <c r="D42" s="300"/>
      <c r="E42" s="302"/>
      <c r="F42" s="302"/>
      <c r="G42" s="199"/>
    </row>
    <row r="43" spans="1:23">
      <c r="A43" s="283"/>
      <c r="B43" s="300" t="s">
        <v>107</v>
      </c>
      <c r="C43" s="301" t="s">
        <v>108</v>
      </c>
      <c r="D43" s="300" t="s">
        <v>109</v>
      </c>
      <c r="E43" s="302">
        <v>30</v>
      </c>
      <c r="F43" s="302"/>
      <c r="G43" s="199"/>
    </row>
    <row r="44" spans="1:23" s="146" customFormat="1">
      <c r="A44" s="261"/>
      <c r="B44" s="236"/>
      <c r="C44" s="266" t="s">
        <v>110</v>
      </c>
      <c r="D44" s="246"/>
      <c r="E44" s="246"/>
      <c r="F44" s="246"/>
      <c r="G44" s="273"/>
      <c r="I44" s="54"/>
      <c r="J44" s="54"/>
      <c r="K44" s="54"/>
      <c r="L44" s="54"/>
      <c r="M44" s="54"/>
      <c r="N44" s="54"/>
      <c r="O44" s="54"/>
      <c r="P44" s="54"/>
      <c r="Q44" s="54"/>
      <c r="R44" s="54"/>
      <c r="S44" s="54"/>
      <c r="T44" s="54"/>
      <c r="U44" s="54"/>
      <c r="V44" s="54"/>
      <c r="W44" s="54"/>
    </row>
    <row r="45" spans="1:23" s="146" customFormat="1">
      <c r="A45" s="261"/>
      <c r="B45" s="236"/>
      <c r="C45" s="267" t="s">
        <v>111</v>
      </c>
      <c r="D45" s="199"/>
      <c r="E45" s="199"/>
      <c r="F45" s="234"/>
      <c r="G45" s="274">
        <f>G44*F45</f>
        <v>0</v>
      </c>
      <c r="I45" s="54"/>
      <c r="J45" s="54"/>
      <c r="K45" s="54"/>
      <c r="L45" s="54"/>
      <c r="M45" s="54"/>
      <c r="N45" s="54"/>
      <c r="O45" s="54"/>
      <c r="P45" s="54"/>
      <c r="Q45" s="54"/>
      <c r="R45" s="54"/>
      <c r="S45" s="54"/>
      <c r="T45" s="54"/>
      <c r="U45" s="54"/>
      <c r="V45" s="54"/>
      <c r="W45" s="54"/>
    </row>
    <row r="46" spans="1:23" s="146" customFormat="1">
      <c r="A46" s="261"/>
      <c r="B46" s="236"/>
      <c r="C46" s="268" t="s">
        <v>112</v>
      </c>
      <c r="D46" s="198"/>
      <c r="E46" s="198"/>
      <c r="F46" s="145"/>
      <c r="G46" s="275">
        <f>+G45+G44</f>
        <v>0</v>
      </c>
      <c r="I46" s="54"/>
      <c r="J46" s="54"/>
      <c r="K46" s="54"/>
      <c r="L46" s="54"/>
      <c r="M46" s="54"/>
      <c r="N46" s="54"/>
      <c r="O46" s="54"/>
      <c r="P46" s="54"/>
      <c r="Q46" s="54"/>
      <c r="R46" s="54"/>
      <c r="S46" s="54"/>
      <c r="T46" s="54"/>
      <c r="U46" s="54"/>
      <c r="V46" s="54"/>
      <c r="W46" s="54"/>
    </row>
    <row r="47" spans="1:23" s="146" customFormat="1">
      <c r="A47" s="542"/>
      <c r="B47" s="542"/>
      <c r="C47" s="542"/>
      <c r="D47" s="542"/>
      <c r="E47" s="542"/>
      <c r="F47" s="542"/>
      <c r="G47" s="542"/>
      <c r="I47" s="54"/>
      <c r="J47" s="54"/>
      <c r="K47" s="54"/>
      <c r="L47" s="54"/>
      <c r="M47" s="54"/>
      <c r="N47" s="54"/>
      <c r="O47" s="54"/>
      <c r="P47" s="54"/>
      <c r="Q47" s="54"/>
      <c r="R47" s="54"/>
      <c r="S47" s="54"/>
      <c r="T47" s="54"/>
      <c r="U47" s="54"/>
      <c r="V47" s="54"/>
      <c r="W47" s="54"/>
    </row>
    <row r="48" spans="1:23" s="146" customFormat="1" ht="16.5" customHeight="1">
      <c r="A48" s="257"/>
      <c r="B48" s="62"/>
      <c r="C48" s="543"/>
      <c r="D48" s="543"/>
      <c r="E48" s="543"/>
      <c r="F48" s="543"/>
      <c r="G48" s="543"/>
      <c r="I48" s="54"/>
      <c r="J48" s="54"/>
      <c r="K48" s="54"/>
      <c r="L48" s="54"/>
      <c r="M48" s="54"/>
      <c r="N48" s="54"/>
      <c r="O48" s="54"/>
      <c r="P48" s="54"/>
      <c r="Q48" s="54"/>
      <c r="R48" s="54"/>
      <c r="S48" s="54"/>
      <c r="T48" s="54"/>
      <c r="U48" s="54"/>
      <c r="V48" s="54"/>
      <c r="W48" s="54"/>
    </row>
    <row r="49" spans="1:23" s="146" customFormat="1" ht="16.5" customHeight="1">
      <c r="A49" s="262"/>
      <c r="B49" s="150"/>
      <c r="C49" s="543"/>
      <c r="D49" s="543"/>
      <c r="E49" s="543"/>
      <c r="F49" s="543"/>
      <c r="G49" s="543"/>
      <c r="I49" s="54"/>
      <c r="J49" s="54"/>
      <c r="K49" s="54"/>
      <c r="L49" s="54"/>
      <c r="M49" s="54"/>
      <c r="N49" s="54"/>
      <c r="O49" s="54"/>
      <c r="P49" s="54"/>
      <c r="Q49" s="54"/>
      <c r="R49" s="54"/>
      <c r="S49" s="54"/>
      <c r="T49" s="54"/>
      <c r="U49" s="54"/>
      <c r="V49" s="54"/>
      <c r="W49" s="54"/>
    </row>
    <row r="50" spans="1:23" s="146" customFormat="1" ht="33.6" customHeight="1">
      <c r="A50" s="263" t="s">
        <v>54</v>
      </c>
      <c r="B50" s="65"/>
      <c r="C50" s="269" t="str">
        <f>IF('Names of Bidder'!D23=0, "", 'Names of Bidder'!D23)</f>
        <v/>
      </c>
      <c r="D50" s="182"/>
      <c r="E50" s="183"/>
      <c r="F50" s="100" t="s">
        <v>55</v>
      </c>
      <c r="G50" s="276" t="str">
        <f>IF('Names of Bidder'!D18=0, "", 'Names of Bidder'!D18)</f>
        <v/>
      </c>
      <c r="I50" s="54"/>
      <c r="J50" s="54"/>
      <c r="K50" s="54"/>
      <c r="L50" s="54"/>
      <c r="M50" s="54"/>
      <c r="N50" s="54"/>
      <c r="O50" s="54"/>
      <c r="P50" s="54"/>
      <c r="Q50" s="54"/>
      <c r="R50" s="54"/>
      <c r="S50" s="54"/>
      <c r="T50" s="54"/>
      <c r="U50" s="54"/>
      <c r="V50" s="54"/>
      <c r="W50" s="54"/>
    </row>
    <row r="51" spans="1:23" s="146" customFormat="1" ht="33.6" customHeight="1">
      <c r="A51" s="263" t="s">
        <v>56</v>
      </c>
      <c r="B51" s="65"/>
      <c r="C51" s="269" t="str">
        <f>IF('Names of Bidder'!D24=0, "", 'Names of Bidder'!D24)</f>
        <v/>
      </c>
      <c r="D51" s="184"/>
      <c r="E51" s="183"/>
      <c r="F51" s="100" t="s">
        <v>57</v>
      </c>
      <c r="G51" s="222" t="str">
        <f>IF('Names of Bidder'!D19=0, "", 'Names of Bidder'!D19)</f>
        <v/>
      </c>
      <c r="I51" s="54"/>
      <c r="J51" s="54"/>
      <c r="K51" s="54"/>
      <c r="L51" s="54"/>
      <c r="M51" s="54"/>
      <c r="N51" s="54"/>
      <c r="O51" s="54"/>
      <c r="P51" s="54"/>
      <c r="Q51" s="54"/>
      <c r="R51" s="54"/>
      <c r="S51" s="54"/>
      <c r="T51" s="54"/>
      <c r="U51" s="54"/>
      <c r="V51" s="54"/>
      <c r="W51" s="54"/>
    </row>
    <row r="52" spans="1:23" s="146" customFormat="1" ht="33.6" customHeight="1">
      <c r="A52" s="257"/>
      <c r="B52" s="62"/>
      <c r="C52" s="430"/>
      <c r="D52" s="27"/>
      <c r="E52" s="62"/>
      <c r="F52" s="62"/>
      <c r="G52" s="184"/>
      <c r="I52" s="54"/>
      <c r="J52" s="54"/>
      <c r="K52" s="54"/>
      <c r="L52" s="54"/>
      <c r="M52" s="54"/>
      <c r="N52" s="54"/>
      <c r="O52" s="54"/>
      <c r="P52" s="54"/>
      <c r="Q52" s="54"/>
      <c r="R52" s="54"/>
      <c r="S52" s="54"/>
      <c r="T52" s="54"/>
      <c r="U52" s="54"/>
      <c r="V52" s="54"/>
      <c r="W52" s="54"/>
    </row>
    <row r="53" spans="1:23" s="146" customFormat="1" ht="33.6" customHeight="1">
      <c r="A53" s="257"/>
      <c r="B53" s="62"/>
      <c r="C53" s="430"/>
      <c r="D53" s="27"/>
      <c r="E53" s="62"/>
      <c r="F53" s="100"/>
      <c r="G53" s="222"/>
      <c r="I53" s="54"/>
      <c r="J53" s="54"/>
      <c r="K53" s="54"/>
      <c r="L53" s="54"/>
      <c r="M53" s="54"/>
      <c r="N53" s="54"/>
      <c r="O53" s="54"/>
      <c r="P53" s="54"/>
      <c r="Q53" s="54"/>
      <c r="R53" s="54"/>
      <c r="S53" s="54"/>
      <c r="T53" s="54"/>
      <c r="U53" s="54"/>
      <c r="V53" s="54"/>
      <c r="W53" s="54"/>
    </row>
  </sheetData>
  <sheetProtection formatColumns="0" formatRows="0" selectLockedCells="1"/>
  <customSheetViews>
    <customSheetView guid="{F2279B93-E4FF-4A81-B734-06F92F73708D}" state="hidden" topLeftCell="A36">
      <selection activeCell="G46" sqref="G46"/>
      <colBreaks count="1" manualBreakCount="1">
        <brk id="7" max="1048575" man="1"/>
      </colBreaks>
      <pageMargins left="0" right="0" top="0" bottom="0" header="0" footer="0"/>
      <printOptions horizontalCentered="1"/>
      <pageSetup paperSize="9" scale="88" orientation="portrait" horizontalDpi="300" verticalDpi="300" r:id="rId1"/>
      <headerFooter alignWithMargins="0">
        <oddFooter>&amp;R&amp;"Book Antiqua,Bold"&amp;10Schedule-1/ Page &amp;P of &amp;N</oddFooter>
      </headerFooter>
    </customSheetView>
    <customSheetView guid="{C3C2F6BE-1796-4187-BF38-BACEF6057F57}" state="hidden" topLeftCell="A36">
      <selection activeCell="G46" sqref="G46"/>
      <colBreaks count="1" manualBreakCount="1">
        <brk id="7" max="1048575" man="1"/>
      </colBreaks>
      <pageMargins left="0" right="0" top="0" bottom="0" header="0" footer="0"/>
      <printOptions horizontalCentered="1"/>
      <pageSetup paperSize="9" scale="88" orientation="portrait" horizontalDpi="300" verticalDpi="300" r:id="rId2"/>
      <headerFooter alignWithMargins="0">
        <oddFooter>&amp;R&amp;"Book Antiqua,Bold"&amp;10Schedule-1/ Page &amp;P of &amp;N</oddFooter>
      </headerFooter>
    </customSheetView>
    <customSheetView guid="{5E2FF645-A015-403E-863B-BADF6B75C7D1}" state="hidden" topLeftCell="A36">
      <selection activeCell="G46" sqref="G46"/>
      <colBreaks count="1" manualBreakCount="1">
        <brk id="7" max="1048575" man="1"/>
      </colBreaks>
      <pageMargins left="0" right="0" top="0" bottom="0" header="0" footer="0"/>
      <printOptions horizontalCentered="1"/>
      <pageSetup paperSize="9" scale="88" orientation="portrait" horizontalDpi="300" verticalDpi="300" r:id="rId3"/>
      <headerFooter alignWithMargins="0">
        <oddFooter>&amp;R&amp;"Book Antiqua,Bold"&amp;10Schedule-1/ Page &amp;P of &amp;N</oddFooter>
      </headerFooter>
    </customSheetView>
    <customSheetView guid="{25334923-91A5-4F88-9A10-8FA88873EC26}" state="hidden" topLeftCell="A36">
      <selection activeCell="G46" sqref="G46"/>
      <colBreaks count="1" manualBreakCount="1">
        <brk id="7" max="1048575" man="1"/>
      </colBreaks>
      <pageMargins left="0" right="0" top="0" bottom="0" header="0" footer="0"/>
      <printOptions horizontalCentered="1"/>
      <pageSetup paperSize="9" scale="88" orientation="portrait" horizontalDpi="300" verticalDpi="300" r:id="rId4"/>
      <headerFooter alignWithMargins="0">
        <oddFooter>&amp;R&amp;"Book Antiqua,Bold"&amp;10Schedule-1/ Page &amp;P of &amp;N</oddFooter>
      </headerFooter>
    </customSheetView>
    <customSheetView guid="{BAD0225F-C858-4E40-A5E7-64BB5328C88A}" topLeftCell="A25">
      <selection activeCell="F32" sqref="F32"/>
      <colBreaks count="1" manualBreakCount="1">
        <brk id="7" max="1048575" man="1"/>
      </colBreaks>
      <pageMargins left="0" right="0" top="0" bottom="0" header="0" footer="0"/>
      <printOptions horizontalCentered="1"/>
      <pageSetup paperSize="9" scale="88" orientation="portrait" horizontalDpi="300" verticalDpi="300" r:id="rId5"/>
      <headerFooter alignWithMargins="0">
        <oddFooter>&amp;R&amp;"Book Antiqua,Bold"&amp;10Schedule-1/ Page &amp;P of &amp;N</oddFooter>
      </headerFooter>
    </customSheetView>
    <customSheetView guid="{CF0E662C-D3BC-4297-99E8-62C40B3B7AD9}" state="hidden" topLeftCell="A36">
      <selection activeCell="G46" sqref="G46"/>
      <colBreaks count="1" manualBreakCount="1">
        <brk id="7" max="1048575" man="1"/>
      </colBreaks>
      <pageMargins left="0" right="0" top="0" bottom="0" header="0" footer="0"/>
      <printOptions horizontalCentered="1"/>
      <pageSetup paperSize="9" scale="88" orientation="portrait" horizontalDpi="300" verticalDpi="300" r:id="rId6"/>
      <headerFooter alignWithMargins="0">
        <oddFooter>&amp;R&amp;"Book Antiqua,Bold"&amp;10Schedule-1/ Page &amp;P of &amp;N</oddFooter>
      </headerFooter>
    </customSheetView>
    <customSheetView guid="{BEF72719-4CCF-4C9B-95F6-0F3535FF30B3}" state="hidden" topLeftCell="A36">
      <selection activeCell="G46" sqref="G46"/>
      <colBreaks count="1" manualBreakCount="1">
        <brk id="7" max="1048575" man="1"/>
      </colBreaks>
      <pageMargins left="0" right="0" top="0" bottom="0" header="0" footer="0"/>
      <printOptions horizontalCentered="1"/>
      <pageSetup paperSize="9" scale="88" orientation="portrait" horizontalDpi="300" verticalDpi="300" r:id="rId7"/>
      <headerFooter alignWithMargins="0">
        <oddFooter>&amp;R&amp;"Book Antiqua,Bold"&amp;10Schedule-1/ Page &amp;P of &amp;N</oddFooter>
      </headerFooter>
    </customSheetView>
    <customSheetView guid="{398C7893-3C2A-4DA4-8552-014985533932}" state="hidden" topLeftCell="A36">
      <selection activeCell="G46" sqref="G46"/>
      <colBreaks count="1" manualBreakCount="1">
        <brk id="7" max="1048575" man="1"/>
      </colBreaks>
      <pageMargins left="0" right="0" top="0" bottom="0" header="0" footer="0"/>
      <printOptions horizontalCentered="1"/>
      <pageSetup paperSize="9" scale="88" orientation="portrait" horizontalDpi="300" verticalDpi="300" r:id="rId8"/>
      <headerFooter alignWithMargins="0">
        <oddFooter>&amp;R&amp;"Book Antiqua,Bold"&amp;10Schedule-1/ Page &amp;P of &amp;N</oddFooter>
      </headerFooter>
    </customSheetView>
  </customSheetViews>
  <mergeCells count="9">
    <mergeCell ref="A17:C17"/>
    <mergeCell ref="A47:G47"/>
    <mergeCell ref="C48:G49"/>
    <mergeCell ref="A3:G3"/>
    <mergeCell ref="A4:G4"/>
    <mergeCell ref="C8:E8"/>
    <mergeCell ref="C9:E9"/>
    <mergeCell ref="C10:E10"/>
    <mergeCell ref="C11:E11"/>
  </mergeCells>
  <printOptions horizontalCentered="1"/>
  <pageMargins left="0.511811023622047" right="0.26" top="0.48" bottom="0.54" header="0.25" footer="0.27"/>
  <pageSetup paperSize="9" scale="88" orientation="portrait" horizontalDpi="300" verticalDpi="300" r:id="rId9"/>
  <headerFooter alignWithMargins="0">
    <oddFooter>&amp;R&amp;"Book Antiqua,Bold"&amp;10Schedule-1/ Page &amp;P of &amp;N</oddFooter>
  </headerFooter>
  <colBreaks count="1" manualBreakCount="1">
    <brk id="7" max="1048575" man="1"/>
  </colBreaks>
  <drawing r:id="rId1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indexed="53"/>
  </sheetPr>
  <dimension ref="A1:AA30"/>
  <sheetViews>
    <sheetView topLeftCell="A13" zoomScaleNormal="100" zoomScaleSheetLayoutView="100" workbookViewId="0">
      <selection activeCell="F20" sqref="F20:G24"/>
    </sheetView>
  </sheetViews>
  <sheetFormatPr defaultColWidth="9" defaultRowHeight="16.5"/>
  <cols>
    <col min="1" max="1" width="8.25" style="147" customWidth="1"/>
    <col min="2" max="2" width="7.375" style="147" customWidth="1"/>
    <col min="3" max="3" width="61.375" style="64" customWidth="1"/>
    <col min="4" max="4" width="7" style="63" customWidth="1"/>
    <col min="5" max="5" width="8.625" style="147" customWidth="1"/>
    <col min="6" max="6" width="12.25" style="63" customWidth="1"/>
    <col min="7" max="7" width="14.625" style="245" customWidth="1"/>
    <col min="8" max="8" width="17.75" style="27" customWidth="1"/>
    <col min="9" max="9" width="8" style="54" customWidth="1"/>
    <col min="10" max="10" width="17.5" style="54" customWidth="1"/>
    <col min="11" max="11" width="9" style="54" customWidth="1"/>
    <col min="12" max="12" width="9" style="135" customWidth="1"/>
    <col min="13" max="14" width="17.625" style="135" customWidth="1"/>
    <col min="15" max="27" width="9" style="135"/>
    <col min="28" max="16384" width="9" style="54"/>
  </cols>
  <sheetData>
    <row r="1" spans="1:14" ht="18" customHeight="1">
      <c r="A1" s="55" t="str">
        <f>Cover!B3</f>
        <v xml:space="preserve">Specification No.: WR1/NT/W-AIS/DOM/F01/26/07381 (RFx No. 5002005435)   </v>
      </c>
      <c r="B1" s="55"/>
      <c r="C1" s="56"/>
      <c r="D1" s="57"/>
      <c r="E1" s="57"/>
      <c r="F1" s="58"/>
      <c r="G1" s="59" t="s">
        <v>58</v>
      </c>
    </row>
    <row r="2" spans="1:14" ht="23.25" customHeight="1">
      <c r="A2" s="48"/>
      <c r="B2" s="48"/>
      <c r="C2" s="61"/>
      <c r="D2" s="62"/>
      <c r="E2" s="62"/>
      <c r="F2" s="27"/>
      <c r="G2" s="67"/>
    </row>
    <row r="3" spans="1:14" ht="44.25" customHeight="1">
      <c r="A3" s="491" t="str">
        <f>Cover!$B$2</f>
        <v>Supply, Erection and Civil package for Extension of 400/220kV Raipur (PG) S/s for Installation of 1x500MVA ICT (4th) under the Transmission Scheme - Augmentation of Transformation capacity at 400/220kV Raipur (PG) S/s by 400/220kV 1x500MVA ICT (4th) along with associated bays at both ends</v>
      </c>
      <c r="B3" s="491"/>
      <c r="C3" s="491"/>
      <c r="D3" s="491"/>
      <c r="E3" s="491"/>
      <c r="F3" s="491"/>
      <c r="G3" s="491"/>
      <c r="L3" s="141"/>
      <c r="N3" s="142"/>
    </row>
    <row r="4" spans="1:14" ht="32.25" customHeight="1">
      <c r="A4" s="492" t="s">
        <v>113</v>
      </c>
      <c r="B4" s="493"/>
      <c r="C4" s="493"/>
      <c r="D4" s="493"/>
      <c r="E4" s="493"/>
      <c r="F4" s="493"/>
      <c r="G4" s="493"/>
      <c r="H4" s="151"/>
      <c r="L4" s="141"/>
      <c r="N4" s="142"/>
    </row>
    <row r="5" spans="1:14" ht="18" customHeight="1">
      <c r="G5" s="67"/>
      <c r="L5" s="141"/>
      <c r="N5" s="142"/>
    </row>
    <row r="6" spans="1:14" ht="18" customHeight="1">
      <c r="A6" s="24" t="str">
        <f>'  Sch-1'!A6</f>
        <v>Bidder’s Name and Address</v>
      </c>
      <c r="B6" s="24"/>
      <c r="C6" s="25"/>
      <c r="D6" s="25"/>
      <c r="E6" s="252"/>
      <c r="F6" s="48" t="s">
        <v>37</v>
      </c>
      <c r="G6" s="67"/>
      <c r="H6" s="25"/>
      <c r="L6" s="141"/>
      <c r="N6" s="142"/>
    </row>
    <row r="7" spans="1:14" ht="18" customHeight="1">
      <c r="A7" s="143" t="str">
        <f>'  Sch-1'!A7</f>
        <v xml:space="preserve">Bidder as </v>
      </c>
      <c r="B7" s="143"/>
      <c r="F7" s="240" t="s">
        <v>38</v>
      </c>
      <c r="G7" s="67"/>
      <c r="H7" s="25"/>
      <c r="L7" s="141"/>
      <c r="N7" s="142"/>
    </row>
    <row r="8" spans="1:14">
      <c r="A8" s="24" t="s">
        <v>39</v>
      </c>
      <c r="B8" s="24"/>
      <c r="C8" s="544" t="str">
        <f>IF('  Sch-1'!C8=0, "", '  Sch-1'!C8)</f>
        <v/>
      </c>
      <c r="D8" s="544"/>
      <c r="E8" s="544"/>
      <c r="F8" s="241" t="s">
        <v>40</v>
      </c>
      <c r="G8" s="242"/>
      <c r="L8" s="141"/>
      <c r="N8" s="142"/>
    </row>
    <row r="9" spans="1:14">
      <c r="A9" s="24" t="s">
        <v>41</v>
      </c>
      <c r="B9" s="24"/>
      <c r="C9" s="544" t="str">
        <f>IF('  Sch-1'!C9=0, "", '  Sch-1'!C9)</f>
        <v/>
      </c>
      <c r="D9" s="544"/>
      <c r="E9" s="544"/>
      <c r="F9" s="241" t="s">
        <v>42</v>
      </c>
      <c r="G9" s="242"/>
      <c r="L9" s="141"/>
      <c r="N9" s="142"/>
    </row>
    <row r="10" spans="1:14">
      <c r="A10" s="25"/>
      <c r="B10" s="25"/>
      <c r="C10" s="544" t="str">
        <f>IF('  Sch-1'!C10=0, "", '  Sch-1'!C10)</f>
        <v/>
      </c>
      <c r="D10" s="544"/>
      <c r="E10" s="544"/>
      <c r="F10" s="241" t="s">
        <v>43</v>
      </c>
      <c r="G10" s="242"/>
    </row>
    <row r="11" spans="1:14">
      <c r="A11" s="25"/>
      <c r="B11" s="25"/>
      <c r="C11" s="544" t="str">
        <f>IF('  Sch-1'!C11=0, "", '  Sch-1'!C11)</f>
        <v/>
      </c>
      <c r="D11" s="544"/>
      <c r="E11" s="544"/>
      <c r="F11" s="241" t="s">
        <v>44</v>
      </c>
      <c r="G11" s="242"/>
    </row>
    <row r="12" spans="1:14" ht="18" customHeight="1">
      <c r="A12" s="25"/>
      <c r="B12" s="25"/>
      <c r="C12" s="26"/>
      <c r="D12" s="26"/>
      <c r="E12" s="253"/>
      <c r="F12" s="49"/>
      <c r="G12" s="67"/>
      <c r="H12" s="25"/>
    </row>
    <row r="13" spans="1:14" ht="18" customHeight="1">
      <c r="A13" s="25"/>
      <c r="B13" s="25"/>
      <c r="C13" s="24"/>
      <c r="D13" s="24"/>
      <c r="E13" s="254"/>
      <c r="F13" s="24"/>
      <c r="G13" s="59" t="s">
        <v>45</v>
      </c>
    </row>
    <row r="14" spans="1:14" ht="43.5" customHeight="1">
      <c r="A14" s="144" t="s">
        <v>46</v>
      </c>
      <c r="B14" s="144" t="s">
        <v>59</v>
      </c>
      <c r="C14" s="144" t="s">
        <v>48</v>
      </c>
      <c r="D14" s="145" t="s">
        <v>49</v>
      </c>
      <c r="E14" s="145" t="s">
        <v>50</v>
      </c>
      <c r="F14" s="144" t="s">
        <v>60</v>
      </c>
      <c r="G14" s="243" t="s">
        <v>52</v>
      </c>
      <c r="H14" s="129"/>
      <c r="M14" s="134"/>
      <c r="N14" s="134"/>
    </row>
    <row r="15" spans="1:14" ht="18" customHeight="1">
      <c r="A15" s="145">
        <v>1</v>
      </c>
      <c r="B15" s="145">
        <v>2</v>
      </c>
      <c r="C15" s="145">
        <v>3</v>
      </c>
      <c r="D15" s="145">
        <v>4</v>
      </c>
      <c r="E15" s="145">
        <v>5</v>
      </c>
      <c r="F15" s="145">
        <v>6</v>
      </c>
      <c r="G15" s="244" t="s">
        <v>53</v>
      </c>
      <c r="H15" s="100"/>
      <c r="M15" s="133"/>
      <c r="N15" s="133"/>
    </row>
    <row r="16" spans="1:14" ht="44.25" customHeight="1">
      <c r="A16" s="539" t="s">
        <v>114</v>
      </c>
      <c r="B16" s="540"/>
      <c r="C16" s="541"/>
      <c r="D16" s="145"/>
      <c r="E16" s="145"/>
      <c r="F16" s="145"/>
      <c r="G16" s="244"/>
      <c r="H16" s="100"/>
      <c r="M16" s="133"/>
      <c r="N16" s="133"/>
    </row>
    <row r="17" spans="1:27">
      <c r="A17" s="277" t="s">
        <v>115</v>
      </c>
      <c r="B17" s="277" t="s">
        <v>116</v>
      </c>
      <c r="C17" s="277"/>
      <c r="D17" s="283"/>
      <c r="E17" s="283"/>
      <c r="F17" s="278"/>
      <c r="G17" s="278"/>
      <c r="H17" s="100"/>
      <c r="M17" s="133"/>
      <c r="N17" s="133"/>
    </row>
    <row r="18" spans="1:27" ht="141.75">
      <c r="A18" s="283">
        <v>1</v>
      </c>
      <c r="B18" s="300" t="s">
        <v>117</v>
      </c>
      <c r="C18" s="304" t="s">
        <v>118</v>
      </c>
      <c r="D18" s="300"/>
      <c r="E18" s="302"/>
      <c r="F18" s="302"/>
      <c r="G18" s="278"/>
      <c r="H18" s="100"/>
      <c r="M18" s="133"/>
      <c r="N18" s="133"/>
    </row>
    <row r="19" spans="1:27" ht="47.25">
      <c r="A19" s="283"/>
      <c r="B19" s="300"/>
      <c r="C19" s="301" t="s">
        <v>119</v>
      </c>
      <c r="D19" s="300"/>
      <c r="E19" s="302"/>
      <c r="F19" s="302"/>
      <c r="G19" s="278"/>
      <c r="H19" s="100"/>
      <c r="M19" s="133"/>
      <c r="N19" s="133"/>
    </row>
    <row r="20" spans="1:27">
      <c r="A20" s="283"/>
      <c r="B20" s="300" t="s">
        <v>120</v>
      </c>
      <c r="C20" s="301" t="s">
        <v>121</v>
      </c>
      <c r="D20" s="300" t="s">
        <v>109</v>
      </c>
      <c r="E20" s="302">
        <v>40</v>
      </c>
      <c r="F20" s="279"/>
      <c r="G20" s="278"/>
      <c r="H20" s="100"/>
      <c r="M20" s="133"/>
      <c r="N20" s="133"/>
    </row>
    <row r="21" spans="1:27">
      <c r="A21" s="283">
        <v>2</v>
      </c>
      <c r="B21" s="300" t="s">
        <v>122</v>
      </c>
      <c r="C21" s="301" t="s">
        <v>123</v>
      </c>
      <c r="D21" s="300"/>
      <c r="E21" s="302"/>
      <c r="F21" s="302"/>
      <c r="G21" s="278"/>
      <c r="H21" s="100"/>
      <c r="M21" s="133"/>
      <c r="N21" s="133"/>
    </row>
    <row r="22" spans="1:27">
      <c r="A22" s="283"/>
      <c r="B22" s="300"/>
      <c r="C22" s="304" t="s">
        <v>124</v>
      </c>
      <c r="D22" s="300"/>
      <c r="E22" s="302"/>
      <c r="F22" s="302"/>
      <c r="G22" s="278"/>
      <c r="H22" s="100"/>
      <c r="M22" s="133"/>
      <c r="N22" s="133"/>
    </row>
    <row r="23" spans="1:27">
      <c r="A23" s="283"/>
      <c r="B23" s="300"/>
      <c r="C23" s="304" t="s">
        <v>125</v>
      </c>
      <c r="D23" s="300" t="s">
        <v>126</v>
      </c>
      <c r="E23" s="302">
        <v>35</v>
      </c>
      <c r="F23" s="279"/>
      <c r="G23" s="278"/>
      <c r="H23" s="100"/>
      <c r="M23" s="133"/>
      <c r="N23" s="133"/>
    </row>
    <row r="24" spans="1:27" s="295" customFormat="1" ht="18.75">
      <c r="A24" s="290"/>
      <c r="B24" s="291"/>
      <c r="C24" s="247" t="s">
        <v>127</v>
      </c>
      <c r="D24" s="292"/>
      <c r="E24" s="293"/>
      <c r="F24" s="294"/>
      <c r="G24" s="248"/>
      <c r="H24" s="100"/>
      <c r="L24" s="296"/>
      <c r="M24" s="133"/>
      <c r="N24" s="133"/>
      <c r="O24" s="296"/>
      <c r="P24" s="296"/>
      <c r="Q24" s="296"/>
      <c r="R24" s="296"/>
      <c r="S24" s="296"/>
      <c r="T24" s="296"/>
      <c r="U24" s="296"/>
      <c r="V24" s="296"/>
      <c r="W24" s="296"/>
      <c r="X24" s="296"/>
      <c r="Y24" s="296"/>
      <c r="Z24" s="296"/>
      <c r="AA24" s="296"/>
    </row>
    <row r="25" spans="1:27" ht="33.6" customHeight="1">
      <c r="C25" s="148"/>
      <c r="D25" s="182"/>
      <c r="E25" s="183"/>
      <c r="F25" s="66" t="s">
        <v>55</v>
      </c>
      <c r="G25" s="66" t="str">
        <f>IF('  Sch-1'!G155=0,"",'  Sch-1'!G155)</f>
        <v/>
      </c>
      <c r="M25" s="141"/>
      <c r="N25" s="152"/>
    </row>
    <row r="26" spans="1:27" ht="33.6" customHeight="1">
      <c r="A26" s="65" t="s">
        <v>54</v>
      </c>
      <c r="B26" s="65"/>
      <c r="C26" s="149" t="str">
        <f>IF('  Sch-1'!C155=0,"", '  Sch-1'!C155)</f>
        <v/>
      </c>
      <c r="D26" s="184"/>
      <c r="E26" s="183"/>
      <c r="F26" s="66" t="s">
        <v>57</v>
      </c>
      <c r="G26" s="66" t="str">
        <f>IF('  Sch-1'!G156=0,"",'  Sch-1'!G156)</f>
        <v/>
      </c>
    </row>
    <row r="27" spans="1:27" ht="33.6" customHeight="1">
      <c r="A27" s="65" t="s">
        <v>56</v>
      </c>
      <c r="B27" s="65"/>
      <c r="C27" s="149" t="str">
        <f>IF('  Sch-1'!C156=0,"", '  Sch-1'!C156)</f>
        <v/>
      </c>
      <c r="D27" s="27"/>
      <c r="E27" s="62"/>
    </row>
    <row r="28" spans="1:27" ht="33.6" customHeight="1">
      <c r="A28" s="62"/>
      <c r="B28" s="62"/>
      <c r="C28" s="61"/>
      <c r="D28" s="27"/>
      <c r="E28" s="62"/>
      <c r="F28" s="66"/>
      <c r="G28" s="67"/>
    </row>
    <row r="29" spans="1:27">
      <c r="A29" s="62"/>
      <c r="B29" s="62"/>
      <c r="C29" s="61"/>
      <c r="D29" s="27"/>
      <c r="E29" s="27"/>
      <c r="F29" s="27"/>
      <c r="G29" s="27"/>
    </row>
    <row r="30" spans="1:27">
      <c r="A30" s="62"/>
      <c r="B30" s="62"/>
      <c r="C30" s="284"/>
    </row>
  </sheetData>
  <sheetProtection formatColumns="0" formatRows="0" selectLockedCells="1"/>
  <customSheetViews>
    <customSheetView guid="{F2279B93-E4FF-4A81-B734-06F92F73708D}" state="hidden" topLeftCell="A13">
      <selection activeCell="F20" sqref="F20:G24"/>
      <colBreaks count="1" manualBreakCount="1">
        <brk id="7" max="1048575" man="1"/>
      </colBreaks>
      <pageMargins left="0" right="0" top="0" bottom="0" header="0" footer="0"/>
      <printOptions horizontalCentered="1"/>
      <pageSetup paperSize="9" scale="92" orientation="portrait" horizontalDpi="300" verticalDpi="300" r:id="rId1"/>
      <headerFooter alignWithMargins="0">
        <oddFooter>&amp;R&amp;"Book Antiqua,Bold"&amp;10Schedule-2/ Page &amp;P of &amp;N</oddFooter>
      </headerFooter>
    </customSheetView>
    <customSheetView guid="{C3C2F6BE-1796-4187-BF38-BACEF6057F57}" state="hidden" topLeftCell="A13">
      <selection activeCell="F20" sqref="F20:G24"/>
      <colBreaks count="1" manualBreakCount="1">
        <brk id="7" max="1048575" man="1"/>
      </colBreaks>
      <pageMargins left="0" right="0" top="0" bottom="0" header="0" footer="0"/>
      <printOptions horizontalCentered="1"/>
      <pageSetup paperSize="9" scale="92" orientation="portrait" horizontalDpi="300" verticalDpi="300" r:id="rId2"/>
      <headerFooter alignWithMargins="0">
        <oddFooter>&amp;R&amp;"Book Antiqua,Bold"&amp;10Schedule-2/ Page &amp;P of &amp;N</oddFooter>
      </headerFooter>
    </customSheetView>
    <customSheetView guid="{5E2FF645-A015-403E-863B-BADF6B75C7D1}" state="hidden" topLeftCell="A13">
      <selection activeCell="F20" sqref="F20:G24"/>
      <colBreaks count="1" manualBreakCount="1">
        <brk id="7" max="1048575" man="1"/>
      </colBreaks>
      <pageMargins left="0" right="0" top="0" bottom="0" header="0" footer="0"/>
      <printOptions horizontalCentered="1"/>
      <pageSetup paperSize="9" scale="92" orientation="portrait" horizontalDpi="300" verticalDpi="300" r:id="rId3"/>
      <headerFooter alignWithMargins="0">
        <oddFooter>&amp;R&amp;"Book Antiqua,Bold"&amp;10Schedule-2/ Page &amp;P of &amp;N</oddFooter>
      </headerFooter>
    </customSheetView>
    <customSheetView guid="{25334923-91A5-4F88-9A10-8FA88873EC26}" state="hidden" topLeftCell="A13">
      <selection activeCell="F20" sqref="F20:G24"/>
      <colBreaks count="1" manualBreakCount="1">
        <brk id="7" max="1048575" man="1"/>
      </colBreaks>
      <pageMargins left="0" right="0" top="0" bottom="0" header="0" footer="0"/>
      <printOptions horizontalCentered="1"/>
      <pageSetup paperSize="9" scale="92" orientation="portrait" horizontalDpi="300" verticalDpi="300" r:id="rId4"/>
      <headerFooter alignWithMargins="0">
        <oddFooter>&amp;R&amp;"Book Antiqua,Bold"&amp;10Schedule-2/ Page &amp;P of &amp;N</oddFooter>
      </headerFooter>
    </customSheetView>
    <customSheetView guid="{BAD0225F-C858-4E40-A5E7-64BB5328C88A}" topLeftCell="A13">
      <selection activeCell="F18" sqref="F18"/>
      <colBreaks count="1" manualBreakCount="1">
        <brk id="7" max="1048575" man="1"/>
      </colBreaks>
      <pageMargins left="0" right="0" top="0" bottom="0" header="0" footer="0"/>
      <printOptions horizontalCentered="1"/>
      <pageSetup paperSize="9" scale="92" orientation="portrait" horizontalDpi="300" verticalDpi="300" r:id="rId5"/>
      <headerFooter alignWithMargins="0">
        <oddFooter>&amp;R&amp;"Book Antiqua,Bold"&amp;10Schedule-2/ Page &amp;P of &amp;N</oddFooter>
      </headerFooter>
    </customSheetView>
    <customSheetView guid="{CF0E662C-D3BC-4297-99E8-62C40B3B7AD9}" state="hidden" topLeftCell="A13">
      <selection activeCell="F20" sqref="F20:G24"/>
      <colBreaks count="1" manualBreakCount="1">
        <brk id="7" max="1048575" man="1"/>
      </colBreaks>
      <pageMargins left="0" right="0" top="0" bottom="0" header="0" footer="0"/>
      <printOptions horizontalCentered="1"/>
      <pageSetup paperSize="9" scale="92" orientation="portrait" horizontalDpi="300" verticalDpi="300" r:id="rId6"/>
      <headerFooter alignWithMargins="0">
        <oddFooter>&amp;R&amp;"Book Antiqua,Bold"&amp;10Schedule-2/ Page &amp;P of &amp;N</oddFooter>
      </headerFooter>
    </customSheetView>
    <customSheetView guid="{BEF72719-4CCF-4C9B-95F6-0F3535FF30B3}" state="hidden" topLeftCell="A13">
      <selection activeCell="F20" sqref="F20:G24"/>
      <colBreaks count="1" manualBreakCount="1">
        <brk id="7" max="1048575" man="1"/>
      </colBreaks>
      <pageMargins left="0" right="0" top="0" bottom="0" header="0" footer="0"/>
      <printOptions horizontalCentered="1"/>
      <pageSetup paperSize="9" scale="92" orientation="portrait" horizontalDpi="300" verticalDpi="300" r:id="rId7"/>
      <headerFooter alignWithMargins="0">
        <oddFooter>&amp;R&amp;"Book Antiqua,Bold"&amp;10Schedule-2/ Page &amp;P of &amp;N</oddFooter>
      </headerFooter>
    </customSheetView>
    <customSheetView guid="{398C7893-3C2A-4DA4-8552-014985533932}" state="hidden" topLeftCell="A13">
      <selection activeCell="F20" sqref="F20:G24"/>
      <colBreaks count="1" manualBreakCount="1">
        <brk id="7" max="1048575" man="1"/>
      </colBreaks>
      <pageMargins left="0" right="0" top="0" bottom="0" header="0" footer="0"/>
      <printOptions horizontalCentered="1"/>
      <pageSetup paperSize="9" scale="92" orientation="portrait" horizontalDpi="300" verticalDpi="300" r:id="rId8"/>
      <headerFooter alignWithMargins="0">
        <oddFooter>&amp;R&amp;"Book Antiqua,Bold"&amp;10Schedule-2/ Page &amp;P of &amp;N</oddFooter>
      </headerFooter>
    </customSheetView>
  </customSheetViews>
  <mergeCells count="7">
    <mergeCell ref="A16:C16"/>
    <mergeCell ref="A3:G3"/>
    <mergeCell ref="A4:G4"/>
    <mergeCell ref="C8:E8"/>
    <mergeCell ref="C9:E9"/>
    <mergeCell ref="C10:E10"/>
    <mergeCell ref="C11:E11"/>
  </mergeCells>
  <printOptions horizontalCentered="1"/>
  <pageMargins left="0.51181102362204722" right="0.26" top="0.54" bottom="0.61" header="0.25" footer="0.43"/>
  <pageSetup paperSize="9" scale="92" orientation="portrait" horizontalDpi="300" verticalDpi="300" r:id="rId9"/>
  <headerFooter alignWithMargins="0">
    <oddFooter>&amp;R&amp;"Book Antiqua,Bold"&amp;10Schedule-2/ Page &amp;P of &amp;N</oddFooter>
  </headerFooter>
  <colBreaks count="1" manualBreakCount="1">
    <brk id="7" max="1048575" man="1"/>
  </colBreaks>
  <drawing r:id="rId1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indexed="10"/>
  </sheetPr>
  <dimension ref="A1:O134"/>
  <sheetViews>
    <sheetView view="pageBreakPreview" topLeftCell="A29" zoomScaleNormal="100" zoomScaleSheetLayoutView="100" workbookViewId="0">
      <selection activeCell="F17" sqref="F17:F61"/>
    </sheetView>
  </sheetViews>
  <sheetFormatPr defaultColWidth="9" defaultRowHeight="16.5"/>
  <cols>
    <col min="1" max="1" width="10.625" style="327" customWidth="1"/>
    <col min="2" max="2" width="17.125" style="328" bestFit="1" customWidth="1"/>
    <col min="3" max="3" width="84.125" style="328" customWidth="1"/>
    <col min="4" max="4" width="9.375" style="327" customWidth="1"/>
    <col min="5" max="5" width="9.75" style="327" customWidth="1"/>
    <col min="6" max="6" width="14.5" style="342" customWidth="1"/>
    <col min="7" max="7" width="17.625" style="403" customWidth="1"/>
    <col min="8" max="8" width="10.5" style="321" hidden="1" customWidth="1"/>
    <col min="9" max="9" width="10.125" style="321" hidden="1" customWidth="1"/>
    <col min="10" max="10" width="13.125" style="321" hidden="1" customWidth="1"/>
    <col min="11" max="11" width="9" style="321" hidden="1" customWidth="1"/>
    <col min="12" max="12" width="0" style="321" hidden="1" customWidth="1"/>
    <col min="13" max="15" width="17.625" style="321" hidden="1" customWidth="1"/>
    <col min="16" max="33" width="0" style="321" hidden="1" customWidth="1"/>
    <col min="34" max="16384" width="9" style="321"/>
  </cols>
  <sheetData>
    <row r="1" spans="1:14">
      <c r="A1" s="255" t="str">
        <f>Cover!B3</f>
        <v xml:space="preserve">Specification No.: WR1/NT/W-AIS/DOM/F01/26/07381 (RFx No. 5002005435)   </v>
      </c>
      <c r="B1" s="280"/>
      <c r="C1" s="280"/>
      <c r="D1" s="305"/>
      <c r="E1" s="305"/>
      <c r="F1" s="340"/>
      <c r="G1" s="397" t="s">
        <v>128</v>
      </c>
    </row>
    <row r="2" spans="1:14">
      <c r="A2" s="322"/>
      <c r="B2" s="325"/>
      <c r="C2" s="325"/>
      <c r="D2" s="318"/>
      <c r="E2" s="318"/>
      <c r="F2" s="341"/>
      <c r="G2" s="398"/>
    </row>
    <row r="3" spans="1:14" ht="46.5" customHeight="1">
      <c r="A3" s="545" t="str">
        <f>Cover!$B$2</f>
        <v>Supply, Erection and Civil package for Extension of 400/220kV Raipur (PG) S/s for Installation of 1x500MVA ICT (4th) under the Transmission Scheme - Augmentation of Transformation capacity at 400/220kV Raipur (PG) S/s by 400/220kV 1x500MVA ICT (4th) along with associated bays at both ends</v>
      </c>
      <c r="B3" s="545"/>
      <c r="C3" s="545"/>
      <c r="D3" s="545"/>
      <c r="E3" s="545"/>
      <c r="F3" s="545"/>
      <c r="G3" s="545"/>
      <c r="L3" s="322" t="s">
        <v>129</v>
      </c>
      <c r="N3" s="323"/>
    </row>
    <row r="4" spans="1:14" ht="18.75">
      <c r="A4" s="534" t="s">
        <v>467</v>
      </c>
      <c r="B4" s="535"/>
      <c r="C4" s="535"/>
      <c r="D4" s="535"/>
      <c r="E4" s="535"/>
      <c r="F4" s="535"/>
      <c r="G4" s="535"/>
      <c r="L4" s="322" t="s">
        <v>130</v>
      </c>
      <c r="N4" s="323"/>
    </row>
    <row r="5" spans="1:14" s="374" customFormat="1" ht="33.75">
      <c r="A5" s="371"/>
      <c r="B5" s="372"/>
      <c r="C5" s="372"/>
      <c r="D5" s="371"/>
      <c r="E5" s="371"/>
      <c r="F5" s="373"/>
      <c r="G5" s="399"/>
      <c r="L5" s="375" t="s">
        <v>131</v>
      </c>
      <c r="N5" s="376"/>
    </row>
    <row r="6" spans="1:14">
      <c r="A6" s="26" t="str">
        <f>'  Sch-1'!A6</f>
        <v>Bidder’s Name and Address</v>
      </c>
      <c r="B6" s="330"/>
      <c r="C6" s="330"/>
      <c r="D6" s="330"/>
      <c r="E6" s="330"/>
      <c r="F6" s="341" t="s">
        <v>37</v>
      </c>
      <c r="G6" s="398"/>
      <c r="H6" s="330"/>
      <c r="L6" s="322" t="s">
        <v>132</v>
      </c>
      <c r="N6" s="323"/>
    </row>
    <row r="7" spans="1:14">
      <c r="A7" s="312" t="str">
        <f>'  Sch-1'!A7</f>
        <v xml:space="preserve">Bidder as </v>
      </c>
      <c r="F7" s="343" t="s">
        <v>38</v>
      </c>
      <c r="G7" s="398"/>
      <c r="H7" s="330"/>
      <c r="L7" s="322" t="s">
        <v>133</v>
      </c>
      <c r="N7" s="323"/>
    </row>
    <row r="8" spans="1:14">
      <c r="A8" s="26" t="s">
        <v>39</v>
      </c>
      <c r="B8" s="338" t="str">
        <f>IF('  Sch-1'!C8=0, "", '  Sch-1'!C8)</f>
        <v/>
      </c>
      <c r="C8" s="338"/>
      <c r="D8" s="338"/>
      <c r="E8" s="338"/>
      <c r="F8" s="344" t="s">
        <v>40</v>
      </c>
      <c r="G8" s="400"/>
      <c r="L8" s="322" t="s">
        <v>134</v>
      </c>
      <c r="N8" s="323"/>
    </row>
    <row r="9" spans="1:14">
      <c r="A9" s="26" t="s">
        <v>41</v>
      </c>
      <c r="B9" s="338" t="str">
        <f>IF('  Sch-1'!C9=0, "", '  Sch-1'!C9)</f>
        <v/>
      </c>
      <c r="C9" s="338"/>
      <c r="D9" s="338"/>
      <c r="E9" s="338"/>
      <c r="F9" s="344" t="s">
        <v>42</v>
      </c>
      <c r="G9" s="400"/>
      <c r="L9" s="322" t="s">
        <v>135</v>
      </c>
      <c r="N9" s="323"/>
    </row>
    <row r="10" spans="1:14">
      <c r="A10" s="330"/>
      <c r="B10" s="338" t="str">
        <f>IF('  Sch-1'!C10=0, "", '  Sch-1'!C10)</f>
        <v/>
      </c>
      <c r="C10" s="338"/>
      <c r="D10" s="338"/>
      <c r="E10" s="338"/>
      <c r="F10" s="344" t="s">
        <v>43</v>
      </c>
      <c r="G10" s="400"/>
    </row>
    <row r="11" spans="1:14">
      <c r="A11" s="330"/>
      <c r="B11" s="338" t="str">
        <f>IF('  Sch-1'!C11=0, "", '  Sch-1'!C11)</f>
        <v/>
      </c>
      <c r="C11" s="338"/>
      <c r="D11" s="338"/>
      <c r="E11" s="338"/>
      <c r="F11" s="344" t="s">
        <v>44</v>
      </c>
      <c r="G11" s="400"/>
    </row>
    <row r="12" spans="1:14">
      <c r="A12" s="330"/>
      <c r="B12" s="26"/>
      <c r="C12" s="26"/>
      <c r="D12" s="26"/>
      <c r="E12" s="26"/>
      <c r="F12" s="343"/>
      <c r="G12" s="398"/>
    </row>
    <row r="13" spans="1:14">
      <c r="A13" s="330"/>
      <c r="B13" s="26"/>
      <c r="C13" s="26"/>
      <c r="D13" s="26"/>
      <c r="E13" s="26"/>
      <c r="F13" s="345"/>
      <c r="G13" s="397" t="s">
        <v>45</v>
      </c>
    </row>
    <row r="14" spans="1:14" s="318" customFormat="1">
      <c r="A14" s="389" t="s">
        <v>136</v>
      </c>
      <c r="B14" s="390" t="s">
        <v>137</v>
      </c>
      <c r="C14" s="391" t="s">
        <v>138</v>
      </c>
      <c r="D14" s="260" t="s">
        <v>49</v>
      </c>
      <c r="E14" s="260" t="s">
        <v>50</v>
      </c>
      <c r="F14" s="377" t="s">
        <v>139</v>
      </c>
      <c r="G14" s="405" t="s">
        <v>52</v>
      </c>
      <c r="M14" s="324"/>
      <c r="N14" s="324"/>
    </row>
    <row r="15" spans="1:14">
      <c r="A15" s="260">
        <v>1</v>
      </c>
      <c r="B15" s="260">
        <v>2</v>
      </c>
      <c r="C15" s="260">
        <v>4</v>
      </c>
      <c r="D15" s="260">
        <v>5</v>
      </c>
      <c r="E15" s="260">
        <v>6</v>
      </c>
      <c r="F15" s="360">
        <v>7</v>
      </c>
      <c r="G15" s="401" t="s">
        <v>140</v>
      </c>
      <c r="M15" s="314"/>
      <c r="N15" s="314"/>
    </row>
    <row r="16" spans="1:14" s="367" customFormat="1" ht="24" customHeight="1">
      <c r="A16" s="550" t="s">
        <v>365</v>
      </c>
      <c r="B16" s="551"/>
      <c r="C16" s="551"/>
      <c r="D16" s="551"/>
      <c r="E16" s="551"/>
      <c r="F16" s="551"/>
      <c r="G16" s="551"/>
      <c r="H16" s="552"/>
    </row>
    <row r="17" spans="1:7" s="367" customFormat="1">
      <c r="A17" s="457">
        <v>10</v>
      </c>
      <c r="B17" s="380">
        <v>100000267</v>
      </c>
      <c r="C17" s="461" t="s">
        <v>396</v>
      </c>
      <c r="D17" s="380" t="s">
        <v>330</v>
      </c>
      <c r="E17" s="380">
        <v>1</v>
      </c>
      <c r="F17" s="406"/>
      <c r="G17" s="475">
        <f t="shared" ref="G17" si="0">E17*F17</f>
        <v>0</v>
      </c>
    </row>
    <row r="18" spans="1:7" s="367" customFormat="1">
      <c r="A18" s="457">
        <v>20</v>
      </c>
      <c r="B18" s="380">
        <v>100000274</v>
      </c>
      <c r="C18" s="461" t="s">
        <v>397</v>
      </c>
      <c r="D18" s="380" t="s">
        <v>330</v>
      </c>
      <c r="E18" s="380">
        <v>3</v>
      </c>
      <c r="F18" s="406"/>
      <c r="G18" s="475">
        <f t="shared" ref="G18:G54" si="1">E18*F18</f>
        <v>0</v>
      </c>
    </row>
    <row r="19" spans="1:7" s="367" customFormat="1">
      <c r="A19" s="457">
        <v>30</v>
      </c>
      <c r="B19" s="380">
        <v>100000287</v>
      </c>
      <c r="C19" s="461" t="s">
        <v>398</v>
      </c>
      <c r="D19" s="380" t="s">
        <v>330</v>
      </c>
      <c r="E19" s="380">
        <v>2</v>
      </c>
      <c r="F19" s="406"/>
      <c r="G19" s="475">
        <f t="shared" si="1"/>
        <v>0</v>
      </c>
    </row>
    <row r="20" spans="1:7" s="367" customFormat="1">
      <c r="A20" s="457">
        <v>40</v>
      </c>
      <c r="B20" s="380">
        <v>100000328</v>
      </c>
      <c r="C20" s="461" t="s">
        <v>350</v>
      </c>
      <c r="D20" s="380" t="s">
        <v>330</v>
      </c>
      <c r="E20" s="380">
        <v>3</v>
      </c>
      <c r="F20" s="406"/>
      <c r="G20" s="475">
        <f t="shared" si="1"/>
        <v>0</v>
      </c>
    </row>
    <row r="21" spans="1:7" s="367" customFormat="1">
      <c r="A21" s="457">
        <v>50</v>
      </c>
      <c r="B21" s="380">
        <v>100000340</v>
      </c>
      <c r="C21" s="461" t="s">
        <v>351</v>
      </c>
      <c r="D21" s="380" t="s">
        <v>330</v>
      </c>
      <c r="E21" s="380">
        <v>3</v>
      </c>
      <c r="F21" s="406"/>
      <c r="G21" s="475">
        <f t="shared" si="1"/>
        <v>0</v>
      </c>
    </row>
    <row r="22" spans="1:7" s="367" customFormat="1">
      <c r="A22" s="457">
        <v>60</v>
      </c>
      <c r="B22" s="380">
        <v>100000268</v>
      </c>
      <c r="C22" s="461" t="s">
        <v>399</v>
      </c>
      <c r="D22" s="380" t="s">
        <v>330</v>
      </c>
      <c r="E22" s="380">
        <v>2</v>
      </c>
      <c r="F22" s="406"/>
      <c r="G22" s="475">
        <f t="shared" si="1"/>
        <v>0</v>
      </c>
    </row>
    <row r="23" spans="1:7" s="367" customFormat="1">
      <c r="A23" s="457">
        <v>70</v>
      </c>
      <c r="B23" s="380">
        <v>100003634</v>
      </c>
      <c r="C23" s="461" t="s">
        <v>400</v>
      </c>
      <c r="D23" s="380" t="s">
        <v>330</v>
      </c>
      <c r="E23" s="380">
        <v>1</v>
      </c>
      <c r="F23" s="406"/>
      <c r="G23" s="475">
        <f t="shared" si="1"/>
        <v>0</v>
      </c>
    </row>
    <row r="24" spans="1:7" s="367" customFormat="1">
      <c r="A24" s="457">
        <v>80</v>
      </c>
      <c r="B24" s="380">
        <v>100002014</v>
      </c>
      <c r="C24" s="461" t="s">
        <v>359</v>
      </c>
      <c r="D24" s="380" t="s">
        <v>330</v>
      </c>
      <c r="E24" s="380">
        <v>1</v>
      </c>
      <c r="F24" s="406"/>
      <c r="G24" s="475">
        <f t="shared" si="1"/>
        <v>0</v>
      </c>
    </row>
    <row r="25" spans="1:7" s="367" customFormat="1">
      <c r="A25" s="457">
        <v>90</v>
      </c>
      <c r="B25" s="380">
        <v>100002013</v>
      </c>
      <c r="C25" s="461" t="s">
        <v>360</v>
      </c>
      <c r="D25" s="380" t="s">
        <v>330</v>
      </c>
      <c r="E25" s="380">
        <v>1</v>
      </c>
      <c r="F25" s="406"/>
      <c r="G25" s="475">
        <f t="shared" si="1"/>
        <v>0</v>
      </c>
    </row>
    <row r="26" spans="1:7" s="367" customFormat="1">
      <c r="A26" s="457">
        <v>100</v>
      </c>
      <c r="B26" s="380">
        <v>100002016</v>
      </c>
      <c r="C26" s="461" t="s">
        <v>361</v>
      </c>
      <c r="D26" s="380" t="s">
        <v>330</v>
      </c>
      <c r="E26" s="380">
        <v>2</v>
      </c>
      <c r="F26" s="406"/>
      <c r="G26" s="475">
        <f t="shared" si="1"/>
        <v>0</v>
      </c>
    </row>
    <row r="27" spans="1:7" s="367" customFormat="1">
      <c r="A27" s="457">
        <v>110</v>
      </c>
      <c r="B27" s="380">
        <v>100001989</v>
      </c>
      <c r="C27" s="461" t="s">
        <v>362</v>
      </c>
      <c r="D27" s="380" t="s">
        <v>330</v>
      </c>
      <c r="E27" s="380">
        <v>3</v>
      </c>
      <c r="F27" s="406"/>
      <c r="G27" s="475">
        <f t="shared" si="1"/>
        <v>0</v>
      </c>
    </row>
    <row r="28" spans="1:7" s="367" customFormat="1">
      <c r="A28" s="457">
        <v>120</v>
      </c>
      <c r="B28" s="380">
        <v>100000484</v>
      </c>
      <c r="C28" s="461" t="s">
        <v>363</v>
      </c>
      <c r="D28" s="380" t="s">
        <v>330</v>
      </c>
      <c r="E28" s="380">
        <v>6</v>
      </c>
      <c r="F28" s="406"/>
      <c r="G28" s="475">
        <f t="shared" si="1"/>
        <v>0</v>
      </c>
    </row>
    <row r="29" spans="1:7" s="367" customFormat="1">
      <c r="A29" s="457">
        <v>130</v>
      </c>
      <c r="B29" s="380">
        <v>100000498</v>
      </c>
      <c r="C29" s="461" t="s">
        <v>401</v>
      </c>
      <c r="D29" s="380" t="s">
        <v>330</v>
      </c>
      <c r="E29" s="380">
        <v>20</v>
      </c>
      <c r="F29" s="406"/>
      <c r="G29" s="475">
        <f t="shared" si="1"/>
        <v>0</v>
      </c>
    </row>
    <row r="30" spans="1:7" s="367" customFormat="1">
      <c r="A30" s="457">
        <v>140</v>
      </c>
      <c r="B30" s="380">
        <v>100000731</v>
      </c>
      <c r="C30" s="461" t="s">
        <v>402</v>
      </c>
      <c r="D30" s="380" t="s">
        <v>330</v>
      </c>
      <c r="E30" s="380">
        <v>1</v>
      </c>
      <c r="F30" s="406"/>
      <c r="G30" s="475">
        <f t="shared" si="1"/>
        <v>0</v>
      </c>
    </row>
    <row r="31" spans="1:7" s="367" customFormat="1">
      <c r="A31" s="457">
        <v>150</v>
      </c>
      <c r="B31" s="380">
        <v>100016779</v>
      </c>
      <c r="C31" s="461" t="s">
        <v>403</v>
      </c>
      <c r="D31" s="380" t="s">
        <v>330</v>
      </c>
      <c r="E31" s="380">
        <v>1</v>
      </c>
      <c r="F31" s="406"/>
      <c r="G31" s="475">
        <f t="shared" si="1"/>
        <v>0</v>
      </c>
    </row>
    <row r="32" spans="1:7" s="367" customFormat="1">
      <c r="A32" s="457">
        <v>160</v>
      </c>
      <c r="B32" s="380">
        <v>100000737</v>
      </c>
      <c r="C32" s="461" t="s">
        <v>404</v>
      </c>
      <c r="D32" s="380" t="s">
        <v>330</v>
      </c>
      <c r="E32" s="380">
        <v>1</v>
      </c>
      <c r="F32" s="406"/>
      <c r="G32" s="475">
        <f t="shared" si="1"/>
        <v>0</v>
      </c>
    </row>
    <row r="33" spans="1:7" s="367" customFormat="1" ht="33">
      <c r="A33" s="457">
        <v>170</v>
      </c>
      <c r="B33" s="380">
        <v>100000350</v>
      </c>
      <c r="C33" s="461" t="s">
        <v>405</v>
      </c>
      <c r="D33" s="380" t="s">
        <v>343</v>
      </c>
      <c r="E33" s="380">
        <v>1</v>
      </c>
      <c r="F33" s="406"/>
      <c r="G33" s="475">
        <f t="shared" si="1"/>
        <v>0</v>
      </c>
    </row>
    <row r="34" spans="1:7" s="367" customFormat="1" ht="33">
      <c r="A34" s="457">
        <v>180</v>
      </c>
      <c r="B34" s="380">
        <v>100000486</v>
      </c>
      <c r="C34" s="461" t="s">
        <v>406</v>
      </c>
      <c r="D34" s="380" t="s">
        <v>343</v>
      </c>
      <c r="E34" s="380">
        <v>1</v>
      </c>
      <c r="F34" s="406"/>
      <c r="G34" s="475">
        <f t="shared" si="1"/>
        <v>0</v>
      </c>
    </row>
    <row r="35" spans="1:7" s="367" customFormat="1">
      <c r="A35" s="457">
        <v>190</v>
      </c>
      <c r="B35" s="380">
        <v>100003103</v>
      </c>
      <c r="C35" s="461" t="s">
        <v>407</v>
      </c>
      <c r="D35" s="380" t="s">
        <v>352</v>
      </c>
      <c r="E35" s="380">
        <v>1</v>
      </c>
      <c r="F35" s="406"/>
      <c r="G35" s="475">
        <f t="shared" si="1"/>
        <v>0</v>
      </c>
    </row>
    <row r="36" spans="1:7" s="367" customFormat="1" ht="66">
      <c r="A36" s="457">
        <v>200</v>
      </c>
      <c r="B36" s="458">
        <v>100002500</v>
      </c>
      <c r="C36" s="461" t="s">
        <v>356</v>
      </c>
      <c r="D36" s="458" t="s">
        <v>343</v>
      </c>
      <c r="E36" s="458">
        <v>1</v>
      </c>
      <c r="F36" s="406"/>
      <c r="G36" s="475">
        <f t="shared" si="1"/>
        <v>0</v>
      </c>
    </row>
    <row r="37" spans="1:7" s="367" customFormat="1" ht="33">
      <c r="A37" s="457">
        <v>210</v>
      </c>
      <c r="B37" s="380">
        <v>100000983</v>
      </c>
      <c r="C37" s="461" t="s">
        <v>408</v>
      </c>
      <c r="D37" s="380" t="s">
        <v>343</v>
      </c>
      <c r="E37" s="380">
        <v>1</v>
      </c>
      <c r="F37" s="406"/>
      <c r="G37" s="475">
        <f t="shared" si="1"/>
        <v>0</v>
      </c>
    </row>
    <row r="38" spans="1:7" s="367" customFormat="1">
      <c r="A38" s="457">
        <v>220</v>
      </c>
      <c r="B38" s="380">
        <v>100002062</v>
      </c>
      <c r="C38" s="461" t="s">
        <v>409</v>
      </c>
      <c r="D38" s="380" t="s">
        <v>343</v>
      </c>
      <c r="E38" s="380">
        <v>2</v>
      </c>
      <c r="F38" s="406"/>
      <c r="G38" s="475">
        <f t="shared" si="1"/>
        <v>0</v>
      </c>
    </row>
    <row r="39" spans="1:7" s="367" customFormat="1">
      <c r="A39" s="457">
        <v>230</v>
      </c>
      <c r="B39" s="380">
        <v>100001021</v>
      </c>
      <c r="C39" s="461" t="s">
        <v>355</v>
      </c>
      <c r="D39" s="380" t="s">
        <v>330</v>
      </c>
      <c r="E39" s="380">
        <v>2</v>
      </c>
      <c r="F39" s="406"/>
      <c r="G39" s="475">
        <f t="shared" si="1"/>
        <v>0</v>
      </c>
    </row>
    <row r="40" spans="1:7" s="367" customFormat="1">
      <c r="A40" s="457">
        <v>240</v>
      </c>
      <c r="B40" s="380">
        <v>100001024</v>
      </c>
      <c r="C40" s="461" t="s">
        <v>376</v>
      </c>
      <c r="D40" s="380" t="s">
        <v>330</v>
      </c>
      <c r="E40" s="380">
        <v>2</v>
      </c>
      <c r="F40" s="406"/>
      <c r="G40" s="475">
        <f t="shared" si="1"/>
        <v>0</v>
      </c>
    </row>
    <row r="41" spans="1:7" s="367" customFormat="1" ht="33">
      <c r="A41" s="457">
        <v>250</v>
      </c>
      <c r="B41" s="380">
        <v>100001052</v>
      </c>
      <c r="C41" s="461" t="s">
        <v>410</v>
      </c>
      <c r="D41" s="380" t="s">
        <v>330</v>
      </c>
      <c r="E41" s="380">
        <v>1</v>
      </c>
      <c r="F41" s="406"/>
      <c r="G41" s="475">
        <f t="shared" si="1"/>
        <v>0</v>
      </c>
    </row>
    <row r="42" spans="1:7" s="367" customFormat="1">
      <c r="A42" s="457">
        <v>260</v>
      </c>
      <c r="B42" s="380">
        <v>100001885</v>
      </c>
      <c r="C42" s="461" t="s">
        <v>378</v>
      </c>
      <c r="D42" s="380" t="s">
        <v>330</v>
      </c>
      <c r="E42" s="380">
        <v>1</v>
      </c>
      <c r="F42" s="406"/>
      <c r="G42" s="475">
        <f t="shared" si="1"/>
        <v>0</v>
      </c>
    </row>
    <row r="43" spans="1:7" s="367" customFormat="1">
      <c r="A43" s="457">
        <v>270</v>
      </c>
      <c r="B43" s="380">
        <v>100004930</v>
      </c>
      <c r="C43" s="461" t="s">
        <v>353</v>
      </c>
      <c r="D43" s="380" t="s">
        <v>330</v>
      </c>
      <c r="E43" s="380">
        <v>5</v>
      </c>
      <c r="F43" s="406"/>
      <c r="G43" s="475">
        <f t="shared" si="1"/>
        <v>0</v>
      </c>
    </row>
    <row r="44" spans="1:7" s="367" customFormat="1">
      <c r="A44" s="457">
        <v>280</v>
      </c>
      <c r="B44" s="380">
        <v>100004931</v>
      </c>
      <c r="C44" s="461" t="s">
        <v>354</v>
      </c>
      <c r="D44" s="380" t="s">
        <v>330</v>
      </c>
      <c r="E44" s="380">
        <v>12</v>
      </c>
      <c r="F44" s="406"/>
      <c r="G44" s="475">
        <f t="shared" si="1"/>
        <v>0</v>
      </c>
    </row>
    <row r="45" spans="1:7" s="367" customFormat="1">
      <c r="A45" s="457">
        <v>290</v>
      </c>
      <c r="B45" s="380">
        <v>100001116</v>
      </c>
      <c r="C45" s="461" t="s">
        <v>381</v>
      </c>
      <c r="D45" s="380" t="s">
        <v>343</v>
      </c>
      <c r="E45" s="380">
        <v>2</v>
      </c>
      <c r="F45" s="406"/>
      <c r="G45" s="475">
        <f t="shared" si="1"/>
        <v>0</v>
      </c>
    </row>
    <row r="46" spans="1:7" s="367" customFormat="1">
      <c r="A46" s="457">
        <v>300</v>
      </c>
      <c r="B46" s="380">
        <v>100001882</v>
      </c>
      <c r="C46" s="461" t="s">
        <v>364</v>
      </c>
      <c r="D46" s="380" t="s">
        <v>343</v>
      </c>
      <c r="E46" s="380">
        <v>2</v>
      </c>
      <c r="F46" s="406"/>
      <c r="G46" s="475">
        <f t="shared" si="1"/>
        <v>0</v>
      </c>
    </row>
    <row r="47" spans="1:7" s="367" customFormat="1">
      <c r="A47" s="457">
        <v>310</v>
      </c>
      <c r="B47" s="380">
        <v>100000896</v>
      </c>
      <c r="C47" s="461" t="s">
        <v>382</v>
      </c>
      <c r="D47" s="380" t="s">
        <v>343</v>
      </c>
      <c r="E47" s="380">
        <v>1</v>
      </c>
      <c r="F47" s="406"/>
      <c r="G47" s="475">
        <f t="shared" si="1"/>
        <v>0</v>
      </c>
    </row>
    <row r="48" spans="1:7" s="367" customFormat="1">
      <c r="A48" s="457">
        <v>320</v>
      </c>
      <c r="B48" s="380">
        <v>100000903</v>
      </c>
      <c r="C48" s="461" t="s">
        <v>383</v>
      </c>
      <c r="D48" s="380" t="s">
        <v>343</v>
      </c>
      <c r="E48" s="380">
        <v>1</v>
      </c>
      <c r="F48" s="406"/>
      <c r="G48" s="475">
        <f t="shared" si="1"/>
        <v>0</v>
      </c>
    </row>
    <row r="49" spans="1:7" s="367" customFormat="1" ht="49.5">
      <c r="A49" s="457">
        <v>350</v>
      </c>
      <c r="B49" s="380">
        <v>100001210</v>
      </c>
      <c r="C49" s="461" t="s">
        <v>411</v>
      </c>
      <c r="D49" s="380" t="s">
        <v>448</v>
      </c>
      <c r="E49" s="380">
        <v>44</v>
      </c>
      <c r="F49" s="406"/>
      <c r="G49" s="475">
        <f t="shared" si="1"/>
        <v>0</v>
      </c>
    </row>
    <row r="50" spans="1:7" s="367" customFormat="1" ht="33">
      <c r="A50" s="457">
        <v>360</v>
      </c>
      <c r="B50" s="380">
        <v>100001680</v>
      </c>
      <c r="C50" s="461" t="s">
        <v>412</v>
      </c>
      <c r="D50" s="380" t="s">
        <v>448</v>
      </c>
      <c r="E50" s="380">
        <v>3</v>
      </c>
      <c r="F50" s="406"/>
      <c r="G50" s="475">
        <f t="shared" si="1"/>
        <v>0</v>
      </c>
    </row>
    <row r="51" spans="1:7" s="367" customFormat="1" ht="33">
      <c r="A51" s="457">
        <v>370</v>
      </c>
      <c r="B51" s="380">
        <v>100001681</v>
      </c>
      <c r="C51" s="461" t="s">
        <v>413</v>
      </c>
      <c r="D51" s="380" t="s">
        <v>448</v>
      </c>
      <c r="E51" s="380">
        <v>4</v>
      </c>
      <c r="F51" s="406"/>
      <c r="G51" s="475">
        <f t="shared" si="1"/>
        <v>0</v>
      </c>
    </row>
    <row r="52" spans="1:7" s="367" customFormat="1">
      <c r="A52" s="457">
        <v>380</v>
      </c>
      <c r="B52" s="380">
        <v>100017188</v>
      </c>
      <c r="C52" s="461" t="s">
        <v>358</v>
      </c>
      <c r="D52" s="380" t="s">
        <v>352</v>
      </c>
      <c r="E52" s="380">
        <v>5.0999999999999996</v>
      </c>
      <c r="F52" s="406"/>
      <c r="G52" s="475">
        <f t="shared" si="1"/>
        <v>0</v>
      </c>
    </row>
    <row r="53" spans="1:7" s="367" customFormat="1">
      <c r="A53" s="457">
        <v>390</v>
      </c>
      <c r="B53" s="380">
        <v>100017187</v>
      </c>
      <c r="C53" s="461" t="s">
        <v>357</v>
      </c>
      <c r="D53" s="380" t="s">
        <v>352</v>
      </c>
      <c r="E53" s="380">
        <v>5.3</v>
      </c>
      <c r="F53" s="406"/>
      <c r="G53" s="475">
        <f t="shared" si="1"/>
        <v>0</v>
      </c>
    </row>
    <row r="54" spans="1:7" s="367" customFormat="1">
      <c r="A54" s="457">
        <v>400</v>
      </c>
      <c r="B54" s="380">
        <v>100002920</v>
      </c>
      <c r="C54" s="461" t="s">
        <v>414</v>
      </c>
      <c r="D54" s="380" t="s">
        <v>352</v>
      </c>
      <c r="E54" s="380">
        <v>2.2999999999999998</v>
      </c>
      <c r="F54" s="406"/>
      <c r="G54" s="475">
        <f t="shared" si="1"/>
        <v>0</v>
      </c>
    </row>
    <row r="55" spans="1:7" s="367" customFormat="1">
      <c r="A55" s="457">
        <v>410</v>
      </c>
      <c r="B55" s="380">
        <v>100002994</v>
      </c>
      <c r="C55" s="461" t="s">
        <v>415</v>
      </c>
      <c r="D55" s="380" t="s">
        <v>352</v>
      </c>
      <c r="E55" s="380">
        <v>1</v>
      </c>
      <c r="F55" s="406"/>
      <c r="G55" s="475">
        <f t="shared" ref="G55:G87" si="2">E55*F55</f>
        <v>0</v>
      </c>
    </row>
    <row r="56" spans="1:7" s="367" customFormat="1">
      <c r="A56" s="457">
        <v>420</v>
      </c>
      <c r="B56" s="380">
        <v>100002977</v>
      </c>
      <c r="C56" s="461" t="s">
        <v>416</v>
      </c>
      <c r="D56" s="380" t="s">
        <v>352</v>
      </c>
      <c r="E56" s="380">
        <v>0.6</v>
      </c>
      <c r="F56" s="406"/>
      <c r="G56" s="475">
        <f t="shared" si="2"/>
        <v>0</v>
      </c>
    </row>
    <row r="57" spans="1:7" s="367" customFormat="1">
      <c r="A57" s="457">
        <v>430</v>
      </c>
      <c r="B57" s="380">
        <v>100002958</v>
      </c>
      <c r="C57" s="461" t="s">
        <v>417</v>
      </c>
      <c r="D57" s="380" t="s">
        <v>352</v>
      </c>
      <c r="E57" s="380">
        <v>1.6</v>
      </c>
      <c r="F57" s="406"/>
      <c r="G57" s="475">
        <f t="shared" si="2"/>
        <v>0</v>
      </c>
    </row>
    <row r="58" spans="1:7" s="367" customFormat="1">
      <c r="A58" s="457">
        <v>440</v>
      </c>
      <c r="B58" s="380">
        <v>100002992</v>
      </c>
      <c r="C58" s="461" t="s">
        <v>418</v>
      </c>
      <c r="D58" s="380" t="s">
        <v>352</v>
      </c>
      <c r="E58" s="380">
        <v>2.8</v>
      </c>
      <c r="F58" s="406"/>
      <c r="G58" s="475">
        <f t="shared" si="2"/>
        <v>0</v>
      </c>
    </row>
    <row r="59" spans="1:7" s="367" customFormat="1">
      <c r="A59" s="457">
        <v>450</v>
      </c>
      <c r="B59" s="380">
        <v>100002986</v>
      </c>
      <c r="C59" s="461" t="s">
        <v>419</v>
      </c>
      <c r="D59" s="380" t="s">
        <v>352</v>
      </c>
      <c r="E59" s="380">
        <v>1.1000000000000001</v>
      </c>
      <c r="F59" s="406"/>
      <c r="G59" s="475">
        <f t="shared" si="2"/>
        <v>0</v>
      </c>
    </row>
    <row r="60" spans="1:7" s="367" customFormat="1">
      <c r="A60" s="457">
        <v>460</v>
      </c>
      <c r="B60" s="380">
        <v>100002968</v>
      </c>
      <c r="C60" s="461" t="s">
        <v>420</v>
      </c>
      <c r="D60" s="380" t="s">
        <v>352</v>
      </c>
      <c r="E60" s="380">
        <v>0.6</v>
      </c>
      <c r="F60" s="406"/>
      <c r="G60" s="475">
        <f t="shared" si="2"/>
        <v>0</v>
      </c>
    </row>
    <row r="61" spans="1:7" s="367" customFormat="1">
      <c r="A61" s="457">
        <v>470</v>
      </c>
      <c r="B61" s="380">
        <v>100002965</v>
      </c>
      <c r="C61" s="461" t="s">
        <v>421</v>
      </c>
      <c r="D61" s="380" t="s">
        <v>352</v>
      </c>
      <c r="E61" s="380">
        <v>0.5</v>
      </c>
      <c r="F61" s="406"/>
      <c r="G61" s="475">
        <f t="shared" si="2"/>
        <v>0</v>
      </c>
    </row>
    <row r="62" spans="1:7" s="367" customFormat="1">
      <c r="A62" s="553" t="s">
        <v>422</v>
      </c>
      <c r="B62" s="554"/>
      <c r="C62" s="554"/>
      <c r="D62" s="554"/>
      <c r="E62" s="554"/>
      <c r="F62" s="554"/>
      <c r="G62" s="555"/>
    </row>
    <row r="63" spans="1:7" s="367" customFormat="1" ht="49.5">
      <c r="A63" s="457">
        <v>480</v>
      </c>
      <c r="B63" s="380">
        <v>100004518</v>
      </c>
      <c r="C63" s="461" t="s">
        <v>423</v>
      </c>
      <c r="D63" s="380" t="s">
        <v>449</v>
      </c>
      <c r="E63" s="380">
        <v>2170</v>
      </c>
      <c r="F63" s="406"/>
      <c r="G63" s="475">
        <f t="shared" si="2"/>
        <v>0</v>
      </c>
    </row>
    <row r="64" spans="1:7" s="367" customFormat="1" ht="49.5">
      <c r="A64" s="457">
        <v>490</v>
      </c>
      <c r="B64" s="380">
        <v>100011662</v>
      </c>
      <c r="C64" s="461" t="s">
        <v>424</v>
      </c>
      <c r="D64" s="380" t="s">
        <v>449</v>
      </c>
      <c r="E64" s="380">
        <v>100</v>
      </c>
      <c r="F64" s="406"/>
      <c r="G64" s="475">
        <f t="shared" si="2"/>
        <v>0</v>
      </c>
    </row>
    <row r="65" spans="1:7" s="367" customFormat="1">
      <c r="A65" s="457">
        <v>500</v>
      </c>
      <c r="B65" s="380">
        <v>100001325</v>
      </c>
      <c r="C65" s="461" t="s">
        <v>425</v>
      </c>
      <c r="D65" s="380" t="s">
        <v>449</v>
      </c>
      <c r="E65" s="380">
        <v>60</v>
      </c>
      <c r="F65" s="406"/>
      <c r="G65" s="475">
        <f t="shared" si="2"/>
        <v>0</v>
      </c>
    </row>
    <row r="66" spans="1:7" s="367" customFormat="1">
      <c r="A66" s="457">
        <v>510</v>
      </c>
      <c r="B66" s="380">
        <v>100001326</v>
      </c>
      <c r="C66" s="461" t="s">
        <v>426</v>
      </c>
      <c r="D66" s="380" t="s">
        <v>449</v>
      </c>
      <c r="E66" s="380">
        <v>34</v>
      </c>
      <c r="F66" s="406"/>
      <c r="G66" s="475">
        <f t="shared" si="2"/>
        <v>0</v>
      </c>
    </row>
    <row r="67" spans="1:7" s="367" customFormat="1" ht="33">
      <c r="A67" s="457">
        <v>520</v>
      </c>
      <c r="B67" s="380">
        <v>100001327</v>
      </c>
      <c r="C67" s="461" t="s">
        <v>427</v>
      </c>
      <c r="D67" s="380" t="s">
        <v>449</v>
      </c>
      <c r="E67" s="380">
        <v>450</v>
      </c>
      <c r="F67" s="406"/>
      <c r="G67" s="475">
        <f t="shared" si="2"/>
        <v>0</v>
      </c>
    </row>
    <row r="68" spans="1:7" s="367" customFormat="1">
      <c r="A68" s="457">
        <v>530</v>
      </c>
      <c r="B68" s="380">
        <v>100001329</v>
      </c>
      <c r="C68" s="461" t="s">
        <v>428</v>
      </c>
      <c r="D68" s="380" t="s">
        <v>448</v>
      </c>
      <c r="E68" s="380">
        <v>40</v>
      </c>
      <c r="F68" s="406"/>
      <c r="G68" s="475">
        <f t="shared" si="2"/>
        <v>0</v>
      </c>
    </row>
    <row r="69" spans="1:7" s="367" customFormat="1" ht="39.75" customHeight="1">
      <c r="A69" s="457">
        <v>540</v>
      </c>
      <c r="B69" s="380">
        <v>100001331</v>
      </c>
      <c r="C69" s="461" t="s">
        <v>429</v>
      </c>
      <c r="D69" s="380" t="s">
        <v>448</v>
      </c>
      <c r="E69" s="380">
        <v>20</v>
      </c>
      <c r="F69" s="406"/>
      <c r="G69" s="475">
        <f t="shared" si="2"/>
        <v>0</v>
      </c>
    </row>
    <row r="70" spans="1:7" s="367" customFormat="1">
      <c r="A70" s="457">
        <v>550</v>
      </c>
      <c r="B70" s="380">
        <v>100001714</v>
      </c>
      <c r="C70" s="461" t="s">
        <v>430</v>
      </c>
      <c r="D70" s="380" t="s">
        <v>450</v>
      </c>
      <c r="E70" s="380">
        <v>1500</v>
      </c>
      <c r="F70" s="406"/>
      <c r="G70" s="475">
        <f t="shared" si="2"/>
        <v>0</v>
      </c>
    </row>
    <row r="71" spans="1:7" s="367" customFormat="1" ht="33">
      <c r="A71" s="457">
        <v>560</v>
      </c>
      <c r="B71" s="380">
        <v>100001712</v>
      </c>
      <c r="C71" s="461" t="s">
        <v>431</v>
      </c>
      <c r="D71" s="380" t="s">
        <v>450</v>
      </c>
      <c r="E71" s="380">
        <v>1500</v>
      </c>
      <c r="F71" s="406"/>
      <c r="G71" s="475">
        <f t="shared" si="2"/>
        <v>0</v>
      </c>
    </row>
    <row r="72" spans="1:7" s="367" customFormat="1">
      <c r="A72" s="457">
        <v>570</v>
      </c>
      <c r="B72" s="380">
        <v>100001713</v>
      </c>
      <c r="C72" s="461" t="s">
        <v>432</v>
      </c>
      <c r="D72" s="380" t="s">
        <v>450</v>
      </c>
      <c r="E72" s="380">
        <v>3000</v>
      </c>
      <c r="F72" s="406"/>
      <c r="G72" s="475">
        <f t="shared" si="2"/>
        <v>0</v>
      </c>
    </row>
    <row r="73" spans="1:7" s="367" customFormat="1">
      <c r="A73" s="457">
        <v>580</v>
      </c>
      <c r="B73" s="380">
        <v>100001328</v>
      </c>
      <c r="C73" s="461" t="s">
        <v>433</v>
      </c>
      <c r="D73" s="380" t="s">
        <v>449</v>
      </c>
      <c r="E73" s="380">
        <v>300</v>
      </c>
      <c r="F73" s="406"/>
      <c r="G73" s="475">
        <f t="shared" si="2"/>
        <v>0</v>
      </c>
    </row>
    <row r="74" spans="1:7" s="367" customFormat="1" ht="49.5">
      <c r="A74" s="457">
        <v>590</v>
      </c>
      <c r="B74" s="380">
        <v>100001457</v>
      </c>
      <c r="C74" s="461" t="s">
        <v>434</v>
      </c>
      <c r="D74" s="380" t="s">
        <v>450</v>
      </c>
      <c r="E74" s="380">
        <v>75</v>
      </c>
      <c r="F74" s="406"/>
      <c r="G74" s="475">
        <f t="shared" si="2"/>
        <v>0</v>
      </c>
    </row>
    <row r="75" spans="1:7" s="367" customFormat="1">
      <c r="A75" s="457">
        <v>600</v>
      </c>
      <c r="B75" s="380">
        <v>100001330</v>
      </c>
      <c r="C75" s="461" t="s">
        <v>435</v>
      </c>
      <c r="D75" s="380" t="s">
        <v>449</v>
      </c>
      <c r="E75" s="380">
        <v>12</v>
      </c>
      <c r="F75" s="406"/>
      <c r="G75" s="475">
        <f t="shared" si="2"/>
        <v>0</v>
      </c>
    </row>
    <row r="76" spans="1:7" s="367" customFormat="1" ht="33">
      <c r="A76" s="457">
        <v>610</v>
      </c>
      <c r="B76" s="380">
        <v>100001735</v>
      </c>
      <c r="C76" s="461" t="s">
        <v>436</v>
      </c>
      <c r="D76" s="380" t="s">
        <v>451</v>
      </c>
      <c r="E76" s="380">
        <v>10</v>
      </c>
      <c r="F76" s="406"/>
      <c r="G76" s="475">
        <f t="shared" si="2"/>
        <v>0</v>
      </c>
    </row>
    <row r="77" spans="1:7" s="367" customFormat="1" ht="33">
      <c r="A77" s="457">
        <v>620</v>
      </c>
      <c r="B77" s="380">
        <v>100001736</v>
      </c>
      <c r="C77" s="461" t="s">
        <v>437</v>
      </c>
      <c r="D77" s="380" t="s">
        <v>451</v>
      </c>
      <c r="E77" s="380">
        <v>10</v>
      </c>
      <c r="F77" s="406"/>
      <c r="G77" s="475">
        <f t="shared" si="2"/>
        <v>0</v>
      </c>
    </row>
    <row r="78" spans="1:7" s="367" customFormat="1" ht="33">
      <c r="A78" s="457">
        <v>630</v>
      </c>
      <c r="B78" s="380">
        <v>100001737</v>
      </c>
      <c r="C78" s="461" t="s">
        <v>438</v>
      </c>
      <c r="D78" s="380" t="s">
        <v>451</v>
      </c>
      <c r="E78" s="380">
        <v>10</v>
      </c>
      <c r="F78" s="406"/>
      <c r="G78" s="475">
        <f t="shared" si="2"/>
        <v>0</v>
      </c>
    </row>
    <row r="79" spans="1:7" s="367" customFormat="1" ht="33">
      <c r="A79" s="457">
        <v>640</v>
      </c>
      <c r="B79" s="380">
        <v>100020963</v>
      </c>
      <c r="C79" s="461" t="s">
        <v>439</v>
      </c>
      <c r="D79" s="380" t="s">
        <v>451</v>
      </c>
      <c r="E79" s="380">
        <v>10</v>
      </c>
      <c r="F79" s="406"/>
      <c r="G79" s="475">
        <f t="shared" si="2"/>
        <v>0</v>
      </c>
    </row>
    <row r="80" spans="1:7" s="367" customFormat="1" ht="33">
      <c r="A80" s="457">
        <v>650</v>
      </c>
      <c r="B80" s="380">
        <v>100001479</v>
      </c>
      <c r="C80" s="461" t="s">
        <v>440</v>
      </c>
      <c r="D80" s="380" t="s">
        <v>451</v>
      </c>
      <c r="E80" s="380">
        <v>50</v>
      </c>
      <c r="F80" s="406"/>
      <c r="G80" s="475">
        <f t="shared" si="2"/>
        <v>0</v>
      </c>
    </row>
    <row r="81" spans="1:10" s="367" customFormat="1" ht="33">
      <c r="A81" s="457">
        <v>660</v>
      </c>
      <c r="B81" s="380">
        <v>100001480</v>
      </c>
      <c r="C81" s="461" t="s">
        <v>441</v>
      </c>
      <c r="D81" s="380" t="s">
        <v>451</v>
      </c>
      <c r="E81" s="380">
        <v>50</v>
      </c>
      <c r="F81" s="406"/>
      <c r="G81" s="475">
        <f t="shared" si="2"/>
        <v>0</v>
      </c>
    </row>
    <row r="82" spans="1:10" s="367" customFormat="1" ht="49.5">
      <c r="A82" s="457">
        <v>670</v>
      </c>
      <c r="B82" s="380">
        <v>100003437</v>
      </c>
      <c r="C82" s="461" t="s">
        <v>442</v>
      </c>
      <c r="D82" s="380" t="s">
        <v>450</v>
      </c>
      <c r="E82" s="380">
        <v>56</v>
      </c>
      <c r="F82" s="406"/>
      <c r="G82" s="475">
        <f t="shared" si="2"/>
        <v>0</v>
      </c>
    </row>
    <row r="83" spans="1:10" s="367" customFormat="1" ht="33">
      <c r="A83" s="457">
        <v>680</v>
      </c>
      <c r="B83" s="380">
        <v>100003295</v>
      </c>
      <c r="C83" s="461" t="s">
        <v>443</v>
      </c>
      <c r="D83" s="380" t="s">
        <v>449</v>
      </c>
      <c r="E83" s="380">
        <v>10</v>
      </c>
      <c r="F83" s="406"/>
      <c r="G83" s="475">
        <f t="shared" si="2"/>
        <v>0</v>
      </c>
    </row>
    <row r="84" spans="1:10" s="367" customFormat="1" ht="66">
      <c r="A84" s="457">
        <v>690</v>
      </c>
      <c r="B84" s="380">
        <v>100007097</v>
      </c>
      <c r="C84" s="461" t="s">
        <v>444</v>
      </c>
      <c r="D84" s="380" t="s">
        <v>450</v>
      </c>
      <c r="E84" s="380">
        <v>120</v>
      </c>
      <c r="F84" s="406"/>
      <c r="G84" s="475">
        <f t="shared" si="2"/>
        <v>0</v>
      </c>
    </row>
    <row r="85" spans="1:10" s="367" customFormat="1">
      <c r="A85" s="457">
        <v>700</v>
      </c>
      <c r="B85" s="380">
        <v>100001442</v>
      </c>
      <c r="C85" s="461" t="s">
        <v>445</v>
      </c>
      <c r="D85" s="380" t="s">
        <v>452</v>
      </c>
      <c r="E85" s="380">
        <v>20</v>
      </c>
      <c r="F85" s="406"/>
      <c r="G85" s="475">
        <f t="shared" si="2"/>
        <v>0</v>
      </c>
    </row>
    <row r="86" spans="1:10" s="367" customFormat="1">
      <c r="A86" s="457">
        <v>710</v>
      </c>
      <c r="B86" s="380">
        <v>100001445</v>
      </c>
      <c r="C86" s="461" t="s">
        <v>446</v>
      </c>
      <c r="D86" s="380" t="s">
        <v>450</v>
      </c>
      <c r="E86" s="380">
        <v>100</v>
      </c>
      <c r="F86" s="406"/>
      <c r="G86" s="475">
        <f t="shared" si="2"/>
        <v>0</v>
      </c>
    </row>
    <row r="87" spans="1:10" s="367" customFormat="1" ht="49.5">
      <c r="A87" s="457">
        <v>720</v>
      </c>
      <c r="B87" s="380"/>
      <c r="C87" s="461" t="s">
        <v>447</v>
      </c>
      <c r="D87" s="380" t="s">
        <v>449</v>
      </c>
      <c r="E87" s="380">
        <v>20</v>
      </c>
      <c r="F87" s="406"/>
      <c r="G87" s="475">
        <f t="shared" si="2"/>
        <v>0</v>
      </c>
    </row>
    <row r="88" spans="1:10" s="339" customFormat="1" ht="16.5" customHeight="1">
      <c r="A88" s="556" t="s">
        <v>461</v>
      </c>
      <c r="B88" s="557"/>
      <c r="C88" s="557"/>
      <c r="D88" s="557"/>
      <c r="E88" s="557"/>
      <c r="F88" s="558"/>
      <c r="G88" s="476">
        <f>SUM(G17:G87)</f>
        <v>0</v>
      </c>
      <c r="H88" s="339">
        <f>0.18</f>
        <v>0.18</v>
      </c>
      <c r="I88" s="339" t="e">
        <f>#REF!*H88</f>
        <v>#REF!</v>
      </c>
      <c r="J88" s="339" t="e">
        <f>534250+I88</f>
        <v>#REF!</v>
      </c>
    </row>
    <row r="89" spans="1:10">
      <c r="A89" s="351"/>
      <c r="B89" s="347"/>
      <c r="C89" s="347"/>
      <c r="D89" s="346"/>
      <c r="E89" s="361"/>
    </row>
    <row r="90" spans="1:10">
      <c r="A90" s="349"/>
      <c r="B90" s="348"/>
      <c r="C90" s="348"/>
      <c r="D90" s="349"/>
      <c r="E90" s="349"/>
    </row>
    <row r="91" spans="1:10">
      <c r="A91" s="314" t="s">
        <v>54</v>
      </c>
      <c r="B91" s="263">
        <f>'Names of Bidder'!D23</f>
        <v>0</v>
      </c>
      <c r="C91" s="263"/>
      <c r="D91" s="282" t="str">
        <f>IF('  Sch-1'!C316=0,"", '  Sch-1'!C316)</f>
        <v/>
      </c>
      <c r="E91" s="321"/>
      <c r="F91" s="404" t="s">
        <v>55</v>
      </c>
      <c r="H91" s="319">
        <f>'Names of Bidder'!D18</f>
        <v>0</v>
      </c>
    </row>
    <row r="92" spans="1:10">
      <c r="A92" s="314" t="s">
        <v>56</v>
      </c>
      <c r="B92" s="263">
        <f>'Names of Bidder'!D24</f>
        <v>0</v>
      </c>
      <c r="C92" s="263"/>
      <c r="D92" s="282" t="str">
        <f>IF('  Sch-1'!C317=0,"", '  Sch-1'!C317)</f>
        <v/>
      </c>
      <c r="E92" s="321"/>
      <c r="F92" s="404" t="s">
        <v>57</v>
      </c>
      <c r="H92" s="319">
        <f>'Names of Bidder'!D19</f>
        <v>0</v>
      </c>
    </row>
    <row r="93" spans="1:10">
      <c r="A93" s="349"/>
      <c r="B93" s="348"/>
      <c r="C93" s="348"/>
      <c r="D93" s="349"/>
      <c r="E93" s="362"/>
    </row>
    <row r="94" spans="1:10">
      <c r="A94" s="349"/>
      <c r="B94" s="348"/>
      <c r="C94" s="348"/>
      <c r="D94" s="349"/>
      <c r="E94" s="349"/>
    </row>
    <row r="95" spans="1:10">
      <c r="A95" s="547"/>
      <c r="B95" s="348"/>
      <c r="C95" s="348"/>
      <c r="D95" s="547"/>
      <c r="E95" s="548"/>
    </row>
    <row r="96" spans="1:10">
      <c r="A96" s="547"/>
      <c r="B96" s="348"/>
      <c r="C96" s="348"/>
      <c r="D96" s="547"/>
      <c r="E96" s="548"/>
    </row>
    <row r="97" spans="1:5">
      <c r="A97" s="346"/>
      <c r="B97" s="350"/>
      <c r="C97" s="350"/>
      <c r="D97" s="363"/>
      <c r="E97" s="364"/>
    </row>
    <row r="98" spans="1:5">
      <c r="A98" s="549"/>
      <c r="B98" s="347"/>
      <c r="C98" s="347"/>
      <c r="D98" s="363"/>
      <c r="E98" s="364"/>
    </row>
    <row r="99" spans="1:5">
      <c r="A99" s="549"/>
      <c r="B99" s="352"/>
      <c r="C99" s="352"/>
      <c r="D99" s="363"/>
      <c r="E99" s="364"/>
    </row>
    <row r="100" spans="1:5">
      <c r="A100" s="351"/>
      <c r="B100" s="352"/>
      <c r="C100" s="352"/>
      <c r="D100" s="363"/>
      <c r="E100" s="364"/>
    </row>
    <row r="101" spans="1:5">
      <c r="A101" s="349"/>
      <c r="B101" s="352"/>
      <c r="C101" s="352"/>
      <c r="D101" s="363"/>
      <c r="E101" s="362"/>
    </row>
    <row r="102" spans="1:5">
      <c r="A102" s="349"/>
      <c r="B102" s="352"/>
      <c r="C102" s="352"/>
      <c r="D102" s="363"/>
      <c r="E102" s="364"/>
    </row>
    <row r="103" spans="1:5">
      <c r="A103" s="349"/>
      <c r="B103" s="352"/>
      <c r="C103" s="352"/>
      <c r="D103" s="363"/>
      <c r="E103" s="362"/>
    </row>
    <row r="104" spans="1:5">
      <c r="A104" s="349"/>
      <c r="B104" s="352"/>
      <c r="C104" s="352"/>
      <c r="D104" s="363"/>
      <c r="E104" s="362"/>
    </row>
    <row r="105" spans="1:5">
      <c r="A105" s="349"/>
      <c r="B105" s="352"/>
      <c r="C105" s="352"/>
      <c r="D105" s="349"/>
      <c r="E105" s="362"/>
    </row>
    <row r="106" spans="1:5">
      <c r="A106" s="349"/>
      <c r="B106" s="352"/>
      <c r="C106" s="352"/>
      <c r="D106" s="363"/>
      <c r="E106" s="364"/>
    </row>
    <row r="107" spans="1:5">
      <c r="A107" s="349"/>
      <c r="B107" s="365"/>
      <c r="C107" s="365"/>
      <c r="D107" s="349"/>
      <c r="E107" s="361"/>
    </row>
    <row r="108" spans="1:5">
      <c r="A108" s="346"/>
      <c r="B108" s="353"/>
      <c r="C108" s="353"/>
      <c r="D108" s="363"/>
      <c r="E108" s="364"/>
    </row>
    <row r="109" spans="1:5">
      <c r="A109" s="349"/>
      <c r="B109" s="352"/>
      <c r="C109" s="352"/>
      <c r="D109" s="349"/>
      <c r="E109" s="361"/>
    </row>
    <row r="110" spans="1:5">
      <c r="A110" s="346"/>
      <c r="B110" s="354"/>
      <c r="C110" s="354"/>
      <c r="D110" s="363"/>
      <c r="E110" s="364"/>
    </row>
    <row r="111" spans="1:5">
      <c r="A111" s="346"/>
      <c r="B111" s="352"/>
      <c r="C111" s="352"/>
      <c r="D111" s="349"/>
      <c r="E111" s="361"/>
    </row>
    <row r="112" spans="1:5">
      <c r="A112" s="346"/>
      <c r="B112" s="352"/>
      <c r="C112" s="352"/>
      <c r="D112" s="349"/>
      <c r="E112" s="361"/>
    </row>
    <row r="113" spans="1:5">
      <c r="A113" s="346"/>
      <c r="B113" s="352"/>
      <c r="C113" s="352"/>
      <c r="D113" s="349"/>
      <c r="E113" s="361"/>
    </row>
    <row r="114" spans="1:5">
      <c r="A114" s="355"/>
      <c r="B114" s="352"/>
      <c r="C114" s="352"/>
      <c r="D114" s="366"/>
      <c r="E114" s="364"/>
    </row>
    <row r="115" spans="1:5">
      <c r="A115" s="349"/>
      <c r="B115" s="352"/>
      <c r="C115" s="352"/>
      <c r="D115" s="349"/>
      <c r="E115" s="361"/>
    </row>
    <row r="116" spans="1:5">
      <c r="A116" s="355"/>
      <c r="B116" s="354"/>
      <c r="C116" s="354"/>
      <c r="D116" s="366"/>
      <c r="E116" s="364"/>
    </row>
    <row r="117" spans="1:5">
      <c r="A117" s="349"/>
      <c r="B117" s="352"/>
      <c r="C117" s="352"/>
      <c r="D117" s="349"/>
      <c r="E117" s="362"/>
    </row>
    <row r="118" spans="1:5">
      <c r="A118" s="349"/>
      <c r="B118" s="352"/>
      <c r="C118" s="352"/>
      <c r="D118" s="349"/>
      <c r="E118" s="362"/>
    </row>
    <row r="119" spans="1:5">
      <c r="A119" s="349"/>
      <c r="B119" s="352"/>
      <c r="C119" s="352"/>
      <c r="D119" s="349"/>
      <c r="E119" s="362"/>
    </row>
    <row r="120" spans="1:5">
      <c r="A120" s="349"/>
      <c r="B120" s="352"/>
      <c r="C120" s="352"/>
      <c r="D120" s="349"/>
      <c r="E120" s="362"/>
    </row>
    <row r="121" spans="1:5">
      <c r="A121" s="356"/>
      <c r="B121" s="357"/>
      <c r="C121" s="357"/>
      <c r="D121" s="356"/>
      <c r="E121" s="349"/>
    </row>
    <row r="122" spans="1:5">
      <c r="A122" s="356"/>
      <c r="B122" s="357"/>
      <c r="C122" s="357"/>
      <c r="D122" s="356"/>
      <c r="E122" s="349"/>
    </row>
    <row r="123" spans="1:5">
      <c r="A123" s="356"/>
      <c r="B123" s="358"/>
      <c r="C123" s="358"/>
      <c r="D123" s="349"/>
      <c r="E123" s="362"/>
    </row>
    <row r="124" spans="1:5">
      <c r="A124" s="356"/>
      <c r="B124" s="358"/>
      <c r="C124" s="358"/>
      <c r="D124" s="356"/>
      <c r="E124" s="349"/>
    </row>
    <row r="125" spans="1:5">
      <c r="A125" s="356"/>
      <c r="B125" s="358"/>
      <c r="C125" s="358"/>
      <c r="D125" s="356"/>
      <c r="E125" s="362"/>
    </row>
    <row r="126" spans="1:5">
      <c r="A126" s="356"/>
      <c r="B126" s="358"/>
      <c r="C126" s="358"/>
      <c r="D126" s="356"/>
      <c r="E126" s="349"/>
    </row>
    <row r="127" spans="1:5">
      <c r="A127" s="546"/>
      <c r="B127" s="357"/>
      <c r="C127" s="357"/>
      <c r="D127" s="546"/>
      <c r="E127" s="547"/>
    </row>
    <row r="128" spans="1:5">
      <c r="A128" s="546"/>
      <c r="B128" s="358"/>
      <c r="C128" s="358"/>
      <c r="D128" s="546"/>
      <c r="E128" s="547"/>
    </row>
    <row r="129" spans="1:5">
      <c r="A129" s="356"/>
      <c r="B129" s="358"/>
      <c r="C129" s="358"/>
      <c r="D129" s="356"/>
      <c r="E129" s="349"/>
    </row>
    <row r="130" spans="1:5">
      <c r="A130" s="356"/>
      <c r="B130" s="358"/>
      <c r="C130" s="358"/>
      <c r="D130" s="356"/>
      <c r="E130" s="362"/>
    </row>
    <row r="131" spans="1:5">
      <c r="A131" s="356"/>
      <c r="B131" s="358"/>
      <c r="C131" s="358"/>
      <c r="D131" s="356"/>
      <c r="E131" s="349"/>
    </row>
    <row r="132" spans="1:5">
      <c r="A132" s="356"/>
      <c r="B132" s="358"/>
      <c r="C132" s="358"/>
      <c r="D132" s="356"/>
      <c r="E132" s="362"/>
    </row>
    <row r="133" spans="1:5">
      <c r="A133" s="356"/>
      <c r="B133" s="358"/>
      <c r="C133" s="358"/>
      <c r="D133" s="356"/>
      <c r="E133" s="349"/>
    </row>
    <row r="134" spans="1:5">
      <c r="A134" s="356"/>
      <c r="B134" s="358"/>
      <c r="C134" s="358"/>
      <c r="D134" s="356"/>
      <c r="E134" s="362"/>
    </row>
  </sheetData>
  <sheetProtection algorithmName="SHA-512" hashValue="KcMUIdpADmle6UkH8XCtmOWhwn/ONvGTQyypJpMt2B/3NsjiSKhdYbIQB1L/dy2AIEMugiheG6xraZUfKBPYow==" saltValue="j4PCNrS1I/253eEbrI5m0w==" spinCount="100000" sheet="1" formatColumns="0" formatRows="0" selectLockedCells="1"/>
  <customSheetViews>
    <customSheetView guid="{F2279B93-E4FF-4A81-B734-06F92F73708D}" showPageBreaks="1" printArea="1" hiddenRows="1" hiddenColumns="1" view="pageBreakPreview">
      <selection activeCell="E25" sqref="E25"/>
      <colBreaks count="1" manualBreakCount="1">
        <brk id="6" max="1048575" man="1"/>
      </colBreaks>
      <pageMargins left="0" right="0" top="0" bottom="0" header="0" footer="0"/>
      <printOptions horizontalCentered="1"/>
      <pageSetup paperSize="9" scale="48" orientation="portrait" horizontalDpi="300" verticalDpi="300" r:id="rId1"/>
      <headerFooter alignWithMargins="0">
        <oddFooter>&amp;R&amp;"Book Antiqua,Bold"&amp;10Schedule-3/ Page &amp;P of &amp;N</oddFooter>
      </headerFooter>
    </customSheetView>
    <customSheetView guid="{C3C2F6BE-1796-4187-BF38-BACEF6057F57}" showPageBreaks="1" printArea="1" hiddenColumns="1" view="pageBreakPreview">
      <selection activeCell="E19" sqref="E19"/>
      <colBreaks count="1" manualBreakCount="1">
        <brk id="6" max="1048575" man="1"/>
      </colBreaks>
      <pageMargins left="0" right="0" top="0" bottom="0" header="0" footer="0"/>
      <printOptions horizontalCentered="1"/>
      <pageSetup paperSize="9" scale="64" orientation="portrait" horizontalDpi="300" verticalDpi="300" r:id="rId2"/>
      <headerFooter alignWithMargins="0">
        <oddFooter>&amp;R&amp;"Book Antiqua,Bold"&amp;10Schedule-3/ Page &amp;P of &amp;N</oddFooter>
      </headerFooter>
    </customSheetView>
    <customSheetView guid="{5E2FF645-A015-403E-863B-BADF6B75C7D1}" showPageBreaks="1" printArea="1" hiddenColumns="1" view="pageBreakPreview">
      <selection activeCell="E21" sqref="E21"/>
      <rowBreaks count="6" manualBreakCount="6">
        <brk id="54" max="5" man="1"/>
        <brk id="98" max="5" man="1"/>
        <brk id="128" max="5" man="1"/>
        <brk id="163" max="5" man="1"/>
        <brk id="216" max="5" man="1"/>
        <brk id="250" max="5" man="1"/>
      </rowBreaks>
      <colBreaks count="1" manualBreakCount="1">
        <brk id="6" max="1048575" man="1"/>
      </colBreaks>
      <pageMargins left="0" right="0" top="0" bottom="0" header="0" footer="0"/>
      <printOptions horizontalCentered="1"/>
      <pageSetup paperSize="9" scale="64" orientation="portrait" horizontalDpi="300" verticalDpi="300" r:id="rId3"/>
      <headerFooter alignWithMargins="0">
        <oddFooter>&amp;R&amp;"Book Antiqua,Bold"&amp;10Schedule-3/ Page &amp;P of &amp;N</oddFooter>
      </headerFooter>
    </customSheetView>
    <customSheetView guid="{25334923-91A5-4F88-9A10-8FA88873EC26}" hiddenColumns="1" topLeftCell="A31">
      <selection activeCell="E36" sqref="E36:E38"/>
      <colBreaks count="1" manualBreakCount="1">
        <brk id="6" max="1048575" man="1"/>
      </colBreaks>
      <pageMargins left="0" right="0" top="0" bottom="0" header="0" footer="0"/>
      <printOptions horizontalCentered="1"/>
      <pageSetup paperSize="9" orientation="portrait" horizontalDpi="300" verticalDpi="300" r:id="rId4"/>
      <headerFooter alignWithMargins="0">
        <oddFooter>&amp;R&amp;"Book Antiqua,Bold"&amp;10Schedule-3/ Page &amp;P of &amp;N</oddFooter>
      </headerFooter>
    </customSheetView>
    <customSheetView guid="{4F47A486-EA66-4D4B-9D65-1ABEAC31AACE}" scale="85" hiddenColumns="1" topLeftCell="A7">
      <colBreaks count="1" manualBreakCount="1">
        <brk id="6" max="1048575" man="1"/>
      </colBreaks>
      <pageMargins left="0" right="0" top="0" bottom="0" header="0" footer="0"/>
      <printOptions horizontalCentered="1"/>
      <pageSetup paperSize="9" orientation="portrait" horizontalDpi="300" verticalDpi="300" r:id="rId5"/>
      <headerFooter alignWithMargins="0">
        <oddFooter>&amp;R&amp;"Book Antiqua,Bold"&amp;10Schedule-3/ Page &amp;P of &amp;N</oddFooter>
      </headerFooter>
    </customSheetView>
    <customSheetView guid="{1A26D3B9-AD8D-4AE9-81F5-E0DF795F4658}">
      <selection activeCell="C16" sqref="C16"/>
      <colBreaks count="1" manualBreakCount="1">
        <brk id="7" max="1048575" man="1"/>
      </colBreaks>
      <pageMargins left="0" right="0" top="0" bottom="0" header="0" footer="0"/>
      <printOptions horizontalCentered="1"/>
      <pageSetup paperSize="9" orientation="portrait" horizontalDpi="300" verticalDpi="300" r:id="rId6"/>
      <headerFooter alignWithMargins="0">
        <oddFooter>&amp;R&amp;"Book Antiqua,Bold"&amp;10Schedule-3/ Page &amp;P of &amp;N</oddFooter>
      </headerFooter>
    </customSheetView>
    <customSheetView guid="{B0EE7D76-5806-4718-BDAD-3A3EA691E5E4}" topLeftCell="A7">
      <colBreaks count="1" manualBreakCount="1">
        <brk id="7" max="1048575" man="1"/>
      </colBreaks>
      <pageMargins left="0" right="0" top="0" bottom="0" header="0" footer="0"/>
      <printOptions horizontalCentered="1"/>
      <pageSetup paperSize="9" orientation="portrait" horizontalDpi="300" verticalDpi="300" r:id="rId7"/>
      <headerFooter alignWithMargins="0">
        <oddFooter>&amp;R&amp;"Book Antiqua,Bold"&amp;10Schedule-3/ Page &amp;P of &amp;N</oddFooter>
      </headerFooter>
    </customSheetView>
    <customSheetView guid="{696D9240-6693-44E8-B9A4-2BFADD101EE2}">
      <colBreaks count="1" manualBreakCount="1">
        <brk id="7" max="1048575" man="1"/>
      </colBreaks>
      <pageMargins left="0" right="0" top="0" bottom="0" header="0" footer="0"/>
      <printOptions horizontalCentered="1"/>
      <pageSetup paperSize="9" orientation="portrait" horizontalDpi="300" verticalDpi="300" r:id="rId8"/>
      <headerFooter alignWithMargins="0">
        <oddFooter>&amp;R&amp;"Book Antiqua,Bold"&amp;10Schedule-3/ Page &amp;P of &amp;N</oddFooter>
      </headerFooter>
    </customSheetView>
    <customSheetView guid="{4F65FF32-EC61-4022-A399-2986D7B6B8B3}" showPageBreaks="1" zeroValues="0" printArea="1" view="pageBreakPreview" showRuler="0" topLeftCell="A20">
      <selection activeCell="B2" sqref="B2:E2"/>
      <colBreaks count="1" manualBreakCount="1">
        <brk id="6" max="1048575" man="1"/>
      </colBreaks>
      <pageMargins left="0" right="0" top="0" bottom="0" header="0" footer="0"/>
      <printOptions horizontalCentered="1"/>
      <pageSetup paperSize="9" scale="87" orientation="portrait" horizontalDpi="300" verticalDpi="300" r:id="rId9"/>
      <headerFooter alignWithMargins="0">
        <oddFooter>&amp;R&amp;"Book Antiqua,Bold"&amp;10Page &amp;P of &amp;N</oddFooter>
      </headerFooter>
    </customSheetView>
    <customSheetView guid="{58D82F59-8CF6-455F-B9F4-081499FDF243}" topLeftCell="A7">
      <colBreaks count="1" manualBreakCount="1">
        <brk id="7" max="1048575" man="1"/>
      </colBreaks>
      <pageMargins left="0" right="0" top="0" bottom="0" header="0" footer="0"/>
      <printOptions horizontalCentered="1"/>
      <pageSetup paperSize="9" orientation="portrait" horizontalDpi="300" verticalDpi="300" r:id="rId10"/>
      <headerFooter alignWithMargins="0">
        <oddFooter>&amp;R&amp;"Book Antiqua,Bold"&amp;10Schedule-3/ Page &amp;P of &amp;N</oddFooter>
      </headerFooter>
    </customSheetView>
    <customSheetView guid="{B1277D53-29D6-4226-81E2-084FB62977B6}" topLeftCell="A16">
      <selection activeCell="B25" sqref="B25:G26"/>
      <colBreaks count="1" manualBreakCount="1">
        <brk id="7" max="1048575" man="1"/>
      </colBreaks>
      <pageMargins left="0" right="0" top="0" bottom="0" header="0" footer="0"/>
      <printOptions horizontalCentered="1"/>
      <pageSetup paperSize="9" orientation="portrait" horizontalDpi="300" verticalDpi="300" r:id="rId11"/>
      <headerFooter alignWithMargins="0">
        <oddFooter>&amp;R&amp;"Book Antiqua,Bold"&amp;10Schedule-3/ Page &amp;P of &amp;N</oddFooter>
      </headerFooter>
    </customSheetView>
    <customSheetView guid="{E95B21C1-D936-4435-AF6F-90CF0B6A7506}" topLeftCell="A16">
      <selection activeCell="B25" sqref="B25:G26"/>
      <colBreaks count="1" manualBreakCount="1">
        <brk id="7" max="1048575" man="1"/>
      </colBreaks>
      <pageMargins left="0" right="0" top="0" bottom="0" header="0" footer="0"/>
      <printOptions horizontalCentered="1"/>
      <pageSetup paperSize="9" orientation="portrait" horizontalDpi="300" verticalDpi="300" r:id="rId12"/>
      <headerFooter alignWithMargins="0">
        <oddFooter>&amp;R&amp;"Book Antiqua,Bold"&amp;10Schedule-3/ Page &amp;P of &amp;N</oddFooter>
      </headerFooter>
    </customSheetView>
    <customSheetView guid="{8DC3BA4D-7811-4245-A3D0-7EE4A8A001CA}" scale="85" hiddenColumns="1" topLeftCell="A4">
      <selection activeCell="H24" sqref="H24:J27"/>
      <colBreaks count="1" manualBreakCount="1">
        <brk id="6" max="1048575" man="1"/>
      </colBreaks>
      <pageMargins left="0" right="0" top="0" bottom="0" header="0" footer="0"/>
      <printOptions horizontalCentered="1"/>
      <pageSetup paperSize="9" orientation="portrait" horizontalDpi="300" verticalDpi="300" r:id="rId13"/>
      <headerFooter alignWithMargins="0">
        <oddFooter>&amp;R&amp;"Book Antiqua,Bold"&amp;10Schedule-3/ Page &amp;P of &amp;N</oddFooter>
      </headerFooter>
    </customSheetView>
    <customSheetView guid="{BAD0225F-C858-4E40-A5E7-64BB5328C88A}" hiddenColumns="1" topLeftCell="A55">
      <selection activeCell="E34" sqref="E34"/>
      <colBreaks count="1" manualBreakCount="1">
        <brk id="6" max="1048575" man="1"/>
      </colBreaks>
      <pageMargins left="0" right="0" top="0" bottom="0" header="0" footer="0"/>
      <printOptions horizontalCentered="1"/>
      <pageSetup paperSize="9" orientation="portrait" horizontalDpi="300" verticalDpi="300" r:id="rId14"/>
      <headerFooter alignWithMargins="0">
        <oddFooter>&amp;R&amp;"Book Antiqua,Bold"&amp;10Schedule-3/ Page &amp;P of &amp;N</oddFooter>
      </headerFooter>
    </customSheetView>
    <customSheetView guid="{CF0E662C-D3BC-4297-99E8-62C40B3B7AD9}" showPageBreaks="1" printArea="1" hiddenColumns="1" view="pageBreakPreview" topLeftCell="A248">
      <selection activeCell="E259" sqref="E259"/>
      <rowBreaks count="6" manualBreakCount="6">
        <brk id="54" max="5" man="1"/>
        <brk id="98" max="5" man="1"/>
        <brk id="128" max="5" man="1"/>
        <brk id="166" max="5" man="1"/>
        <brk id="217" max="5" man="1"/>
        <brk id="251" max="5" man="1"/>
      </rowBreaks>
      <colBreaks count="1" manualBreakCount="1">
        <brk id="6" max="1048575" man="1"/>
      </colBreaks>
      <pageMargins left="0" right="0" top="0" bottom="0" header="0" footer="0"/>
      <printOptions horizontalCentered="1"/>
      <pageSetup paperSize="9" scale="64" orientation="portrait" horizontalDpi="300" verticalDpi="300" r:id="rId15"/>
      <headerFooter alignWithMargins="0">
        <oddFooter>&amp;R&amp;"Book Antiqua,Bold"&amp;10Schedule-3/ Page &amp;P of &amp;N</oddFooter>
      </headerFooter>
    </customSheetView>
    <customSheetView guid="{BEF72719-4CCF-4C9B-95F6-0F3535FF30B3}" showPageBreaks="1" printArea="1" hiddenColumns="1" view="pageBreakPreview" topLeftCell="A43">
      <selection activeCell="E19" sqref="E19"/>
      <colBreaks count="1" manualBreakCount="1">
        <brk id="6" max="1048575" man="1"/>
      </colBreaks>
      <pageMargins left="0" right="0" top="0" bottom="0" header="0" footer="0"/>
      <printOptions horizontalCentered="1"/>
      <pageSetup paperSize="9" scale="64" orientation="portrait" horizontalDpi="300" verticalDpi="300" r:id="rId16"/>
      <headerFooter alignWithMargins="0">
        <oddFooter>&amp;R&amp;"Book Antiqua,Bold"&amp;10Schedule-3/ Page &amp;P of &amp;N</oddFooter>
      </headerFooter>
    </customSheetView>
    <customSheetView guid="{398C7893-3C2A-4DA4-8552-014985533932}" showPageBreaks="1" printArea="1" hiddenRows="1" hiddenColumns="1" view="pageBreakPreview">
      <selection activeCell="E25" sqref="E25"/>
      <colBreaks count="1" manualBreakCount="1">
        <brk id="6" max="1048575" man="1"/>
      </colBreaks>
      <pageMargins left="0" right="0" top="0" bottom="0" header="0" footer="0"/>
      <printOptions horizontalCentered="1"/>
      <pageSetup paperSize="9" scale="48" orientation="portrait" horizontalDpi="300" verticalDpi="300" r:id="rId17"/>
      <headerFooter alignWithMargins="0">
        <oddFooter>&amp;R&amp;"Book Antiqua,Bold"&amp;10Schedule-3/ Page &amp;P of &amp;N</oddFooter>
      </headerFooter>
    </customSheetView>
  </customSheetViews>
  <mergeCells count="12">
    <mergeCell ref="A3:G3"/>
    <mergeCell ref="A4:G4"/>
    <mergeCell ref="A127:A128"/>
    <mergeCell ref="D127:D128"/>
    <mergeCell ref="E127:E128"/>
    <mergeCell ref="A95:A96"/>
    <mergeCell ref="D95:D96"/>
    <mergeCell ref="E95:E96"/>
    <mergeCell ref="A98:A99"/>
    <mergeCell ref="A16:H16"/>
    <mergeCell ref="A62:G62"/>
    <mergeCell ref="A88:F88"/>
  </mergeCells>
  <phoneticPr fontId="3" type="noConversion"/>
  <printOptions horizontalCentered="1"/>
  <pageMargins left="0.51181102362204722" right="0.26" top="0.54" bottom="0.51" header="0.27" footer="0.32"/>
  <pageSetup paperSize="9" scale="48" orientation="portrait" horizontalDpi="300" verticalDpi="300" r:id="rId18"/>
  <headerFooter alignWithMargins="0">
    <oddFooter>&amp;R&amp;"Book Antiqua,Bold"&amp;10Schedule-3/ Page &amp;P of &amp;N</oddFooter>
  </headerFooter>
  <colBreaks count="1" manualBreakCount="1">
    <brk id="7" max="1048575" man="1"/>
  </colBreaks>
  <drawing r:id="rId1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indexed="13"/>
  </sheetPr>
  <dimension ref="A1:I24"/>
  <sheetViews>
    <sheetView view="pageBreakPreview" topLeftCell="A3" zoomScaleNormal="89" zoomScaleSheetLayoutView="100" workbookViewId="0">
      <selection activeCell="D18" sqref="D18"/>
    </sheetView>
  </sheetViews>
  <sheetFormatPr defaultColWidth="10" defaultRowHeight="16.5"/>
  <cols>
    <col min="1" max="1" width="10.625" style="33" customWidth="1"/>
    <col min="2" max="2" width="27.5" style="33" customWidth="1"/>
    <col min="3" max="3" width="22.5" style="33" customWidth="1"/>
    <col min="4" max="4" width="39.75" style="33" customWidth="1"/>
    <col min="5" max="6" width="10" style="31"/>
    <col min="7" max="7" width="10" style="31" customWidth="1"/>
    <col min="8" max="8" width="21.875" style="31" customWidth="1"/>
    <col min="9" max="14" width="10" style="31" customWidth="1"/>
    <col min="15" max="16384" width="10" style="31"/>
  </cols>
  <sheetData>
    <row r="1" spans="1:9" ht="18" customHeight="1">
      <c r="A1" s="44" t="str">
        <f>Cover!B3</f>
        <v xml:space="preserve">Specification No.: WR1/NT/W-AIS/DOM/F01/26/07381 (RFx No. 5002005435)   </v>
      </c>
      <c r="B1" s="45"/>
      <c r="C1" s="4"/>
      <c r="D1" s="5" t="s">
        <v>141</v>
      </c>
    </row>
    <row r="2" spans="1:9" ht="18" customHeight="1">
      <c r="A2" s="2"/>
      <c r="B2" s="6"/>
      <c r="C2" s="1"/>
      <c r="D2" s="1"/>
    </row>
    <row r="3" spans="1:9" ht="89.25" customHeight="1">
      <c r="A3" s="564" t="str">
        <f>Cover!$B$2</f>
        <v>Supply, Erection and Civil package for Extension of 400/220kV Raipur (PG) S/s for Installation of 1x500MVA ICT (4th) under the Transmission Scheme - Augmentation of Transformation capacity at 400/220kV Raipur (PG) S/s by 400/220kV 1x500MVA ICT (4th) along with associated bays at both ends</v>
      </c>
      <c r="B3" s="564"/>
      <c r="C3" s="564"/>
      <c r="D3" s="564"/>
      <c r="E3" s="37"/>
      <c r="F3" s="37"/>
    </row>
    <row r="4" spans="1:9" ht="21.95" customHeight="1">
      <c r="A4" s="565" t="s">
        <v>466</v>
      </c>
      <c r="B4" s="565"/>
      <c r="C4" s="565"/>
      <c r="D4" s="565"/>
    </row>
    <row r="5" spans="1:9" ht="18" customHeight="1">
      <c r="A5" s="32"/>
    </row>
    <row r="6" spans="1:9" ht="18" customHeight="1">
      <c r="A6" s="24" t="str">
        <f>'  Sch-1'!A6</f>
        <v>Bidder’s Name and Address</v>
      </c>
      <c r="D6" s="46" t="s">
        <v>37</v>
      </c>
      <c r="E6" s="27"/>
      <c r="F6" s="25"/>
    </row>
    <row r="7" spans="1:9" ht="18" customHeight="1">
      <c r="A7" s="124" t="str">
        <f>'  Sch-1'!A7</f>
        <v xml:space="preserve">Bidder as </v>
      </c>
      <c r="D7" s="179" t="s">
        <v>38</v>
      </c>
      <c r="E7" s="27"/>
      <c r="F7" s="25"/>
    </row>
    <row r="8" spans="1:9">
      <c r="A8" s="34" t="s">
        <v>142</v>
      </c>
      <c r="B8" s="562" t="str">
        <f>IF('  Sch-1'!C8=0, "", '  Sch-1'!C8)</f>
        <v/>
      </c>
      <c r="C8" s="562"/>
      <c r="D8" s="189" t="s">
        <v>40</v>
      </c>
      <c r="E8" s="49"/>
      <c r="F8" s="27"/>
    </row>
    <row r="9" spans="1:9">
      <c r="A9" s="34" t="s">
        <v>143</v>
      </c>
      <c r="B9" s="562" t="str">
        <f>IF('  Sch-1'!C9=0, "", '  Sch-1'!C9)</f>
        <v/>
      </c>
      <c r="C9" s="562"/>
      <c r="D9" s="189" t="s">
        <v>42</v>
      </c>
      <c r="E9" s="49"/>
      <c r="F9" s="27"/>
    </row>
    <row r="10" spans="1:9">
      <c r="A10" s="35"/>
      <c r="B10" s="562" t="str">
        <f>IF('  Sch-1'!C10=0, "", '  Sch-1'!C10)</f>
        <v/>
      </c>
      <c r="C10" s="562"/>
      <c r="D10" s="189" t="s">
        <v>43</v>
      </c>
      <c r="E10" s="49"/>
      <c r="F10" s="27"/>
    </row>
    <row r="11" spans="1:9">
      <c r="A11" s="35"/>
      <c r="B11" s="562" t="str">
        <f>IF('  Sch-1'!C11=0, "", '  Sch-1'!C11)</f>
        <v/>
      </c>
      <c r="C11" s="562"/>
      <c r="D11" s="189" t="s">
        <v>44</v>
      </c>
      <c r="E11" s="49"/>
      <c r="F11" s="27"/>
      <c r="I11" s="229"/>
    </row>
    <row r="12" spans="1:9" ht="18" customHeight="1">
      <c r="A12" s="38"/>
      <c r="B12" s="38"/>
      <c r="C12" s="38"/>
      <c r="D12" s="47"/>
    </row>
    <row r="13" spans="1:9" ht="21.95" customHeight="1">
      <c r="A13" s="200" t="s">
        <v>144</v>
      </c>
      <c r="B13" s="566" t="s">
        <v>145</v>
      </c>
      <c r="C13" s="566"/>
      <c r="D13" s="201"/>
    </row>
    <row r="14" spans="1:9" ht="9.75" customHeight="1">
      <c r="A14" s="202"/>
      <c r="B14" s="563"/>
      <c r="C14" s="563"/>
      <c r="D14" s="203"/>
    </row>
    <row r="15" spans="1:9" ht="21.95" customHeight="1">
      <c r="A15" s="202" t="s">
        <v>146</v>
      </c>
      <c r="B15" s="560" t="s">
        <v>463</v>
      </c>
      <c r="C15" s="561"/>
      <c r="D15" s="203">
        <f>'  Sch-1'!G154</f>
        <v>0</v>
      </c>
    </row>
    <row r="16" spans="1:9" ht="48" customHeight="1">
      <c r="A16" s="202" t="s">
        <v>147</v>
      </c>
      <c r="B16" s="560" t="s">
        <v>465</v>
      </c>
      <c r="C16" s="561"/>
      <c r="D16" s="203">
        <f>'  Sch-2'!G51</f>
        <v>0</v>
      </c>
    </row>
    <row r="17" spans="1:6" ht="0.6" customHeight="1">
      <c r="A17" s="202"/>
      <c r="B17" s="563"/>
      <c r="C17" s="563"/>
      <c r="D17" s="203"/>
    </row>
    <row r="18" spans="1:6" ht="31.5" customHeight="1">
      <c r="A18" s="197">
        <v>3</v>
      </c>
      <c r="B18" s="560" t="s">
        <v>468</v>
      </c>
      <c r="C18" s="561"/>
      <c r="D18" s="368">
        <f>'Sch-3'!G88</f>
        <v>0</v>
      </c>
    </row>
    <row r="19" spans="1:6" ht="36.75" customHeight="1">
      <c r="A19" s="478"/>
      <c r="B19" s="559" t="s">
        <v>152</v>
      </c>
      <c r="C19" s="559"/>
      <c r="D19" s="479">
        <f>SUM(D15:D18)</f>
        <v>0</v>
      </c>
    </row>
    <row r="20" spans="1:6" ht="30" customHeight="1">
      <c r="A20" s="51"/>
      <c r="B20" s="52"/>
      <c r="C20" s="52"/>
      <c r="D20" s="53"/>
    </row>
    <row r="21" spans="1:6" ht="30" customHeight="1">
      <c r="A21" s="28" t="s">
        <v>54</v>
      </c>
      <c r="B21" s="85" t="str">
        <f>IF('  Sch-1'!C155=0,"", '  Sch-1'!C155)</f>
        <v/>
      </c>
      <c r="C21" s="29"/>
      <c r="D21" s="186"/>
      <c r="F21" s="30"/>
    </row>
    <row r="22" spans="1:6" ht="30" customHeight="1">
      <c r="A22" s="28" t="s">
        <v>56</v>
      </c>
      <c r="B22" s="85" t="str">
        <f>IF('  Sch-1'!C156=0,"", '  Sch-1'!C156)</f>
        <v/>
      </c>
      <c r="C22" s="29" t="s">
        <v>55</v>
      </c>
      <c r="D22" s="68" t="str">
        <f>IF('  Sch-1'!G155=0,"",'  Sch-1'!G155)</f>
        <v/>
      </c>
      <c r="F22" s="2"/>
    </row>
    <row r="23" spans="1:6" ht="30" customHeight="1">
      <c r="A23" s="3"/>
      <c r="B23" s="185"/>
      <c r="C23" s="29" t="s">
        <v>57</v>
      </c>
      <c r="D23" s="68" t="str">
        <f>IF('  Sch-1'!G156=0,"",'  Sch-1'!G156)</f>
        <v/>
      </c>
      <c r="F23" s="2"/>
    </row>
    <row r="24" spans="1:6" ht="30" customHeight="1">
      <c r="A24" s="3"/>
      <c r="B24" s="6"/>
      <c r="C24" s="29"/>
      <c r="D24" s="3"/>
      <c r="F24" s="30"/>
    </row>
  </sheetData>
  <sheetProtection formatColumns="0" formatRows="0" selectLockedCells="1"/>
  <customSheetViews>
    <customSheetView guid="{F2279B93-E4FF-4A81-B734-06F92F73708D}" showPageBreaks="1" printArea="1" hiddenRows="1" view="pageBreakPreview" topLeftCell="A7">
      <selection activeCell="E15" sqref="E15"/>
      <pageMargins left="0" right="0" top="0" bottom="0" header="0" footer="0"/>
      <printOptions horizontalCentered="1"/>
      <pageSetup paperSize="9" scale="95" fitToHeight="0" orientation="portrait" r:id="rId1"/>
      <headerFooter alignWithMargins="0">
        <oddFooter>&amp;R&amp;"Book Antiqua,Bold"&amp;10Schedule-6/ Page &amp;P of &amp;N</oddFooter>
      </headerFooter>
    </customSheetView>
    <customSheetView guid="{C3C2F6BE-1796-4187-BF38-BACEF6057F57}" scale="89" hiddenRows="1">
      <selection activeCell="D40" sqref="D40"/>
      <pageMargins left="0" right="0" top="0" bottom="0" header="0" footer="0"/>
      <printOptions horizontalCentered="1"/>
      <pageSetup paperSize="9" fitToHeight="0" orientation="portrait" r:id="rId2"/>
      <headerFooter alignWithMargins="0">
        <oddFooter>&amp;R&amp;"Book Antiqua,Bold"&amp;10Schedule-6/ Page &amp;P of &amp;N</oddFooter>
      </headerFooter>
    </customSheetView>
    <customSheetView guid="{5E2FF645-A015-403E-863B-BADF6B75C7D1}" scale="89" hiddenRows="1">
      <pageMargins left="0" right="0" top="0" bottom="0" header="0" footer="0"/>
      <printOptions horizontalCentered="1"/>
      <pageSetup paperSize="9" fitToHeight="0" orientation="portrait" r:id="rId3"/>
      <headerFooter alignWithMargins="0">
        <oddFooter>&amp;R&amp;"Book Antiqua,Bold"&amp;10Schedule-6/ Page &amp;P of &amp;N</oddFooter>
      </headerFooter>
    </customSheetView>
    <customSheetView guid="{25334923-91A5-4F88-9A10-8FA88873EC26}" scale="89" hiddenRows="1" topLeftCell="A13">
      <selection activeCell="F28" sqref="F28"/>
      <pageMargins left="0" right="0" top="0" bottom="0" header="0" footer="0"/>
      <printOptions horizontalCentered="1"/>
      <pageSetup paperSize="9" fitToHeight="0" orientation="portrait" r:id="rId4"/>
      <headerFooter alignWithMargins="0">
        <oddFooter>&amp;R&amp;"Book Antiqua,Bold"&amp;10Schedule-6/ Page &amp;P of &amp;N</oddFooter>
      </headerFooter>
    </customSheetView>
    <customSheetView guid="{4F47A486-EA66-4D4B-9D65-1ABEAC31AACE}" scale="68" hiddenColumns="1" topLeftCell="A4">
      <pageMargins left="0" right="0" top="0" bottom="0" header="0" footer="0"/>
      <printOptions horizontalCentered="1"/>
      <pageSetup paperSize="9" fitToHeight="0" orientation="portrait" r:id="rId5"/>
      <headerFooter alignWithMargins="0">
        <oddFooter>&amp;R&amp;"Book Antiqua,Bold"&amp;10Schedule-6/ Page &amp;P of &amp;N</oddFooter>
      </headerFooter>
    </customSheetView>
    <customSheetView guid="{1A26D3B9-AD8D-4AE9-81F5-E0DF795F4658}" topLeftCell="B13">
      <selection activeCell="G22" sqref="G22"/>
      <pageMargins left="0" right="0" top="0" bottom="0" header="0" footer="0"/>
      <printOptions horizontalCentered="1"/>
      <pageSetup paperSize="9" fitToHeight="0" orientation="portrait" r:id="rId6"/>
      <headerFooter alignWithMargins="0">
        <oddFooter>&amp;R&amp;"Book Antiqua,Bold"&amp;10Schedule-6/ Page &amp;P of &amp;N</oddFooter>
      </headerFooter>
    </customSheetView>
    <customSheetView guid="{B0EE7D76-5806-4718-BDAD-3A3EA691E5E4}" topLeftCell="A16">
      <selection activeCell="F15" sqref="F15"/>
      <pageMargins left="0" right="0" top="0" bottom="0" header="0" footer="0"/>
      <printOptions horizontalCentered="1"/>
      <pageSetup paperSize="9" fitToHeight="0" orientation="portrait" r:id="rId7"/>
      <headerFooter alignWithMargins="0">
        <oddFooter>&amp;R&amp;"Book Antiqua,Bold"&amp;10Schedule-6/ Page &amp;P of &amp;N</oddFooter>
      </headerFooter>
    </customSheetView>
    <customSheetView guid="{696D9240-6693-44E8-B9A4-2BFADD101EE2}">
      <selection activeCell="F15" sqref="F15"/>
      <pageMargins left="0" right="0" top="0" bottom="0" header="0" footer="0"/>
      <printOptions horizontalCentered="1"/>
      <pageSetup paperSize="9" fitToHeight="0" orientation="portrait" r:id="rId8"/>
      <headerFooter alignWithMargins="0">
        <oddFooter>&amp;R&amp;"Book Antiqua,Bold"&amp;10Schedule-6/ Page &amp;P of &amp;N</oddFooter>
      </headerFooter>
    </customSheetView>
    <customSheetView guid="{4F65FF32-EC61-4022-A399-2986D7B6B8B3}" showPageBreaks="1" zeroValues="0" printArea="1" view="pageBreakPreview" showRuler="0">
      <selection activeCell="B2" sqref="B2:E2"/>
      <pageMargins left="0" right="0" top="0" bottom="0" header="0" footer="0"/>
      <printOptions horizontalCentered="1"/>
      <pageSetup paperSize="9" fitToHeight="0" orientation="portrait" r:id="rId9"/>
      <headerFooter alignWithMargins="0">
        <oddFooter>&amp;R&amp;"Book Antiqua,Bold"&amp;10Page &amp;P of &amp;N</oddFooter>
      </headerFooter>
    </customSheetView>
    <customSheetView guid="{58D82F59-8CF6-455F-B9F4-081499FDF243}">
      <selection activeCell="F15" sqref="F15"/>
      <pageMargins left="0" right="0" top="0" bottom="0" header="0" footer="0"/>
      <printOptions horizontalCentered="1"/>
      <pageSetup paperSize="9" fitToHeight="0" orientation="portrait" r:id="rId10"/>
      <headerFooter alignWithMargins="0">
        <oddFooter>&amp;R&amp;"Book Antiqua,Bold"&amp;10Schedule-6/ Page &amp;P of &amp;N</oddFooter>
      </headerFooter>
    </customSheetView>
    <customSheetView guid="{B1277D53-29D6-4226-81E2-084FB62977B6}">
      <selection activeCell="B28" sqref="B28:D30"/>
      <pageMargins left="0" right="0" top="0" bottom="0" header="0" footer="0"/>
      <printOptions horizontalCentered="1"/>
      <pageSetup paperSize="9" fitToHeight="0" orientation="portrait" r:id="rId11"/>
      <headerFooter alignWithMargins="0">
        <oddFooter>&amp;R&amp;"Book Antiqua,Bold"&amp;10Schedule-6/ Page &amp;P of &amp;N</oddFooter>
      </headerFooter>
    </customSheetView>
    <customSheetView guid="{E95B21C1-D936-4435-AF6F-90CF0B6A7506}">
      <selection activeCell="B28" sqref="B28:D30"/>
      <pageMargins left="0" right="0" top="0" bottom="0" header="0" footer="0"/>
      <printOptions horizontalCentered="1"/>
      <pageSetup paperSize="9" fitToHeight="0" orientation="portrait" r:id="rId12"/>
      <headerFooter alignWithMargins="0">
        <oddFooter>&amp;R&amp;"Book Antiqua,Bold"&amp;10Schedule-6/ Page &amp;P of &amp;N</oddFooter>
      </headerFooter>
    </customSheetView>
    <customSheetView guid="{8DC3BA4D-7811-4245-A3D0-7EE4A8A001CA}" scale="77" hiddenColumns="1" topLeftCell="A7">
      <selection activeCell="G1" sqref="G1:N65536"/>
      <pageMargins left="0" right="0" top="0" bottom="0" header="0" footer="0"/>
      <printOptions horizontalCentered="1"/>
      <pageSetup paperSize="9" fitToHeight="0" orientation="portrait" r:id="rId13"/>
      <headerFooter alignWithMargins="0">
        <oddFooter>&amp;R&amp;"Book Antiqua,Bold"&amp;10Schedule-6/ Page &amp;P of &amp;N</oddFooter>
      </headerFooter>
    </customSheetView>
    <customSheetView guid="{BAD0225F-C858-4E40-A5E7-64BB5328C88A}" scale="68">
      <selection activeCell="B25" sqref="B25:C25"/>
      <pageMargins left="0" right="0" top="0" bottom="0" header="0" footer="0"/>
      <printOptions horizontalCentered="1"/>
      <pageSetup paperSize="9" fitToHeight="0" orientation="portrait" r:id="rId14"/>
      <headerFooter alignWithMargins="0">
        <oddFooter>&amp;R&amp;"Book Antiqua,Bold"&amp;10Schedule-6/ Page &amp;P of &amp;N</oddFooter>
      </headerFooter>
    </customSheetView>
    <customSheetView guid="{CF0E662C-D3BC-4297-99E8-62C40B3B7AD9}" scale="89" hiddenRows="1" topLeftCell="A7">
      <selection activeCell="D45" sqref="D45"/>
      <pageMargins left="0" right="0" top="0" bottom="0" header="0" footer="0"/>
      <printOptions horizontalCentered="1"/>
      <pageSetup paperSize="9" fitToHeight="0" orientation="portrait" r:id="rId15"/>
      <headerFooter alignWithMargins="0">
        <oddFooter>&amp;R&amp;"Book Antiqua,Bold"&amp;10Schedule-6/ Page &amp;P of &amp;N</oddFooter>
      </headerFooter>
    </customSheetView>
    <customSheetView guid="{BEF72719-4CCF-4C9B-95F6-0F3535FF30B3}" scale="89" hiddenRows="1">
      <selection activeCell="J15" sqref="J15"/>
      <pageMargins left="0" right="0" top="0" bottom="0" header="0" footer="0"/>
      <printOptions horizontalCentered="1"/>
      <pageSetup paperSize="9" fitToHeight="0" orientation="portrait" r:id="rId16"/>
      <headerFooter alignWithMargins="0">
        <oddFooter>&amp;R&amp;"Book Antiqua,Bold"&amp;10Schedule-6/ Page &amp;P of &amp;N</oddFooter>
      </headerFooter>
    </customSheetView>
    <customSheetView guid="{398C7893-3C2A-4DA4-8552-014985533932}" showPageBreaks="1" printArea="1" hiddenRows="1" view="pageBreakPreview" topLeftCell="A7">
      <selection activeCell="E15" sqref="E15"/>
      <pageMargins left="0" right="0" top="0" bottom="0" header="0" footer="0"/>
      <printOptions horizontalCentered="1"/>
      <pageSetup paperSize="9" scale="95" fitToHeight="0" orientation="portrait" r:id="rId17"/>
      <headerFooter alignWithMargins="0">
        <oddFooter>&amp;R&amp;"Book Antiqua,Bold"&amp;10Schedule-6/ Page &amp;P of &amp;N</oddFooter>
      </headerFooter>
    </customSheetView>
  </customSheetViews>
  <mergeCells count="13">
    <mergeCell ref="B8:C8"/>
    <mergeCell ref="A3:D3"/>
    <mergeCell ref="A4:D4"/>
    <mergeCell ref="B13:C13"/>
    <mergeCell ref="B14:C14"/>
    <mergeCell ref="B19:C19"/>
    <mergeCell ref="B18:C18"/>
    <mergeCell ref="B16:C16"/>
    <mergeCell ref="B10:C10"/>
    <mergeCell ref="B9:C9"/>
    <mergeCell ref="B17:C17"/>
    <mergeCell ref="B11:C11"/>
    <mergeCell ref="B15:C15"/>
  </mergeCells>
  <phoneticPr fontId="2" type="noConversion"/>
  <printOptions horizontalCentered="1"/>
  <pageMargins left="0.5" right="0.38" top="0.56999999999999995" bottom="0.48" header="0.38" footer="0.24"/>
  <pageSetup paperSize="9" scale="95" fitToHeight="0" orientation="portrait" r:id="rId18"/>
  <headerFooter alignWithMargins="0">
    <oddFooter>&amp;R&amp;"Book Antiqua,Bold"&amp;10Schedule-6/ Page &amp;P of &amp;N</oddFooter>
  </headerFooter>
  <drawing r:id="rId1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00B0F0"/>
  </sheetPr>
  <dimension ref="A1:G39"/>
  <sheetViews>
    <sheetView view="pageBreakPreview" topLeftCell="A4" zoomScale="85" zoomScaleNormal="85" zoomScaleSheetLayoutView="85" workbookViewId="0">
      <selection activeCell="D29" sqref="D29"/>
    </sheetView>
  </sheetViews>
  <sheetFormatPr defaultColWidth="10" defaultRowHeight="16.5"/>
  <cols>
    <col min="1" max="1" width="10.625" style="33" customWidth="1"/>
    <col min="2" max="2" width="27.5" style="33" customWidth="1"/>
    <col min="3" max="3" width="21" style="33" customWidth="1"/>
    <col min="4" max="4" width="37.375" style="33" customWidth="1"/>
    <col min="5" max="5" width="10.625" style="31" customWidth="1"/>
    <col min="6" max="7" width="36.5" style="31" hidden="1" customWidth="1"/>
    <col min="8" max="8" width="8.125" style="31" customWidth="1"/>
    <col min="9" max="9" width="10" style="31" customWidth="1"/>
    <col min="10" max="16384" width="10" style="31"/>
  </cols>
  <sheetData>
    <row r="1" spans="1:7" ht="18" customHeight="1">
      <c r="A1" s="44" t="str">
        <f>Cover!B3</f>
        <v xml:space="preserve">Specification No.: WR1/NT/W-AIS/DOM/F01/26/07381 (RFx No. 5002005435)   </v>
      </c>
      <c r="B1" s="45"/>
      <c r="C1" s="4"/>
      <c r="D1" s="5" t="s">
        <v>149</v>
      </c>
    </row>
    <row r="2" spans="1:7" ht="18" customHeight="1">
      <c r="A2" s="2"/>
      <c r="B2" s="6"/>
      <c r="C2" s="1"/>
      <c r="D2" s="1"/>
    </row>
    <row r="3" spans="1:7" ht="93" customHeight="1">
      <c r="A3" s="564" t="str">
        <f>Cover!$B$2</f>
        <v>Supply, Erection and Civil package for Extension of 400/220kV Raipur (PG) S/s for Installation of 1x500MVA ICT (4th) under the Transmission Scheme - Augmentation of Transformation capacity at 400/220kV Raipur (PG) S/s by 400/220kV 1x500MVA ICT (4th) along with associated bays at both ends</v>
      </c>
      <c r="B3" s="564"/>
      <c r="C3" s="564"/>
      <c r="D3" s="564"/>
      <c r="E3" s="37"/>
      <c r="F3" s="37"/>
    </row>
    <row r="4" spans="1:7" ht="40.5" customHeight="1">
      <c r="A4" s="565" t="s">
        <v>150</v>
      </c>
      <c r="B4" s="565"/>
      <c r="C4" s="565"/>
      <c r="D4" s="565"/>
    </row>
    <row r="5" spans="1:7" ht="18" customHeight="1">
      <c r="A5" s="32"/>
    </row>
    <row r="6" spans="1:7" ht="18" customHeight="1">
      <c r="A6" s="24" t="str">
        <f>'  Sch-1'!A6</f>
        <v>Bidder’s Name and Address</v>
      </c>
      <c r="D6" s="46" t="s">
        <v>37</v>
      </c>
      <c r="E6" s="27"/>
      <c r="F6" s="25"/>
    </row>
    <row r="7" spans="1:7" ht="18" customHeight="1">
      <c r="A7" s="124" t="str">
        <f>'  Sch-1'!A7</f>
        <v xml:space="preserve">Bidder as </v>
      </c>
      <c r="D7" s="179" t="s">
        <v>38</v>
      </c>
      <c r="E7" s="27"/>
      <c r="F7" s="25"/>
    </row>
    <row r="8" spans="1:7">
      <c r="A8" s="34" t="s">
        <v>142</v>
      </c>
      <c r="B8" s="562" t="str">
        <f>IF('  Sch-1'!C8=0, "", '  Sch-1'!C8)</f>
        <v/>
      </c>
      <c r="C8" s="562"/>
      <c r="D8" s="189" t="s">
        <v>40</v>
      </c>
      <c r="E8" s="49"/>
      <c r="F8" s="27"/>
    </row>
    <row r="9" spans="1:7">
      <c r="A9" s="34" t="s">
        <v>143</v>
      </c>
      <c r="B9" s="562" t="str">
        <f>IF('  Sch-1'!C9=0, "", '  Sch-1'!C9)</f>
        <v/>
      </c>
      <c r="C9" s="562"/>
      <c r="D9" s="189" t="s">
        <v>42</v>
      </c>
      <c r="E9" s="49"/>
      <c r="F9" s="27"/>
    </row>
    <row r="10" spans="1:7">
      <c r="A10" s="35"/>
      <c r="B10" s="562" t="str">
        <f>IF('  Sch-1'!C10=0, "", '  Sch-1'!C10)</f>
        <v/>
      </c>
      <c r="C10" s="562"/>
      <c r="D10" s="189" t="s">
        <v>43</v>
      </c>
      <c r="E10" s="49"/>
      <c r="F10" s="27"/>
    </row>
    <row r="11" spans="1:7">
      <c r="A11" s="35"/>
      <c r="B11" s="562" t="str">
        <f>IF('  Sch-1'!C11=0, "", '  Sch-1'!C11)</f>
        <v/>
      </c>
      <c r="C11" s="562"/>
      <c r="D11" s="189" t="s">
        <v>44</v>
      </c>
      <c r="E11" s="49"/>
      <c r="F11" s="27"/>
    </row>
    <row r="12" spans="1:7" ht="18" customHeight="1">
      <c r="A12" s="38"/>
      <c r="B12" s="38"/>
      <c r="C12" s="38"/>
      <c r="D12" s="47"/>
    </row>
    <row r="13" spans="1:7" ht="21.95" customHeight="1">
      <c r="A13" s="39" t="s">
        <v>144</v>
      </c>
      <c r="B13" s="574" t="s">
        <v>145</v>
      </c>
      <c r="C13" s="575"/>
      <c r="D13" s="40" t="s">
        <v>151</v>
      </c>
      <c r="F13" s="31" t="s">
        <v>135</v>
      </c>
      <c r="G13" s="229">
        <f>Discount!L20</f>
        <v>0</v>
      </c>
    </row>
    <row r="14" spans="1:7" ht="14.45" customHeight="1">
      <c r="A14" s="204"/>
      <c r="B14" s="563"/>
      <c r="C14" s="563"/>
      <c r="D14" s="50"/>
      <c r="G14" s="298"/>
    </row>
    <row r="15" spans="1:7" ht="33" customHeight="1">
      <c r="A15" s="237">
        <v>1</v>
      </c>
      <c r="B15" s="560" t="s">
        <v>366</v>
      </c>
      <c r="C15" s="561"/>
      <c r="D15" s="471">
        <f>G15</f>
        <v>0</v>
      </c>
      <c r="F15" s="297">
        <f>'Sch-4'!D15</f>
        <v>0</v>
      </c>
      <c r="G15" s="31">
        <f>F15*(1-$G$13)</f>
        <v>0</v>
      </c>
    </row>
    <row r="16" spans="1:7" ht="33.75" customHeight="1">
      <c r="A16" s="237">
        <v>2</v>
      </c>
      <c r="B16" s="560" t="s">
        <v>367</v>
      </c>
      <c r="C16" s="561"/>
      <c r="D16" s="471">
        <f>G16</f>
        <v>0</v>
      </c>
      <c r="F16" s="31">
        <f>'  Sch-2'!G51</f>
        <v>0</v>
      </c>
      <c r="G16" s="31">
        <f>F16*(1-$G$13)</f>
        <v>0</v>
      </c>
    </row>
    <row r="17" spans="1:7" ht="49.5" hidden="1" customHeight="1">
      <c r="A17" s="237"/>
      <c r="B17" s="560" t="s">
        <v>148</v>
      </c>
      <c r="C17" s="561"/>
      <c r="D17" s="471">
        <f t="shared" ref="D17:D26" si="0">G17</f>
        <v>0</v>
      </c>
    </row>
    <row r="18" spans="1:7" ht="21.95" hidden="1" customHeight="1">
      <c r="A18" s="237"/>
      <c r="B18" s="560"/>
      <c r="C18" s="561"/>
      <c r="D18" s="471">
        <f t="shared" si="0"/>
        <v>0</v>
      </c>
      <c r="F18" s="297"/>
    </row>
    <row r="19" spans="1:7" ht="21.95" hidden="1" customHeight="1">
      <c r="A19" s="237"/>
      <c r="B19" s="560"/>
      <c r="C19" s="561"/>
      <c r="D19" s="471">
        <f t="shared" si="0"/>
        <v>0</v>
      </c>
    </row>
    <row r="20" spans="1:7" ht="48" hidden="1" customHeight="1">
      <c r="A20" s="237"/>
      <c r="B20" s="563"/>
      <c r="C20" s="563"/>
      <c r="D20" s="471">
        <f t="shared" si="0"/>
        <v>0</v>
      </c>
    </row>
    <row r="21" spans="1:7" ht="21.95" hidden="1" customHeight="1">
      <c r="A21" s="237"/>
      <c r="B21" s="560"/>
      <c r="C21" s="561"/>
      <c r="D21" s="471">
        <f t="shared" si="0"/>
        <v>0</v>
      </c>
      <c r="F21" s="297"/>
    </row>
    <row r="22" spans="1:7" ht="21.95" hidden="1" customHeight="1">
      <c r="A22" s="237"/>
      <c r="B22" s="560"/>
      <c r="C22" s="561"/>
      <c r="D22" s="471">
        <f t="shared" si="0"/>
        <v>0</v>
      </c>
    </row>
    <row r="23" spans="1:7" ht="61.5" hidden="1" customHeight="1">
      <c r="A23" s="202"/>
      <c r="B23" s="563"/>
      <c r="C23" s="563"/>
      <c r="D23" s="471">
        <f t="shared" si="0"/>
        <v>0</v>
      </c>
    </row>
    <row r="24" spans="1:7" ht="21.95" hidden="1" customHeight="1">
      <c r="A24" s="202"/>
      <c r="B24" s="560"/>
      <c r="C24" s="561"/>
      <c r="D24" s="471">
        <f t="shared" si="0"/>
        <v>0</v>
      </c>
      <c r="F24" s="297"/>
    </row>
    <row r="25" spans="1:7" ht="21.95" hidden="1" customHeight="1">
      <c r="A25" s="202"/>
      <c r="B25" s="560"/>
      <c r="C25" s="561"/>
      <c r="D25" s="471">
        <f t="shared" si="0"/>
        <v>0</v>
      </c>
    </row>
    <row r="26" spans="1:7" ht="4.9000000000000004" hidden="1" customHeight="1">
      <c r="A26" s="237"/>
      <c r="B26" s="563"/>
      <c r="C26" s="563"/>
      <c r="D26" s="471">
        <f t="shared" si="0"/>
        <v>0</v>
      </c>
    </row>
    <row r="27" spans="1:7" ht="39.75" customHeight="1">
      <c r="A27" s="237">
        <v>2</v>
      </c>
      <c r="B27" s="560" t="s">
        <v>368</v>
      </c>
      <c r="C27" s="561"/>
      <c r="D27" s="471">
        <f>G27</f>
        <v>0</v>
      </c>
      <c r="F27" s="297">
        <f>'Sch-3'!G88</f>
        <v>0</v>
      </c>
      <c r="G27" s="31">
        <f>F27*(1-$G$13)</f>
        <v>0</v>
      </c>
    </row>
    <row r="28" spans="1:7" ht="36.75" customHeight="1">
      <c r="A28" s="41"/>
      <c r="B28" s="576" t="s">
        <v>152</v>
      </c>
      <c r="C28" s="576"/>
      <c r="D28" s="471">
        <f>SUM(D15:D27)</f>
        <v>0</v>
      </c>
      <c r="G28" s="31">
        <f>SUM(G15:G27)</f>
        <v>0</v>
      </c>
    </row>
    <row r="29" spans="1:7" ht="33" customHeight="1">
      <c r="A29" s="473" t="s">
        <v>457</v>
      </c>
      <c r="B29" s="572" t="s">
        <v>456</v>
      </c>
      <c r="C29" s="573"/>
      <c r="D29" s="472">
        <f>D28</f>
        <v>0</v>
      </c>
    </row>
    <row r="30" spans="1:7" ht="31.5" customHeight="1">
      <c r="A30" s="569" t="s">
        <v>455</v>
      </c>
      <c r="B30" s="567" t="s">
        <v>369</v>
      </c>
      <c r="C30" s="568"/>
      <c r="D30" s="470">
        <f>18%*D15</f>
        <v>0</v>
      </c>
    </row>
    <row r="31" spans="1:7" ht="43.5" customHeight="1">
      <c r="A31" s="570"/>
      <c r="B31" s="567" t="s">
        <v>372</v>
      </c>
      <c r="C31" s="568"/>
      <c r="D31" s="470" t="s">
        <v>371</v>
      </c>
    </row>
    <row r="32" spans="1:7" ht="48" customHeight="1">
      <c r="A32" s="570"/>
      <c r="B32" s="567" t="s">
        <v>370</v>
      </c>
      <c r="C32" s="568"/>
      <c r="D32" s="470">
        <f>18%*D27</f>
        <v>0</v>
      </c>
    </row>
    <row r="33" spans="1:6" ht="45" customHeight="1">
      <c r="A33" s="473" t="s">
        <v>458</v>
      </c>
      <c r="B33" s="571" t="s">
        <v>454</v>
      </c>
      <c r="C33" s="571"/>
      <c r="D33" s="472">
        <f>D29+D30+D32</f>
        <v>0</v>
      </c>
    </row>
    <row r="34" spans="1:6" ht="30" customHeight="1">
      <c r="A34" s="51"/>
      <c r="B34" s="52"/>
      <c r="C34" s="52"/>
      <c r="D34" s="53"/>
    </row>
    <row r="35" spans="1:6" ht="30" customHeight="1">
      <c r="A35" s="28" t="s">
        <v>54</v>
      </c>
      <c r="B35" s="85" t="str">
        <f>IF('  Sch-1'!C155=0,"", '  Sch-1'!C155)</f>
        <v/>
      </c>
      <c r="C35" s="29" t="s">
        <v>55</v>
      </c>
      <c r="D35" s="186"/>
      <c r="F35" s="30"/>
    </row>
    <row r="36" spans="1:6" ht="30" customHeight="1">
      <c r="A36" s="28" t="s">
        <v>56</v>
      </c>
      <c r="B36" s="85" t="str">
        <f>IF('  Sch-1'!C156=0,"", '  Sch-1'!C156)</f>
        <v/>
      </c>
      <c r="C36" s="29" t="s">
        <v>57</v>
      </c>
      <c r="D36" s="68" t="str">
        <f>IF('  Sch-1'!G155=0,"",'  Sch-1'!G155)</f>
        <v/>
      </c>
      <c r="F36" s="2"/>
    </row>
    <row r="37" spans="1:6" ht="30" customHeight="1">
      <c r="A37" s="3"/>
      <c r="B37" s="185"/>
      <c r="D37" s="68" t="str">
        <f>IF('  Sch-1'!G156=0,"",'  Sch-1'!G156)</f>
        <v/>
      </c>
      <c r="F37" s="2"/>
    </row>
    <row r="38" spans="1:6" ht="30" customHeight="1">
      <c r="A38" s="3"/>
      <c r="B38" s="6"/>
      <c r="C38" s="29"/>
      <c r="D38" s="3"/>
      <c r="F38" s="30"/>
    </row>
    <row r="39" spans="1:6" ht="30" customHeight="1">
      <c r="A39" s="36"/>
      <c r="B39" s="36"/>
      <c r="C39" s="42"/>
      <c r="E39" s="43"/>
    </row>
  </sheetData>
  <sheetProtection algorithmName="SHA-512" hashValue="Btp0VsTiLTX0Oub9XhZZuwSgNTnTSLkAxRVTDyGjJG7je9xZuoJcOLg3T/fcqhtvJMBDOhiX/wWwvjpTqdLFWA==" saltValue="0cqeV7guHjMOVIO3LupN2g==" spinCount="100000" sheet="1" formatColumns="0" formatRows="0" selectLockedCells="1"/>
  <customSheetViews>
    <customSheetView guid="{F2279B93-E4FF-4A81-B734-06F92F73708D}" showPageBreaks="1" printArea="1" hiddenRows="1" hiddenColumns="1" view="pageBreakPreview">
      <selection activeCell="H16" sqref="H16"/>
      <pageMargins left="0" right="0" top="0" bottom="0" header="0" footer="0"/>
      <printOptions horizontalCentered="1"/>
      <pageSetup paperSize="9" scale="99" fitToHeight="0" orientation="portrait" r:id="rId1"/>
      <headerFooter alignWithMargins="0">
        <oddFooter>&amp;R&amp;"Book Antiqua,Bold"&amp;10Schedule-6/ Page &amp;P of &amp;N</oddFooter>
      </headerFooter>
    </customSheetView>
    <customSheetView guid="{C3C2F6BE-1796-4187-BF38-BACEF6057F57}" scale="85" hiddenRows="1" hiddenColumns="1">
      <selection activeCell="L28" sqref="L28"/>
      <pageMargins left="0" right="0" top="0" bottom="0" header="0" footer="0"/>
      <printOptions horizontalCentered="1"/>
      <pageSetup paperSize="9" fitToHeight="0" orientation="portrait" r:id="rId2"/>
      <headerFooter alignWithMargins="0">
        <oddFooter>&amp;R&amp;"Book Antiqua,Bold"&amp;10Schedule-6/ Page &amp;P of &amp;N</oddFooter>
      </headerFooter>
    </customSheetView>
    <customSheetView guid="{5E2FF645-A015-403E-863B-BADF6B75C7D1}" scale="85" printArea="1" hiddenRows="1" hiddenColumns="1" topLeftCell="A4">
      <selection activeCell="F4" sqref="F1:G65536"/>
      <pageMargins left="0" right="0" top="0" bottom="0" header="0" footer="0"/>
      <printOptions horizontalCentered="1"/>
      <pageSetup paperSize="9" fitToHeight="0" orientation="portrait" r:id="rId3"/>
      <headerFooter alignWithMargins="0">
        <oddFooter>&amp;R&amp;"Book Antiqua,Bold"&amp;10Schedule-6/ Page &amp;P of &amp;N</oddFooter>
      </headerFooter>
    </customSheetView>
    <customSheetView guid="{25334923-91A5-4F88-9A10-8FA88873EC26}" scale="85" hiddenRows="1" hiddenColumns="1" topLeftCell="A15">
      <selection activeCell="L23" sqref="L23"/>
      <pageMargins left="0" right="0" top="0" bottom="0" header="0" footer="0"/>
      <printOptions horizontalCentered="1"/>
      <pageSetup paperSize="9" fitToHeight="0" orientation="portrait" r:id="rId4"/>
      <headerFooter alignWithMargins="0">
        <oddFooter>&amp;R&amp;"Book Antiqua,Bold"&amp;10Schedule-6/ Page &amp;P of &amp;N</oddFooter>
      </headerFooter>
    </customSheetView>
    <customSheetView guid="{4F47A486-EA66-4D4B-9D65-1ABEAC31AACE}" scale="85" topLeftCell="A19">
      <selection activeCell="D27" sqref="D27"/>
      <pageMargins left="0" right="0" top="0" bottom="0" header="0" footer="0"/>
      <printOptions horizontalCentered="1"/>
      <pageSetup paperSize="9" fitToHeight="0" orientation="portrait" r:id="rId5"/>
      <headerFooter alignWithMargins="0">
        <oddFooter>&amp;R&amp;"Book Antiqua,Bold"&amp;10Schedule-6/ Page &amp;P of &amp;N</oddFooter>
      </headerFooter>
    </customSheetView>
    <customSheetView guid="{1A26D3B9-AD8D-4AE9-81F5-E0DF795F4658}" topLeftCell="A13">
      <selection activeCell="D15" sqref="D15"/>
      <pageMargins left="0" right="0" top="0" bottom="0" header="0" footer="0"/>
      <printOptions horizontalCentered="1"/>
      <pageSetup paperSize="9" fitToHeight="0" orientation="portrait" r:id="rId6"/>
      <headerFooter alignWithMargins="0">
        <oddFooter>&amp;R&amp;"Book Antiqua,Bold"&amp;10Schedule-6/ Page &amp;P of &amp;N</oddFooter>
      </headerFooter>
    </customSheetView>
    <customSheetView guid="{B0EE7D76-5806-4718-BDAD-3A3EA691E5E4}" topLeftCell="A7">
      <selection activeCell="F21" sqref="F21"/>
      <pageMargins left="0" right="0" top="0" bottom="0" header="0" footer="0"/>
      <printOptions horizontalCentered="1"/>
      <pageSetup paperSize="9" fitToHeight="0" orientation="portrait" r:id="rId7"/>
      <headerFooter alignWithMargins="0">
        <oddFooter>&amp;R&amp;"Book Antiqua,Bold"&amp;10Schedule-6/ Page &amp;P of &amp;N</oddFooter>
      </headerFooter>
    </customSheetView>
    <customSheetView guid="{696D9240-6693-44E8-B9A4-2BFADD101EE2}">
      <selection activeCell="F21" sqref="F21"/>
      <pageMargins left="0" right="0" top="0" bottom="0" header="0" footer="0"/>
      <printOptions horizontalCentered="1"/>
      <pageSetup paperSize="9" fitToHeight="0" orientation="portrait" r:id="rId8"/>
      <headerFooter alignWithMargins="0">
        <oddFooter>&amp;R&amp;"Book Antiqua,Bold"&amp;10Schedule-6/ Page &amp;P of &amp;N</oddFooter>
      </headerFooter>
    </customSheetView>
    <customSheetView guid="{58D82F59-8CF6-455F-B9F4-081499FDF243}" topLeftCell="A13">
      <selection activeCell="F21" sqref="F21"/>
      <pageMargins left="0" right="0" top="0" bottom="0" header="0" footer="0"/>
      <printOptions horizontalCentered="1"/>
      <pageSetup paperSize="9" fitToHeight="0" orientation="portrait" r:id="rId9"/>
      <headerFooter alignWithMargins="0">
        <oddFooter>&amp;R&amp;"Book Antiqua,Bold"&amp;10Schedule-6/ Page &amp;P of &amp;N</oddFooter>
      </headerFooter>
    </customSheetView>
    <customSheetView guid="{B1277D53-29D6-4226-81E2-084FB62977B6}" topLeftCell="A28">
      <selection activeCell="B28" sqref="B28:D30"/>
      <pageMargins left="0" right="0" top="0" bottom="0" header="0" footer="0"/>
      <printOptions horizontalCentered="1"/>
      <pageSetup paperSize="9" fitToHeight="0" orientation="portrait" r:id="rId10"/>
      <headerFooter alignWithMargins="0">
        <oddFooter>&amp;R&amp;"Book Antiqua,Bold"&amp;10Schedule-6/ Page &amp;P of &amp;N</oddFooter>
      </headerFooter>
    </customSheetView>
    <customSheetView guid="{E95B21C1-D936-4435-AF6F-90CF0B6A7506}" topLeftCell="A28">
      <selection activeCell="B28" sqref="B28:D30"/>
      <pageMargins left="0" right="0" top="0" bottom="0" header="0" footer="0"/>
      <printOptions horizontalCentered="1"/>
      <pageSetup paperSize="9" fitToHeight="0" orientation="portrait" r:id="rId11"/>
      <headerFooter alignWithMargins="0">
        <oddFooter>&amp;R&amp;"Book Antiqua,Bold"&amp;10Schedule-6/ Page &amp;P of &amp;N</oddFooter>
      </headerFooter>
    </customSheetView>
    <customSheetView guid="{8DC3BA4D-7811-4245-A3D0-7EE4A8A001CA}" topLeftCell="A10">
      <selection activeCell="G6" sqref="G6"/>
      <pageMargins left="0" right="0" top="0" bottom="0" header="0" footer="0"/>
      <printOptions horizontalCentered="1"/>
      <pageSetup paperSize="9" fitToHeight="0" orientation="portrait" r:id="rId12"/>
      <headerFooter alignWithMargins="0">
        <oddFooter>&amp;R&amp;"Book Antiqua,Bold"&amp;10Schedule-6/ Page &amp;P of &amp;N</oddFooter>
      </headerFooter>
    </customSheetView>
    <customSheetView guid="{BAD0225F-C858-4E40-A5E7-64BB5328C88A}" scale="85" hiddenColumns="1" topLeftCell="A22">
      <selection activeCell="L11" sqref="L11"/>
      <pageMargins left="0" right="0" top="0" bottom="0" header="0" footer="0"/>
      <printOptions horizontalCentered="1"/>
      <pageSetup paperSize="9" fitToHeight="0" orientation="portrait" r:id="rId13"/>
      <headerFooter alignWithMargins="0">
        <oddFooter>&amp;R&amp;"Book Antiqua,Bold"&amp;10Schedule-6/ Page &amp;P of &amp;N</oddFooter>
      </headerFooter>
    </customSheetView>
    <customSheetView guid="{CF0E662C-D3BC-4297-99E8-62C40B3B7AD9}" scale="85" printArea="1" hiddenRows="1" hiddenColumns="1" topLeftCell="A4">
      <selection activeCell="F4" sqref="F1:G65536"/>
      <pageMargins left="0" right="0" top="0" bottom="0" header="0" footer="0"/>
      <printOptions horizontalCentered="1"/>
      <pageSetup paperSize="9" fitToHeight="0" orientation="portrait" r:id="rId14"/>
      <headerFooter alignWithMargins="0">
        <oddFooter>&amp;R&amp;"Book Antiqua,Bold"&amp;10Schedule-6/ Page &amp;P of &amp;N</oddFooter>
      </headerFooter>
    </customSheetView>
    <customSheetView guid="{BEF72719-4CCF-4C9B-95F6-0F3535FF30B3}" scale="85" hiddenRows="1" hiddenColumns="1">
      <selection activeCell="K15" sqref="K15"/>
      <pageMargins left="0" right="0" top="0" bottom="0" header="0" footer="0"/>
      <printOptions horizontalCentered="1"/>
      <pageSetup paperSize="9" fitToHeight="0" orientation="portrait" r:id="rId15"/>
      <headerFooter alignWithMargins="0">
        <oddFooter>&amp;R&amp;"Book Antiqua,Bold"&amp;10Schedule-6/ Page &amp;P of &amp;N</oddFooter>
      </headerFooter>
    </customSheetView>
    <customSheetView guid="{398C7893-3C2A-4DA4-8552-014985533932}" showPageBreaks="1" printArea="1" hiddenRows="1" hiddenColumns="1" view="pageBreakPreview">
      <selection activeCell="H16" sqref="H16"/>
      <pageMargins left="0" right="0" top="0" bottom="0" header="0" footer="0"/>
      <printOptions horizontalCentered="1"/>
      <pageSetup paperSize="9" scale="99" fitToHeight="0" orientation="portrait" r:id="rId16"/>
      <headerFooter alignWithMargins="0">
        <oddFooter>&amp;R&amp;"Book Antiqua,Bold"&amp;10Schedule-6/ Page &amp;P of &amp;N</oddFooter>
      </headerFooter>
    </customSheetView>
  </customSheetViews>
  <mergeCells count="28">
    <mergeCell ref="A30:A32"/>
    <mergeCell ref="B33:C33"/>
    <mergeCell ref="B21:C21"/>
    <mergeCell ref="A3:D3"/>
    <mergeCell ref="A4:D4"/>
    <mergeCell ref="B8:C8"/>
    <mergeCell ref="B9:C9"/>
    <mergeCell ref="B10:C10"/>
    <mergeCell ref="B11:C11"/>
    <mergeCell ref="B26:C26"/>
    <mergeCell ref="B29:C29"/>
    <mergeCell ref="B13:C13"/>
    <mergeCell ref="B14:C14"/>
    <mergeCell ref="B28:C28"/>
    <mergeCell ref="B15:C15"/>
    <mergeCell ref="B27:C27"/>
    <mergeCell ref="B23:C23"/>
    <mergeCell ref="B22:C22"/>
    <mergeCell ref="B16:C16"/>
    <mergeCell ref="B17:C17"/>
    <mergeCell ref="B18:C18"/>
    <mergeCell ref="B19:C19"/>
    <mergeCell ref="B20:C20"/>
    <mergeCell ref="B30:C30"/>
    <mergeCell ref="B31:C31"/>
    <mergeCell ref="B32:C32"/>
    <mergeCell ref="B24:C24"/>
    <mergeCell ref="B25:C25"/>
  </mergeCells>
  <printOptions horizontalCentered="1"/>
  <pageMargins left="0.5" right="0.38" top="0.56999999999999995" bottom="0.48" header="0.38" footer="0.24"/>
  <pageSetup paperSize="9" scale="99" fitToHeight="0" orientation="portrait" r:id="rId17"/>
  <headerFooter alignWithMargins="0">
    <oddFooter>&amp;R&amp;"Book Antiqua,Bold"&amp;10Schedule-6/ Page &amp;P of &amp;N</oddFooter>
  </headerFooter>
  <drawing r:id="rId18"/>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indexed="11"/>
  </sheetPr>
  <dimension ref="A1:W35"/>
  <sheetViews>
    <sheetView showZeros="0" view="pageBreakPreview" zoomScaleNormal="79" zoomScaleSheetLayoutView="100" workbookViewId="0">
      <selection activeCell="G17" sqref="G17"/>
    </sheetView>
  </sheetViews>
  <sheetFormatPr defaultColWidth="9" defaultRowHeight="16.5"/>
  <cols>
    <col min="1" max="2" width="6.625" style="105" customWidth="1"/>
    <col min="3" max="3" width="21.625" style="105" customWidth="1"/>
    <col min="4" max="4" width="13.375" style="105" customWidth="1"/>
    <col min="5" max="5" width="23.625" style="105" customWidth="1"/>
    <col min="6" max="6" width="11.875" style="105" customWidth="1"/>
    <col min="7" max="7" width="19.5" style="105" customWidth="1"/>
    <col min="8" max="8" width="19.5" style="165" customWidth="1"/>
    <col min="9" max="9" width="15.375" style="166" hidden="1" customWidth="1"/>
    <col min="10" max="10" width="18.375" style="167" hidden="1" customWidth="1"/>
    <col min="11" max="11" width="8" style="167" hidden="1" customWidth="1"/>
    <col min="12" max="12" width="11.5" style="167" hidden="1" customWidth="1"/>
    <col min="13" max="13" width="13.25" style="167" hidden="1" customWidth="1"/>
    <col min="14" max="14" width="18.75" style="167" customWidth="1"/>
    <col min="15" max="15" width="15.375" style="167" customWidth="1"/>
    <col min="16" max="16" width="9.875" style="167" customWidth="1"/>
    <col min="17" max="17" width="14.25" style="167" customWidth="1"/>
    <col min="18" max="22" width="9" style="167" customWidth="1"/>
    <col min="23" max="23" width="9" style="167"/>
    <col min="24" max="16384" width="9" style="60"/>
  </cols>
  <sheetData>
    <row r="1" spans="1:23" s="99" customFormat="1" ht="39.950000000000003" customHeight="1">
      <c r="A1" s="583" t="s">
        <v>153</v>
      </c>
      <c r="B1" s="583"/>
      <c r="C1" s="583"/>
      <c r="D1" s="583"/>
      <c r="E1" s="583"/>
      <c r="F1" s="583"/>
      <c r="G1" s="583"/>
      <c r="H1" s="162"/>
      <c r="I1" s="163"/>
      <c r="J1" s="164"/>
      <c r="K1" s="164"/>
      <c r="L1" s="164"/>
      <c r="M1" s="164"/>
      <c r="N1" s="164"/>
      <c r="O1" s="164"/>
      <c r="P1" s="164"/>
      <c r="Q1" s="164"/>
      <c r="R1" s="164"/>
      <c r="S1" s="164"/>
      <c r="T1" s="164"/>
      <c r="U1" s="164"/>
      <c r="V1" s="164"/>
      <c r="W1" s="164"/>
    </row>
    <row r="2" spans="1:23" ht="18" customHeight="1">
      <c r="A2" s="55" t="str">
        <f>Cover!B3</f>
        <v xml:space="preserve">Specification No.: WR1/NT/W-AIS/DOM/F01/26/07381 (RFx No. 5002005435)   </v>
      </c>
      <c r="B2" s="55"/>
      <c r="C2" s="56"/>
      <c r="D2" s="57"/>
      <c r="E2" s="57"/>
      <c r="F2" s="57"/>
      <c r="G2" s="59" t="s">
        <v>154</v>
      </c>
    </row>
    <row r="3" spans="1:23" ht="18" customHeight="1">
      <c r="A3" s="48"/>
      <c r="B3" s="48"/>
      <c r="C3" s="61"/>
      <c r="D3" s="62"/>
      <c r="E3" s="62"/>
      <c r="F3" s="62"/>
      <c r="G3" s="27"/>
    </row>
    <row r="4" spans="1:23" ht="18.95" customHeight="1">
      <c r="A4" s="586" t="s">
        <v>155</v>
      </c>
      <c r="B4" s="586"/>
      <c r="C4" s="586"/>
      <c r="D4" s="586"/>
      <c r="E4" s="586"/>
      <c r="F4" s="586"/>
      <c r="G4" s="586"/>
    </row>
    <row r="5" spans="1:23" ht="21" customHeight="1">
      <c r="A5" s="46" t="s">
        <v>37</v>
      </c>
      <c r="B5" s="27"/>
      <c r="C5" s="25"/>
      <c r="D5" s="100"/>
      <c r="E5" s="100"/>
      <c r="F5" s="100"/>
      <c r="G5" s="100"/>
    </row>
    <row r="6" spans="1:23" ht="21" customHeight="1">
      <c r="A6" s="179" t="s">
        <v>38</v>
      </c>
      <c r="B6" s="27"/>
      <c r="C6" s="25"/>
      <c r="D6" s="100"/>
      <c r="E6" s="100"/>
      <c r="F6" s="100"/>
      <c r="G6" s="100"/>
    </row>
    <row r="7" spans="1:23" ht="21" customHeight="1">
      <c r="A7" s="189" t="s">
        <v>40</v>
      </c>
      <c r="B7" s="49"/>
      <c r="C7" s="27"/>
      <c r="D7" s="100"/>
      <c r="E7" s="100"/>
      <c r="F7" s="100"/>
      <c r="G7" s="100"/>
    </row>
    <row r="8" spans="1:23" ht="21" customHeight="1">
      <c r="A8" s="189" t="s">
        <v>42</v>
      </c>
      <c r="B8" s="49"/>
      <c r="C8" s="27"/>
      <c r="D8" s="100"/>
      <c r="E8" s="100"/>
      <c r="F8" s="100"/>
      <c r="G8" s="100"/>
    </row>
    <row r="9" spans="1:23" ht="21" customHeight="1">
      <c r="A9" s="189" t="s">
        <v>43</v>
      </c>
      <c r="B9" s="49"/>
      <c r="C9" s="27"/>
      <c r="D9" s="100"/>
      <c r="E9" s="100"/>
      <c r="F9" s="100"/>
      <c r="G9" s="100"/>
    </row>
    <row r="10" spans="1:23" ht="21" customHeight="1">
      <c r="A10" s="189" t="s">
        <v>44</v>
      </c>
      <c r="B10" s="49"/>
      <c r="C10" s="27"/>
      <c r="D10" s="100"/>
      <c r="E10" s="100"/>
      <c r="F10" s="100"/>
      <c r="G10" s="100"/>
    </row>
    <row r="11" spans="1:23" ht="21" customHeight="1">
      <c r="A11" s="100"/>
      <c r="B11" s="100"/>
      <c r="C11" s="100"/>
      <c r="D11" s="100"/>
      <c r="E11" s="100"/>
      <c r="F11" s="100"/>
      <c r="G11" s="100"/>
    </row>
    <row r="12" spans="1:23" ht="70.5" customHeight="1">
      <c r="A12" s="431" t="s">
        <v>156</v>
      </c>
      <c r="B12" s="431"/>
      <c r="C12" s="584" t="str">
        <f>Cover!$B$2</f>
        <v>Supply, Erection and Civil package for Extension of 400/220kV Raipur (PG) S/s for Installation of 1x500MVA ICT (4th) under the Transmission Scheme - Augmentation of Transformation capacity at 400/220kV Raipur (PG) S/s by 400/220kV 1x500MVA ICT (4th) along with associated bays at both ends</v>
      </c>
      <c r="D12" s="584"/>
      <c r="E12" s="584"/>
      <c r="F12" s="584"/>
      <c r="G12" s="584"/>
    </row>
    <row r="13" spans="1:23" ht="21" customHeight="1">
      <c r="A13" s="597" t="s">
        <v>157</v>
      </c>
      <c r="B13" s="597"/>
      <c r="C13" s="597"/>
      <c r="D13" s="597"/>
      <c r="E13" s="597"/>
      <c r="F13" s="597"/>
      <c r="G13" s="597"/>
    </row>
    <row r="14" spans="1:23" ht="21" customHeight="1">
      <c r="A14" s="597" t="s">
        <v>158</v>
      </c>
      <c r="B14" s="597"/>
      <c r="C14" s="597"/>
      <c r="D14" s="597"/>
      <c r="E14" s="597"/>
      <c r="F14" s="597"/>
      <c r="G14" s="597"/>
    </row>
    <row r="15" spans="1:23" ht="21" customHeight="1">
      <c r="A15" s="104" t="s">
        <v>159</v>
      </c>
      <c r="B15" s="192"/>
      <c r="C15" s="193"/>
      <c r="D15" s="65"/>
      <c r="E15" s="191"/>
      <c r="F15" s="191"/>
      <c r="G15" s="191"/>
    </row>
    <row r="16" spans="1:23" ht="45.75" customHeight="1">
      <c r="A16" s="585" t="s">
        <v>160</v>
      </c>
      <c r="B16" s="585"/>
      <c r="C16" s="585"/>
      <c r="D16" s="585"/>
      <c r="E16" s="585"/>
      <c r="F16" s="585"/>
      <c r="G16" s="585"/>
      <c r="J16" s="232" t="s">
        <v>161</v>
      </c>
      <c r="K16" s="233"/>
      <c r="L16" s="233" t="s">
        <v>162</v>
      </c>
      <c r="M16" s="177"/>
      <c r="O16" s="223"/>
    </row>
    <row r="17" spans="1:23" ht="54.75" customHeight="1">
      <c r="A17" s="432"/>
      <c r="B17" s="107">
        <v>1</v>
      </c>
      <c r="C17" s="578" t="s">
        <v>163</v>
      </c>
      <c r="D17" s="579"/>
      <c r="E17" s="579"/>
      <c r="F17" s="580"/>
      <c r="G17" s="172"/>
      <c r="I17" s="173">
        <f>'Sch-4'!D19</f>
        <v>0</v>
      </c>
      <c r="J17" s="230">
        <f>IF(I17=0,0,G17/I17)</f>
        <v>0</v>
      </c>
      <c r="L17" s="175"/>
    </row>
    <row r="18" spans="1:23" ht="54.75" customHeight="1">
      <c r="A18" s="432"/>
      <c r="B18" s="596" t="s">
        <v>164</v>
      </c>
      <c r="C18" s="596"/>
      <c r="D18" s="596"/>
      <c r="E18" s="596"/>
      <c r="F18" s="596"/>
      <c r="G18" s="596"/>
      <c r="I18" s="173"/>
      <c r="J18" s="230"/>
    </row>
    <row r="19" spans="1:23" ht="54" customHeight="1">
      <c r="A19" s="432"/>
      <c r="B19" s="107">
        <v>2</v>
      </c>
      <c r="C19" s="578" t="s">
        <v>165</v>
      </c>
      <c r="D19" s="579"/>
      <c r="E19" s="579"/>
      <c r="F19" s="580"/>
      <c r="G19" s="110"/>
      <c r="I19" s="173"/>
      <c r="J19" s="231">
        <f>G19</f>
        <v>0</v>
      </c>
    </row>
    <row r="20" spans="1:23" s="102" customFormat="1" ht="87.75" customHeight="1">
      <c r="A20" s="101"/>
      <c r="B20" s="587" t="s">
        <v>166</v>
      </c>
      <c r="C20" s="588"/>
      <c r="D20" s="588"/>
      <c r="E20" s="588"/>
      <c r="F20" s="588"/>
      <c r="G20" s="588"/>
      <c r="H20" s="165"/>
      <c r="I20" s="174"/>
      <c r="J20" s="181"/>
      <c r="K20" s="168"/>
      <c r="L20" s="176">
        <f>J19+J17</f>
        <v>0</v>
      </c>
      <c r="M20" s="168"/>
      <c r="N20" s="168"/>
      <c r="O20" s="168"/>
      <c r="P20" s="168"/>
      <c r="Q20" s="168"/>
      <c r="R20" s="168"/>
      <c r="S20" s="168"/>
      <c r="T20" s="168"/>
      <c r="U20" s="168"/>
      <c r="V20" s="168"/>
      <c r="W20" s="168"/>
    </row>
    <row r="21" spans="1:23" s="102" customFormat="1" ht="24.75" hidden="1" customHeight="1">
      <c r="A21" s="101"/>
      <c r="B21" s="188">
        <v>5</v>
      </c>
      <c r="C21" s="589" t="s">
        <v>167</v>
      </c>
      <c r="D21" s="590"/>
      <c r="E21" s="590"/>
      <c r="F21" s="590"/>
      <c r="G21" s="591"/>
      <c r="H21" s="165"/>
      <c r="I21" s="174"/>
      <c r="J21" s="181"/>
      <c r="K21" s="168"/>
      <c r="L21" s="168"/>
      <c r="M21" s="168"/>
      <c r="N21" s="168"/>
      <c r="O21" s="168"/>
      <c r="P21" s="168"/>
      <c r="Q21" s="168"/>
      <c r="R21" s="168"/>
      <c r="S21" s="168"/>
      <c r="T21" s="168"/>
      <c r="U21" s="168"/>
      <c r="V21" s="168"/>
      <c r="W21" s="168"/>
    </row>
    <row r="22" spans="1:23" s="102" customFormat="1" ht="61.5" hidden="1" customHeight="1">
      <c r="A22" s="101"/>
      <c r="B22" s="592"/>
      <c r="C22" s="593"/>
      <c r="D22" s="593"/>
      <c r="E22" s="593"/>
      <c r="F22" s="593"/>
      <c r="G22" s="594"/>
      <c r="H22" s="165"/>
      <c r="I22" s="174" t="e">
        <f>'  Sch-1'!#REF!+'  Sch-2'!#REF!+#REF!</f>
        <v>#REF!</v>
      </c>
      <c r="J22" s="176">
        <f>G22</f>
        <v>0</v>
      </c>
      <c r="K22" s="168"/>
      <c r="L22" s="168"/>
      <c r="M22" s="168"/>
      <c r="N22" s="168"/>
      <c r="O22" s="168"/>
      <c r="P22" s="168"/>
      <c r="Q22" s="168"/>
      <c r="R22" s="168"/>
      <c r="S22" s="168"/>
      <c r="T22" s="168"/>
      <c r="U22" s="168"/>
      <c r="V22" s="168"/>
      <c r="W22" s="168"/>
    </row>
    <row r="23" spans="1:23" s="102" customFormat="1" ht="48.75" hidden="1" customHeight="1">
      <c r="A23" s="101"/>
      <c r="B23" s="581" t="s">
        <v>168</v>
      </c>
      <c r="C23" s="582"/>
      <c r="D23" s="582"/>
      <c r="E23" s="582"/>
      <c r="F23" s="582"/>
      <c r="G23" s="582"/>
      <c r="H23" s="165"/>
      <c r="I23" s="165"/>
      <c r="J23" s="168"/>
      <c r="K23" s="168"/>
      <c r="L23" s="168"/>
      <c r="M23" s="168"/>
      <c r="N23" s="168"/>
      <c r="O23" s="168"/>
      <c r="P23" s="168"/>
      <c r="Q23" s="168"/>
      <c r="R23" s="168"/>
      <c r="S23" s="168"/>
      <c r="T23" s="168"/>
      <c r="U23" s="168"/>
      <c r="V23" s="168"/>
      <c r="W23" s="168"/>
    </row>
    <row r="24" spans="1:23" s="102" customFormat="1" ht="33" customHeight="1">
      <c r="A24" s="104" t="s">
        <v>169</v>
      </c>
      <c r="B24" s="108"/>
      <c r="C24" s="106"/>
      <c r="E24" s="109"/>
      <c r="F24" s="109"/>
      <c r="G24" s="103"/>
      <c r="H24" s="165"/>
      <c r="I24" s="165"/>
      <c r="J24" s="168"/>
      <c r="K24" s="168"/>
      <c r="L24" s="168"/>
      <c r="M24" s="168"/>
      <c r="N24" s="168"/>
      <c r="O24" s="168"/>
      <c r="P24" s="168"/>
      <c r="Q24" s="168"/>
      <c r="R24" s="168"/>
      <c r="S24" s="168"/>
      <c r="T24" s="168"/>
      <c r="U24" s="168"/>
      <c r="V24" s="168"/>
      <c r="W24" s="168"/>
    </row>
    <row r="25" spans="1:23" s="102" customFormat="1" ht="33" customHeight="1">
      <c r="A25" s="27" t="s">
        <v>170</v>
      </c>
      <c r="B25" s="108"/>
      <c r="C25" s="106"/>
      <c r="E25" s="109"/>
      <c r="F25" s="109"/>
      <c r="G25" s="103"/>
      <c r="H25" s="165"/>
      <c r="I25" s="165"/>
      <c r="J25" s="168"/>
      <c r="K25" s="168"/>
      <c r="L25" s="168"/>
      <c r="M25" s="168"/>
      <c r="N25" s="168"/>
      <c r="O25" s="168"/>
      <c r="P25" s="168"/>
      <c r="Q25" s="168"/>
      <c r="R25" s="168"/>
      <c r="S25" s="168"/>
      <c r="T25" s="168"/>
      <c r="U25" s="168"/>
      <c r="V25" s="168"/>
      <c r="W25" s="168"/>
    </row>
    <row r="26" spans="1:23" s="102" customFormat="1" ht="33" customHeight="1">
      <c r="A26" s="190" t="s">
        <v>171</v>
      </c>
      <c r="B26" s="108"/>
      <c r="C26" s="106"/>
      <c r="E26" s="109"/>
      <c r="F26" s="109"/>
      <c r="G26" s="103"/>
      <c r="H26" s="169"/>
      <c r="I26" s="165"/>
      <c r="J26" s="168"/>
      <c r="K26" s="168"/>
      <c r="L26" s="168"/>
      <c r="M26" s="168"/>
      <c r="N26" s="168"/>
      <c r="O26" s="168"/>
      <c r="P26" s="168"/>
      <c r="Q26" s="168"/>
      <c r="R26" s="168"/>
      <c r="S26" s="168"/>
      <c r="T26" s="168"/>
      <c r="U26" s="168"/>
      <c r="V26" s="168"/>
      <c r="W26" s="168"/>
    </row>
    <row r="27" spans="1:23" ht="21" customHeight="1">
      <c r="A27" s="595" t="s">
        <v>172</v>
      </c>
      <c r="B27" s="595"/>
      <c r="C27" s="595"/>
      <c r="D27" s="595"/>
      <c r="E27" s="595"/>
      <c r="F27" s="595"/>
      <c r="G27" s="595"/>
      <c r="H27" s="167"/>
    </row>
    <row r="28" spans="1:23" ht="33" customHeight="1">
      <c r="A28" s="192" t="s">
        <v>173</v>
      </c>
      <c r="B28" s="192"/>
      <c r="C28" s="193"/>
      <c r="D28" s="65"/>
      <c r="E28" s="191"/>
      <c r="F28" s="191"/>
      <c r="G28" s="191"/>
      <c r="H28" s="167"/>
    </row>
    <row r="29" spans="1:23" ht="33" customHeight="1">
      <c r="A29" s="102"/>
      <c r="B29" s="27"/>
      <c r="C29" s="102"/>
      <c r="D29" s="54"/>
      <c r="E29" s="61"/>
      <c r="F29" s="61"/>
      <c r="G29" s="61"/>
      <c r="H29" s="170"/>
    </row>
    <row r="30" spans="1:23" ht="33" customHeight="1">
      <c r="A30" s="74"/>
      <c r="B30" s="74"/>
      <c r="C30" s="84"/>
      <c r="D30" s="61"/>
      <c r="E30" s="27"/>
      <c r="F30" s="27"/>
      <c r="G30" s="67" t="s">
        <v>174</v>
      </c>
      <c r="H30" s="167"/>
    </row>
    <row r="31" spans="1:23" ht="33" customHeight="1">
      <c r="A31" s="74"/>
      <c r="B31" s="74"/>
      <c r="C31" s="84"/>
      <c r="D31" s="61"/>
      <c r="E31" s="27"/>
      <c r="F31" s="27"/>
      <c r="G31" s="67" t="str">
        <f>"For and on behalf of " &amp; '  Sch-1'!C8</f>
        <v xml:space="preserve">For and on behalf of </v>
      </c>
      <c r="H31" s="167"/>
    </row>
    <row r="32" spans="1:23" ht="33" customHeight="1">
      <c r="A32" s="72"/>
      <c r="B32" s="72"/>
      <c r="C32" s="72"/>
      <c r="D32" s="86"/>
      <c r="E32" s="79"/>
      <c r="F32" s="79"/>
      <c r="G32" s="60"/>
      <c r="H32" s="171"/>
    </row>
    <row r="33" spans="1:7" ht="15">
      <c r="A33" s="98" t="s">
        <v>175</v>
      </c>
      <c r="B33" s="98"/>
      <c r="C33" s="86" t="str">
        <f>'  Sch-1'!C155</f>
        <v/>
      </c>
      <c r="D33" s="86"/>
      <c r="E33" s="79" t="s">
        <v>176</v>
      </c>
      <c r="F33" s="577" t="str">
        <f>'  Sch-1'!G155</f>
        <v/>
      </c>
      <c r="G33" s="577"/>
    </row>
    <row r="34" spans="1:7">
      <c r="A34" s="98" t="s">
        <v>177</v>
      </c>
      <c r="B34" s="98"/>
      <c r="C34" s="87" t="str">
        <f>'  Sch-1'!C156</f>
        <v/>
      </c>
      <c r="D34" s="88"/>
      <c r="E34" s="79" t="s">
        <v>178</v>
      </c>
      <c r="F34" s="577" t="str">
        <f>'  Sch-1'!G156</f>
        <v/>
      </c>
      <c r="G34" s="577"/>
    </row>
    <row r="35" spans="1:7">
      <c r="A35" s="74"/>
      <c r="B35" s="74"/>
      <c r="C35" s="74"/>
      <c r="D35" s="74"/>
      <c r="E35" s="79"/>
      <c r="F35" s="79"/>
      <c r="G35" s="60"/>
    </row>
  </sheetData>
  <sheetProtection password="EAE4" sheet="1" formatColumns="0" formatRows="0" selectLockedCells="1"/>
  <customSheetViews>
    <customSheetView guid="{F2279B93-E4FF-4A81-B734-06F92F73708D}" scale="79" zeroValues="0" hiddenRows="1" hiddenColumns="1" topLeftCell="A5">
      <selection activeCell="G19" sqref="G19"/>
      <pageMargins left="0" right="0" top="0" bottom="0" header="0" footer="0"/>
      <pageSetup scale="96" orientation="portrait" r:id="rId1"/>
      <headerFooter alignWithMargins="0">
        <oddFooter>&amp;R&amp;"Book Antiqua,Bold"&amp;10Letter of Discount  / Page &amp;P of &amp;N</oddFooter>
      </headerFooter>
    </customSheetView>
    <customSheetView guid="{C3C2F6BE-1796-4187-BF38-BACEF6057F57}" scale="79" zeroValues="0" hiddenRows="1" hiddenColumns="1" topLeftCell="C1">
      <selection activeCell="G19" sqref="G19"/>
      <pageMargins left="0" right="0" top="0" bottom="0" header="0" footer="0"/>
      <pageSetup scale="96" orientation="portrait" r:id="rId2"/>
      <headerFooter alignWithMargins="0">
        <oddFooter>&amp;R&amp;"Book Antiqua,Bold"&amp;10Letter of Discount  / Page &amp;P of &amp;N</oddFooter>
      </headerFooter>
    </customSheetView>
    <customSheetView guid="{5E2FF645-A015-403E-863B-BADF6B75C7D1}" scale="79" zeroValues="0" hiddenRows="1" hiddenColumns="1" topLeftCell="C1">
      <selection activeCell="G17" sqref="G17"/>
      <pageMargins left="0" right="0" top="0" bottom="0" header="0" footer="0"/>
      <pageSetup scale="96" orientation="portrait" r:id="rId3"/>
      <headerFooter alignWithMargins="0">
        <oddFooter>&amp;R&amp;"Book Antiqua,Bold"&amp;10Letter of Discount  / Page &amp;P of &amp;N</oddFooter>
      </headerFooter>
    </customSheetView>
    <customSheetView guid="{25334923-91A5-4F88-9A10-8FA88873EC26}" scale="79" zeroValues="0" hiddenRows="1" hiddenColumns="1" topLeftCell="A14">
      <selection activeCell="G17" sqref="G17"/>
      <pageMargins left="0" right="0" top="0" bottom="0" header="0" footer="0"/>
      <pageSetup scale="96" orientation="portrait" r:id="rId4"/>
      <headerFooter alignWithMargins="0">
        <oddFooter>&amp;R&amp;"Book Antiqua,Bold"&amp;10Letter of Discount  / Page &amp;P of &amp;N</oddFooter>
      </headerFooter>
    </customSheetView>
    <customSheetView guid="{4F47A486-EA66-4D4B-9D65-1ABEAC31AACE}" scale="68" zeroValues="0" hiddenRows="1" hiddenColumns="1" topLeftCell="A16">
      <selection activeCell="G17" sqref="G17"/>
      <pageMargins left="0" right="0" top="0" bottom="0" header="0" footer="0"/>
      <pageSetup scale="96" orientation="portrait" r:id="rId5"/>
      <headerFooter alignWithMargins="0">
        <oddFooter>&amp;R&amp;"Book Antiqua,Bold"&amp;10Letter of Discount  / Page &amp;P of &amp;N</oddFooter>
      </headerFooter>
    </customSheetView>
    <customSheetView guid="{1A26D3B9-AD8D-4AE9-81F5-E0DF795F4658}" zeroValues="0" hiddenRows="1" hiddenColumns="1" topLeftCell="A12">
      <selection activeCell="G15" sqref="G15"/>
      <pageMargins left="0" right="0" top="0" bottom="0" header="0" footer="0"/>
      <pageSetup scale="96" orientation="portrait" r:id="rId6"/>
      <headerFooter alignWithMargins="0">
        <oddFooter>&amp;R&amp;"Book Antiqua,Bold"&amp;10Letter of Discount  / Page &amp;P of &amp;N</oddFooter>
      </headerFooter>
    </customSheetView>
    <customSheetView guid="{B0EE7D76-5806-4718-BDAD-3A3EA691E5E4}" zeroValues="0" hiddenRows="1" hiddenColumns="1">
      <selection activeCell="G24" sqref="G24"/>
      <pageMargins left="0" right="0" top="0" bottom="0" header="0" footer="0"/>
      <pageSetup scale="96" orientation="portrait" r:id="rId7"/>
      <headerFooter alignWithMargins="0">
        <oddFooter>&amp;R&amp;"Book Antiqua,Bold"&amp;10Letter of Discount  / Page &amp;P of &amp;N</oddFooter>
      </headerFooter>
    </customSheetView>
    <customSheetView guid="{696D9240-6693-44E8-B9A4-2BFADD101EE2}" zeroValues="0" hiddenRows="1" hiddenColumns="1" topLeftCell="A4">
      <selection activeCell="G15" sqref="G15"/>
      <pageMargins left="0" right="0" top="0" bottom="0" header="0" footer="0"/>
      <pageSetup scale="96" orientation="portrait" r:id="rId8"/>
      <headerFooter alignWithMargins="0">
        <oddFooter>&amp;R&amp;"Book Antiqua,Bold"&amp;10Letter of Discount  / Page &amp;P of &amp;N</oddFooter>
      </headerFooter>
    </customSheetView>
    <customSheetView guid="{58D82F59-8CF6-455F-B9F4-081499FDF243}" zeroValues="0" hiddenRows="1" hiddenColumns="1">
      <selection activeCell="G24" sqref="G24"/>
      <pageMargins left="0" right="0" top="0" bottom="0" header="0" footer="0"/>
      <pageSetup scale="96" orientation="portrait" r:id="rId9"/>
      <headerFooter alignWithMargins="0">
        <oddFooter>&amp;R&amp;"Book Antiqua,Bold"&amp;10Letter of Discount  / Page &amp;P of &amp;N</oddFooter>
      </headerFooter>
    </customSheetView>
    <customSheetView guid="{B1277D53-29D6-4226-81E2-084FB62977B6}" zeroValues="0" hiddenRows="1" hiddenColumns="1" topLeftCell="A15">
      <selection activeCell="G15" sqref="G15"/>
      <pageMargins left="0" right="0" top="0" bottom="0" header="0" footer="0"/>
      <pageSetup scale="96" orientation="portrait" r:id="rId10"/>
      <headerFooter alignWithMargins="0">
        <oddFooter>&amp;R&amp;"Book Antiqua,Bold"&amp;10Letter of Discount  / Page &amp;P of &amp;N</oddFooter>
      </headerFooter>
    </customSheetView>
    <customSheetView guid="{E95B21C1-D936-4435-AF6F-90CF0B6A7506}" zeroValues="0" hiddenRows="1" hiddenColumns="1" topLeftCell="A15">
      <selection activeCell="G15" sqref="G15"/>
      <pageMargins left="0" right="0" top="0" bottom="0" header="0" footer="0"/>
      <pageSetup scale="96" orientation="portrait" r:id="rId11"/>
      <headerFooter alignWithMargins="0">
        <oddFooter>&amp;R&amp;"Book Antiqua,Bold"&amp;10Letter of Discount  / Page &amp;P of &amp;N</oddFooter>
      </headerFooter>
    </customSheetView>
    <customSheetView guid="{8DC3BA4D-7811-4245-A3D0-7EE4A8A001CA}" scale="68" zeroValues="0" hiddenRows="1" hiddenColumns="1" topLeftCell="A7">
      <selection activeCell="G19" sqref="G19"/>
      <pageMargins left="0" right="0" top="0" bottom="0" header="0" footer="0"/>
      <pageSetup scale="96" orientation="portrait" r:id="rId12"/>
      <headerFooter alignWithMargins="0">
        <oddFooter>&amp;R&amp;"Book Antiqua,Bold"&amp;10Letter of Discount  / Page &amp;P of &amp;N</oddFooter>
      </headerFooter>
    </customSheetView>
    <customSheetView guid="{BAD0225F-C858-4E40-A5E7-64BB5328C88A}" scale="79" zeroValues="0" hiddenRows="1" hiddenColumns="1" topLeftCell="A11">
      <selection activeCell="G19" sqref="G19"/>
      <pageMargins left="0" right="0" top="0" bottom="0" header="0" footer="0"/>
      <pageSetup scale="96" orientation="portrait" r:id="rId13"/>
      <headerFooter alignWithMargins="0">
        <oddFooter>&amp;R&amp;"Book Antiqua,Bold"&amp;10Letter of Discount  / Page &amp;P of &amp;N</oddFooter>
      </headerFooter>
    </customSheetView>
    <customSheetView guid="{CF0E662C-D3BC-4297-99E8-62C40B3B7AD9}" scale="79" zeroValues="0" hiddenRows="1" hiddenColumns="1" topLeftCell="A8">
      <selection activeCell="G19" sqref="G19"/>
      <pageMargins left="0" right="0" top="0" bottom="0" header="0" footer="0"/>
      <pageSetup scale="96" orientation="portrait" r:id="rId14"/>
      <headerFooter alignWithMargins="0">
        <oddFooter>&amp;R&amp;"Book Antiqua,Bold"&amp;10Letter of Discount  / Page &amp;P of &amp;N</oddFooter>
      </headerFooter>
    </customSheetView>
    <customSheetView guid="{BEF72719-4CCF-4C9B-95F6-0F3535FF30B3}" scale="79" zeroValues="0" hiddenRows="1" hiddenColumns="1">
      <selection activeCell="G19" sqref="G19"/>
      <pageMargins left="0" right="0" top="0" bottom="0" header="0" footer="0"/>
      <pageSetup scale="96" orientation="portrait" r:id="rId15"/>
      <headerFooter alignWithMargins="0">
        <oddFooter>&amp;R&amp;"Book Antiqua,Bold"&amp;10Letter of Discount  / Page &amp;P of &amp;N</oddFooter>
      </headerFooter>
    </customSheetView>
    <customSheetView guid="{398C7893-3C2A-4DA4-8552-014985533932}" scale="79" zeroValues="0" hiddenRows="1" hiddenColumns="1" topLeftCell="A5">
      <selection activeCell="G19" sqref="G19"/>
      <pageMargins left="0" right="0" top="0" bottom="0" header="0" footer="0"/>
      <pageSetup scale="96" orientation="portrait" r:id="rId16"/>
      <headerFooter alignWithMargins="0">
        <oddFooter>&amp;R&amp;"Book Antiqua,Bold"&amp;10Letter of Discount  / Page &amp;P of &amp;N</oddFooter>
      </headerFooter>
    </customSheetView>
  </customSheetViews>
  <mergeCells count="16">
    <mergeCell ref="F34:G34"/>
    <mergeCell ref="C17:F17"/>
    <mergeCell ref="C19:F19"/>
    <mergeCell ref="B23:G23"/>
    <mergeCell ref="A1:G1"/>
    <mergeCell ref="C12:G12"/>
    <mergeCell ref="A16:G16"/>
    <mergeCell ref="A4:G4"/>
    <mergeCell ref="F33:G33"/>
    <mergeCell ref="B20:G20"/>
    <mergeCell ref="C21:G21"/>
    <mergeCell ref="B22:G22"/>
    <mergeCell ref="A27:G27"/>
    <mergeCell ref="B18:G18"/>
    <mergeCell ref="A13:G13"/>
    <mergeCell ref="A14:G14"/>
  </mergeCells>
  <phoneticPr fontId="3" type="noConversion"/>
  <dataValidations count="2">
    <dataValidation type="decimal" allowBlank="1" showInputMessage="1" showErrorMessage="1" error="Enter in percent only." sqref="G19" xr:uid="{00000000-0002-0000-0A00-000000000000}">
      <formula1>0</formula1>
      <formula2>1</formula2>
    </dataValidation>
    <dataValidation type="whole" operator="greaterThanOrEqual" allowBlank="1" showInputMessage="1" showErrorMessage="1" error="Enter numeric figure without decimal only" sqref="G17" xr:uid="{00000000-0002-0000-0A00-000001000000}">
      <formula1>0</formula1>
    </dataValidation>
  </dataValidations>
  <pageMargins left="0.72" right="0.49" top="0.62" bottom="0.52" header="0.32" footer="0.27"/>
  <pageSetup scale="96" orientation="portrait" r:id="rId17"/>
  <headerFooter alignWithMargins="0">
    <oddFooter>&amp;R&amp;"Book Antiqua,Bold"&amp;10Letter of Discount  / Page &amp;P of &amp;N</oddFooter>
  </headerFooter>
  <drawing r:id="rId18"/>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6"/>
  <dimension ref="A1:AP65"/>
  <sheetViews>
    <sheetView showZeros="0" tabSelected="1" topLeftCell="A29" zoomScaleNormal="100" zoomScaleSheetLayoutView="100" workbookViewId="0">
      <selection activeCell="F40" sqref="F40"/>
    </sheetView>
  </sheetViews>
  <sheetFormatPr defaultColWidth="8" defaultRowHeight="16.5"/>
  <cols>
    <col min="1" max="1" width="9.375" style="74" customWidth="1"/>
    <col min="2" max="2" width="9.375" style="77" customWidth="1"/>
    <col min="3" max="3" width="12.875" style="74" customWidth="1"/>
    <col min="4" max="4" width="18.125" style="74" customWidth="1"/>
    <col min="5" max="5" width="11.125" style="74" customWidth="1"/>
    <col min="6" max="6" width="30.75" style="71" customWidth="1"/>
    <col min="7" max="8" width="8" style="71" customWidth="1"/>
    <col min="9" max="25" width="8" style="72" customWidth="1"/>
    <col min="26" max="28" width="8" style="187" hidden="1" customWidth="1"/>
    <col min="29" max="29" width="17.5" style="187" hidden="1" customWidth="1"/>
    <col min="30" max="30" width="12.125" style="187" hidden="1" customWidth="1"/>
    <col min="31" max="31" width="8" style="136" customWidth="1"/>
    <col min="32" max="32" width="8" style="137" customWidth="1"/>
    <col min="33" max="33" width="12" style="137" customWidth="1"/>
    <col min="34" max="34" width="8" style="136" hidden="1" customWidth="1"/>
    <col min="35" max="36" width="8" style="136" customWidth="1"/>
    <col min="37" max="37" width="9.125" style="136" customWidth="1"/>
    <col min="38" max="42" width="8" style="136" customWidth="1"/>
    <col min="43" max="16384" width="8" style="72"/>
  </cols>
  <sheetData>
    <row r="1" spans="1:37">
      <c r="A1" s="69" t="str">
        <f>Cover!B3</f>
        <v xml:space="preserve">Specification No.: WR1/NT/W-AIS/DOM/F01/26/07381 (RFx No. 5002005435)   </v>
      </c>
      <c r="B1" s="69"/>
      <c r="C1" s="70"/>
      <c r="D1" s="70"/>
      <c r="E1" s="70"/>
      <c r="F1" s="80" t="s">
        <v>179</v>
      </c>
      <c r="Z1" s="187">
        <f>'Names of Bidder'!D6</f>
        <v>0</v>
      </c>
      <c r="AF1" s="137">
        <v>1</v>
      </c>
      <c r="AG1" s="137" t="s">
        <v>180</v>
      </c>
      <c r="AJ1" s="137">
        <v>1</v>
      </c>
      <c r="AK1" s="136" t="s">
        <v>181</v>
      </c>
    </row>
    <row r="2" spans="1:37">
      <c r="B2" s="74"/>
      <c r="F2" s="74"/>
      <c r="Z2" s="187" t="e">
        <f>'Names of Bidder'!AA6</f>
        <v>#REF!</v>
      </c>
      <c r="AF2" s="137">
        <v>2</v>
      </c>
      <c r="AG2" s="137" t="s">
        <v>182</v>
      </c>
      <c r="AJ2" s="137">
        <v>2</v>
      </c>
      <c r="AK2" s="136" t="s">
        <v>183</v>
      </c>
    </row>
    <row r="3" spans="1:37" ht="15">
      <c r="A3" s="612" t="s">
        <v>184</v>
      </c>
      <c r="B3" s="612"/>
      <c r="C3" s="612"/>
      <c r="D3" s="612"/>
      <c r="E3" s="612"/>
      <c r="F3" s="612"/>
      <c r="AF3" s="137">
        <v>3</v>
      </c>
      <c r="AG3" s="137" t="s">
        <v>185</v>
      </c>
      <c r="AJ3" s="137">
        <v>3</v>
      </c>
      <c r="AK3" s="136" t="s">
        <v>186</v>
      </c>
    </row>
    <row r="4" spans="1:37" ht="15">
      <c r="A4" s="73"/>
      <c r="B4" s="73"/>
      <c r="C4" s="73"/>
      <c r="D4" s="73"/>
      <c r="E4" s="73"/>
      <c r="F4" s="73"/>
      <c r="AF4" s="137">
        <v>4</v>
      </c>
      <c r="AG4" s="137" t="s">
        <v>187</v>
      </c>
      <c r="AJ4" s="137">
        <v>4</v>
      </c>
      <c r="AK4" s="136" t="s">
        <v>188</v>
      </c>
    </row>
    <row r="5" spans="1:37">
      <c r="A5" s="77" t="s">
        <v>189</v>
      </c>
      <c r="C5" s="613"/>
      <c r="D5" s="614"/>
      <c r="E5" s="614"/>
      <c r="F5" s="614"/>
      <c r="AF5" s="137">
        <v>5</v>
      </c>
      <c r="AG5" s="137" t="s">
        <v>187</v>
      </c>
      <c r="AJ5" s="137">
        <v>5</v>
      </c>
      <c r="AK5" s="136" t="s">
        <v>190</v>
      </c>
    </row>
    <row r="6" spans="1:37">
      <c r="A6" s="77" t="s">
        <v>191</v>
      </c>
      <c r="B6" s="615" t="str">
        <f>'  Sch-1'!C155</f>
        <v/>
      </c>
      <c r="C6" s="615"/>
      <c r="F6" s="74"/>
      <c r="AF6" s="137">
        <v>6</v>
      </c>
      <c r="AG6" s="137" t="s">
        <v>187</v>
      </c>
      <c r="AH6" s="138" t="e">
        <f>DAY(B6)</f>
        <v>#VALUE!</v>
      </c>
      <c r="AJ6" s="137">
        <v>6</v>
      </c>
      <c r="AK6" s="136" t="s">
        <v>192</v>
      </c>
    </row>
    <row r="7" spans="1:37">
      <c r="A7" s="77"/>
      <c r="B7" s="81"/>
      <c r="C7" s="81"/>
      <c r="F7" s="74"/>
      <c r="AF7" s="137">
        <v>7</v>
      </c>
      <c r="AG7" s="137" t="s">
        <v>187</v>
      </c>
      <c r="AH7" s="138" t="e">
        <f>MONTH(B6)</f>
        <v>#VALUE!</v>
      </c>
      <c r="AJ7" s="137">
        <v>7</v>
      </c>
      <c r="AK7" s="136" t="s">
        <v>193</v>
      </c>
    </row>
    <row r="8" spans="1:37">
      <c r="A8" s="76" t="str">
        <f>'  Sch-1'!F6</f>
        <v>To:</v>
      </c>
      <c r="B8" s="75"/>
      <c r="F8" s="78"/>
      <c r="AF8" s="137">
        <v>8</v>
      </c>
      <c r="AG8" s="137" t="s">
        <v>187</v>
      </c>
      <c r="AH8" s="138" t="e">
        <f>LOOKUP(AH7,AJ1:AJ12,AK1:AK12)</f>
        <v>#VALUE!</v>
      </c>
      <c r="AJ8" s="137">
        <v>8</v>
      </c>
      <c r="AK8" s="136" t="s">
        <v>194</v>
      </c>
    </row>
    <row r="9" spans="1:37">
      <c r="A9" s="76" t="str">
        <f>'  Sch-1'!F7</f>
        <v>Contract &amp; Material</v>
      </c>
      <c r="B9" s="76"/>
      <c r="F9" s="78"/>
      <c r="AF9" s="137">
        <v>9</v>
      </c>
      <c r="AG9" s="137" t="s">
        <v>187</v>
      </c>
      <c r="AH9" s="138" t="e">
        <f>YEAR(B6)</f>
        <v>#VALUE!</v>
      </c>
      <c r="AJ9" s="137">
        <v>9</v>
      </c>
      <c r="AK9" s="136" t="s">
        <v>195</v>
      </c>
    </row>
    <row r="10" spans="1:37">
      <c r="A10" s="76" t="str">
        <f>'  Sch-1'!F8</f>
        <v>Power Grid Corporation of India Ltd.,</v>
      </c>
      <c r="B10" s="76"/>
      <c r="F10" s="78"/>
      <c r="AF10" s="137">
        <v>10</v>
      </c>
      <c r="AG10" s="137" t="s">
        <v>187</v>
      </c>
      <c r="AJ10" s="137">
        <v>10</v>
      </c>
      <c r="AK10" s="136" t="s">
        <v>196</v>
      </c>
    </row>
    <row r="11" spans="1:37">
      <c r="A11" s="76" t="str">
        <f>'  Sch-1'!F9</f>
        <v>Western Region -I Headquarters</v>
      </c>
      <c r="B11" s="76"/>
      <c r="F11" s="78"/>
      <c r="AF11" s="137">
        <v>11</v>
      </c>
      <c r="AG11" s="137" t="s">
        <v>187</v>
      </c>
      <c r="AJ11" s="137">
        <v>11</v>
      </c>
      <c r="AK11" s="136" t="s">
        <v>197</v>
      </c>
    </row>
    <row r="12" spans="1:37">
      <c r="A12" s="76" t="str">
        <f>'  Sch-1'!F10</f>
        <v>Sampriti Nagar, Nari Ring Road</v>
      </c>
      <c r="B12" s="76"/>
      <c r="F12" s="78"/>
      <c r="AF12" s="137">
        <v>12</v>
      </c>
      <c r="AG12" s="137" t="s">
        <v>187</v>
      </c>
      <c r="AJ12" s="137">
        <v>12</v>
      </c>
      <c r="AK12" s="136" t="s">
        <v>198</v>
      </c>
    </row>
    <row r="13" spans="1:37">
      <c r="A13" s="76" t="str">
        <f>'  Sch-1'!F11</f>
        <v>PO: Uppalwadi, Nagpur (MS) -440026</v>
      </c>
      <c r="B13" s="76"/>
      <c r="F13" s="78"/>
      <c r="AF13" s="137">
        <v>13</v>
      </c>
      <c r="AG13" s="137" t="s">
        <v>187</v>
      </c>
    </row>
    <row r="14" spans="1:37" ht="49.5" customHeight="1">
      <c r="A14" s="77"/>
      <c r="F14" s="78"/>
      <c r="AF14" s="137">
        <v>14</v>
      </c>
      <c r="AG14" s="137" t="s">
        <v>187</v>
      </c>
    </row>
    <row r="15" spans="1:37" ht="71.25" customHeight="1">
      <c r="A15" s="82" t="s">
        <v>199</v>
      </c>
      <c r="B15" s="89"/>
      <c r="C15" s="616" t="str">
        <f>Cover!B2</f>
        <v>Supply, Erection and Civil package for Extension of 400/220kV Raipur (PG) S/s for Installation of 1x500MVA ICT (4th) under the Transmission Scheme - Augmentation of Transformation capacity at 400/220kV Raipur (PG) S/s by 400/220kV 1x500MVA ICT (4th) along with associated bays at both ends</v>
      </c>
      <c r="D15" s="616"/>
      <c r="E15" s="616"/>
      <c r="F15" s="616"/>
      <c r="U15" s="187"/>
      <c r="V15" s="187"/>
      <c r="W15" s="187"/>
      <c r="X15" s="187"/>
      <c r="Y15" s="187"/>
      <c r="AE15" s="187"/>
      <c r="AF15" s="137">
        <v>15</v>
      </c>
      <c r="AG15" s="137" t="s">
        <v>187</v>
      </c>
    </row>
    <row r="16" spans="1:37" ht="33" customHeight="1">
      <c r="A16" s="74" t="s">
        <v>200</v>
      </c>
      <c r="B16" s="74"/>
      <c r="C16" s="78"/>
      <c r="D16" s="78"/>
      <c r="E16" s="78"/>
      <c r="F16" s="78"/>
      <c r="U16" s="187"/>
      <c r="V16" s="187"/>
      <c r="W16" s="187"/>
      <c r="X16" s="187"/>
      <c r="Y16" s="196"/>
      <c r="AE16" s="187"/>
      <c r="AF16" s="137">
        <v>16</v>
      </c>
      <c r="AG16" s="137" t="s">
        <v>187</v>
      </c>
    </row>
    <row r="17" spans="1:42" ht="144" customHeight="1">
      <c r="A17" s="89">
        <v>1</v>
      </c>
      <c r="B17" s="598" t="str">
        <f>Z17&amp;C15&amp;" "&amp;AA17&amp;AC17&amp;AD17&amp;AB17</f>
        <v>In continuation of First Envelope of our Bid, we hereby submit the Second Envelope of the Bid, both of which shall be read together and in conjunction with each other, and shall be construed as an integral part of our Bid. Accordingly, we the undersigned, offer to  execute the work of  Supply, Erection and Civil package for Extension of 400/220kV Raipur (PG) S/s for Installation of 1x500MVA ICT (4th) under the Transmission Scheme - Augmentation of Transformation capacity at 400/220kV Raipur (PG) S/s by 400/220kV 1x500MVA ICT (4th) along with associated bays at both ends under the above-named package in full conformity with the said Bidding Documents for the sum of Rs. 0 (Rupees          only) or such other sums as may be determined in accordance with the terms and conditions of the Bidding Documents.</v>
      </c>
      <c r="C17" s="598"/>
      <c r="D17" s="598"/>
      <c r="E17" s="598"/>
      <c r="F17" s="598"/>
      <c r="U17" s="187"/>
      <c r="V17" s="187"/>
      <c r="W17" s="187"/>
      <c r="X17" s="187"/>
      <c r="Y17" s="196"/>
      <c r="Z17" s="224" t="s">
        <v>201</v>
      </c>
      <c r="AA17" s="224" t="s">
        <v>202</v>
      </c>
      <c r="AB17" s="225" t="s">
        <v>203</v>
      </c>
      <c r="AC17" s="226">
        <f>ROUND('Sch-5 After Discount'!D29,0)</f>
        <v>0</v>
      </c>
      <c r="AD17" s="227" t="str">
        <f>" (" &amp; 'N-W'!A8 &amp; ")"</f>
        <v xml:space="preserve"> (Rupees          only)</v>
      </c>
      <c r="AE17" s="187"/>
      <c r="AF17" s="137">
        <v>17</v>
      </c>
      <c r="AG17" s="137" t="s">
        <v>187</v>
      </c>
    </row>
    <row r="18" spans="1:42" ht="43.5" customHeight="1">
      <c r="B18" s="605" t="s">
        <v>204</v>
      </c>
      <c r="C18" s="605"/>
      <c r="D18" s="605"/>
      <c r="E18" s="605"/>
      <c r="F18" s="605"/>
      <c r="AF18" s="137">
        <v>18</v>
      </c>
      <c r="AG18" s="137" t="s">
        <v>187</v>
      </c>
    </row>
    <row r="19" spans="1:42" s="71" customFormat="1" ht="33" customHeight="1">
      <c r="A19" s="90">
        <v>2</v>
      </c>
      <c r="B19" s="601" t="s">
        <v>205</v>
      </c>
      <c r="C19" s="601"/>
      <c r="D19" s="601"/>
      <c r="E19" s="601"/>
      <c r="F19" s="601"/>
      <c r="Z19" s="228"/>
      <c r="AA19" s="228"/>
      <c r="AB19" s="228"/>
      <c r="AC19" s="228"/>
      <c r="AD19" s="228"/>
      <c r="AE19" s="139"/>
      <c r="AF19" s="137">
        <v>19</v>
      </c>
      <c r="AG19" s="137" t="s">
        <v>187</v>
      </c>
      <c r="AH19" s="139"/>
      <c r="AI19" s="139"/>
      <c r="AJ19" s="139"/>
      <c r="AK19" s="139"/>
      <c r="AL19" s="139"/>
      <c r="AM19" s="139"/>
      <c r="AN19" s="139"/>
      <c r="AO19" s="139"/>
      <c r="AP19" s="139"/>
    </row>
    <row r="20" spans="1:42" ht="45" customHeight="1">
      <c r="A20" s="89">
        <v>2.1</v>
      </c>
      <c r="B20" s="598" t="s">
        <v>206</v>
      </c>
      <c r="C20" s="598"/>
      <c r="D20" s="598"/>
      <c r="E20" s="598"/>
      <c r="F20" s="598"/>
      <c r="AF20" s="137">
        <v>20</v>
      </c>
      <c r="AG20" s="137" t="s">
        <v>187</v>
      </c>
    </row>
    <row r="21" spans="1:42" ht="29.25" customHeight="1">
      <c r="B21" s="604" t="s">
        <v>207</v>
      </c>
      <c r="C21" s="604"/>
      <c r="D21" s="611" t="s">
        <v>463</v>
      </c>
      <c r="E21" s="611"/>
      <c r="F21" s="611"/>
      <c r="AF21" s="137">
        <v>21</v>
      </c>
      <c r="AG21" s="137" t="s">
        <v>180</v>
      </c>
    </row>
    <row r="22" spans="1:42" ht="36" customHeight="1">
      <c r="B22" s="604" t="s">
        <v>208</v>
      </c>
      <c r="C22" s="604"/>
      <c r="D22" s="602" t="s">
        <v>465</v>
      </c>
      <c r="E22" s="603"/>
      <c r="F22" s="603"/>
    </row>
    <row r="23" spans="1:42" ht="33" customHeight="1">
      <c r="B23" s="482" t="s">
        <v>209</v>
      </c>
      <c r="C23" s="483"/>
      <c r="D23" s="610" t="s">
        <v>468</v>
      </c>
      <c r="E23" s="610"/>
      <c r="F23" s="610"/>
    </row>
    <row r="24" spans="1:42" ht="24" customHeight="1">
      <c r="B24" s="604" t="s">
        <v>210</v>
      </c>
      <c r="C24" s="604"/>
      <c r="D24" s="483" t="s">
        <v>211</v>
      </c>
      <c r="E24" s="481"/>
      <c r="F24" s="481"/>
      <c r="H24" s="125"/>
    </row>
    <row r="25" spans="1:42" ht="21" customHeight="1">
      <c r="B25" s="480" t="s">
        <v>212</v>
      </c>
      <c r="C25" s="480"/>
      <c r="D25" s="483" t="s">
        <v>213</v>
      </c>
      <c r="E25" s="481"/>
      <c r="F25" s="481"/>
      <c r="H25" s="125"/>
    </row>
    <row r="26" spans="1:42">
      <c r="B26" s="238"/>
      <c r="C26" s="238"/>
      <c r="D26" s="180"/>
      <c r="E26" s="239"/>
      <c r="F26" s="239"/>
      <c r="H26" s="125"/>
    </row>
    <row r="27" spans="1:42" ht="104.25" customHeight="1">
      <c r="A27" s="91">
        <v>2.2000000000000002</v>
      </c>
      <c r="B27" s="598" t="s">
        <v>214</v>
      </c>
      <c r="C27" s="598"/>
      <c r="D27" s="598"/>
      <c r="E27" s="598"/>
      <c r="F27" s="598"/>
      <c r="AF27" s="137">
        <v>28</v>
      </c>
      <c r="AG27" s="137" t="s">
        <v>187</v>
      </c>
    </row>
    <row r="28" spans="1:42" ht="65.25" customHeight="1">
      <c r="A28" s="91">
        <v>2.2999999999999998</v>
      </c>
      <c r="B28" s="598" t="s">
        <v>469</v>
      </c>
      <c r="C28" s="598"/>
      <c r="D28" s="598"/>
      <c r="E28" s="598"/>
      <c r="F28" s="598"/>
      <c r="AF28" s="137">
        <v>29</v>
      </c>
      <c r="AG28" s="137" t="s">
        <v>187</v>
      </c>
    </row>
    <row r="29" spans="1:42" ht="139.5" customHeight="1">
      <c r="A29" s="91">
        <v>2.4</v>
      </c>
      <c r="B29" s="598" t="s">
        <v>215</v>
      </c>
      <c r="C29" s="598"/>
      <c r="D29" s="598"/>
      <c r="E29" s="598"/>
      <c r="F29" s="598"/>
      <c r="AF29" s="137">
        <v>30</v>
      </c>
      <c r="AG29" s="137" t="s">
        <v>187</v>
      </c>
    </row>
    <row r="30" spans="1:42" ht="72" customHeight="1">
      <c r="A30" s="91">
        <v>2.5</v>
      </c>
      <c r="B30" s="598" t="s">
        <v>216</v>
      </c>
      <c r="C30" s="598"/>
      <c r="D30" s="598"/>
      <c r="E30" s="598"/>
      <c r="F30" s="598"/>
      <c r="AF30" s="137">
        <v>31</v>
      </c>
      <c r="AG30" s="137" t="s">
        <v>180</v>
      </c>
    </row>
    <row r="31" spans="1:42" ht="117" customHeight="1">
      <c r="A31" s="89">
        <v>3</v>
      </c>
      <c r="B31" s="598" t="s">
        <v>217</v>
      </c>
      <c r="C31" s="598"/>
      <c r="D31" s="598"/>
      <c r="E31" s="598"/>
      <c r="F31" s="598"/>
    </row>
    <row r="32" spans="1:42" ht="21" customHeight="1">
      <c r="B32" s="27"/>
      <c r="C32" s="27"/>
      <c r="D32" s="27"/>
      <c r="E32" s="83"/>
      <c r="F32" s="83"/>
    </row>
    <row r="33" spans="1:42" ht="21" customHeight="1">
      <c r="B33" s="27" t="s">
        <v>170</v>
      </c>
      <c r="C33" s="54"/>
      <c r="D33" s="61"/>
      <c r="E33" s="61"/>
      <c r="F33" s="61"/>
    </row>
    <row r="34" spans="1:42" ht="21" customHeight="1">
      <c r="B34" s="84"/>
      <c r="C34" s="61"/>
      <c r="D34" s="61"/>
      <c r="E34" s="27"/>
      <c r="F34" s="67" t="s">
        <v>174</v>
      </c>
    </row>
    <row r="35" spans="1:42" ht="21" customHeight="1">
      <c r="B35" s="84"/>
      <c r="C35" s="61"/>
      <c r="D35" s="27"/>
      <c r="E35" s="27"/>
      <c r="F35" s="67" t="str">
        <f>"For and on behalf of " &amp; '  Sch-1'!C8</f>
        <v xml:space="preserve">For and on behalf of </v>
      </c>
    </row>
    <row r="36" spans="1:42" ht="24.95" customHeight="1">
      <c r="A36" s="72"/>
      <c r="B36" s="72"/>
      <c r="C36" s="86"/>
      <c r="D36" s="72"/>
      <c r="E36" s="79"/>
      <c r="F36" s="77"/>
    </row>
    <row r="37" spans="1:42" ht="24.95" customHeight="1">
      <c r="A37" s="98" t="s">
        <v>175</v>
      </c>
      <c r="B37" s="600" t="str">
        <f>'  Sch-1'!C155</f>
        <v/>
      </c>
      <c r="C37" s="600"/>
      <c r="D37" s="187"/>
      <c r="E37" s="79" t="s">
        <v>176</v>
      </c>
      <c r="F37" s="87" t="str">
        <f>'  Sch-1'!G155</f>
        <v/>
      </c>
    </row>
    <row r="38" spans="1:42" ht="24.95" customHeight="1">
      <c r="A38" s="98" t="s">
        <v>177</v>
      </c>
      <c r="B38" s="87" t="str">
        <f>'  Sch-1'!C156</f>
        <v/>
      </c>
      <c r="C38" s="88"/>
      <c r="D38" s="187"/>
      <c r="E38" s="79" t="s">
        <v>178</v>
      </c>
      <c r="F38" s="87" t="str">
        <f>'  Sch-1'!G156</f>
        <v/>
      </c>
    </row>
    <row r="39" spans="1:42" ht="24.95" customHeight="1">
      <c r="B39" s="74"/>
      <c r="D39" s="72"/>
      <c r="E39" s="79"/>
      <c r="F39" s="74"/>
    </row>
    <row r="40" spans="1:42" s="71" customFormat="1" ht="33" customHeight="1">
      <c r="A40" s="93" t="s">
        <v>218</v>
      </c>
      <c r="B40" s="94"/>
      <c r="C40" s="95"/>
      <c r="D40" s="27"/>
      <c r="E40" s="67"/>
      <c r="F40" s="96"/>
      <c r="H40" s="92"/>
      <c r="Z40" s="228"/>
      <c r="AA40" s="228"/>
      <c r="AB40" s="228"/>
      <c r="AC40" s="228"/>
      <c r="AD40" s="228"/>
      <c r="AE40" s="139"/>
      <c r="AF40" s="137"/>
      <c r="AG40" s="137"/>
      <c r="AH40" s="139"/>
      <c r="AI40" s="139"/>
      <c r="AJ40" s="139"/>
      <c r="AK40" s="139"/>
      <c r="AL40" s="139"/>
      <c r="AM40" s="139"/>
      <c r="AN40" s="139"/>
      <c r="AO40" s="139"/>
      <c r="AP40" s="139"/>
    </row>
    <row r="41" spans="1:42" s="71" customFormat="1" ht="33" customHeight="1">
      <c r="A41" s="607" t="s">
        <v>219</v>
      </c>
      <c r="B41" s="607"/>
      <c r="C41" s="607"/>
      <c r="D41" s="111"/>
      <c r="E41" s="111"/>
      <c r="F41" s="111"/>
      <c r="H41" s="92"/>
      <c r="Z41" s="228"/>
      <c r="AA41" s="228"/>
      <c r="AB41" s="228"/>
      <c r="AC41" s="228"/>
      <c r="AD41" s="228"/>
      <c r="AE41" s="139"/>
      <c r="AF41" s="137"/>
      <c r="AG41" s="137"/>
      <c r="AH41" s="139"/>
      <c r="AI41" s="139"/>
      <c r="AJ41" s="139"/>
      <c r="AK41" s="139"/>
      <c r="AL41" s="139"/>
      <c r="AM41" s="139"/>
      <c r="AN41" s="139"/>
      <c r="AO41" s="139"/>
      <c r="AP41" s="139"/>
    </row>
    <row r="42" spans="1:42" s="71" customFormat="1" ht="33" customHeight="1">
      <c r="A42" s="608"/>
      <c r="B42" s="608"/>
      <c r="C42" s="608"/>
      <c r="D42" s="111"/>
      <c r="E42" s="111"/>
      <c r="F42" s="111"/>
      <c r="H42" s="92"/>
      <c r="Z42" s="228"/>
      <c r="AA42" s="228"/>
      <c r="AB42" s="228"/>
      <c r="AC42" s="228"/>
      <c r="AD42" s="228"/>
      <c r="AE42" s="139"/>
      <c r="AF42" s="137"/>
      <c r="AG42" s="137"/>
      <c r="AH42" s="139"/>
      <c r="AI42" s="139"/>
      <c r="AJ42" s="139"/>
      <c r="AK42" s="139"/>
      <c r="AL42" s="139"/>
      <c r="AM42" s="139"/>
      <c r="AN42" s="139"/>
      <c r="AO42" s="139"/>
      <c r="AP42" s="139"/>
    </row>
    <row r="43" spans="1:42" s="71" customFormat="1" ht="33" customHeight="1">
      <c r="A43" s="599"/>
      <c r="B43" s="599"/>
      <c r="C43" s="599"/>
      <c r="D43" s="111"/>
      <c r="E43" s="111"/>
      <c r="F43" s="111"/>
      <c r="H43" s="92"/>
      <c r="Z43" s="228"/>
      <c r="AA43" s="228"/>
      <c r="AB43" s="228"/>
      <c r="AC43" s="228"/>
      <c r="AD43" s="228"/>
      <c r="AE43" s="139"/>
      <c r="AF43" s="137"/>
      <c r="AG43" s="137"/>
      <c r="AH43" s="139"/>
      <c r="AI43" s="139"/>
      <c r="AJ43" s="139"/>
      <c r="AK43" s="139"/>
      <c r="AL43" s="139"/>
      <c r="AM43" s="139"/>
      <c r="AN43" s="139"/>
      <c r="AO43" s="139"/>
      <c r="AP43" s="139"/>
    </row>
    <row r="44" spans="1:42" s="71" customFormat="1" ht="33" customHeight="1">
      <c r="A44" s="609" t="s">
        <v>220</v>
      </c>
      <c r="B44" s="609"/>
      <c r="C44" s="609"/>
      <c r="D44" s="111"/>
      <c r="E44" s="111"/>
      <c r="F44" s="111"/>
      <c r="H44" s="92"/>
      <c r="Z44" s="228"/>
      <c r="AA44" s="228"/>
      <c r="AB44" s="228"/>
      <c r="AC44" s="228"/>
      <c r="AD44" s="228"/>
      <c r="AE44" s="139"/>
      <c r="AF44" s="137"/>
      <c r="AG44" s="137"/>
      <c r="AH44" s="139"/>
      <c r="AI44" s="139"/>
      <c r="AJ44" s="139"/>
      <c r="AK44" s="139"/>
      <c r="AL44" s="139"/>
      <c r="AM44" s="139"/>
      <c r="AN44" s="139"/>
      <c r="AO44" s="139"/>
      <c r="AP44" s="139"/>
    </row>
    <row r="45" spans="1:42" s="71" customFormat="1" ht="33" customHeight="1">
      <c r="A45" s="609" t="s">
        <v>221</v>
      </c>
      <c r="B45" s="609"/>
      <c r="C45" s="609"/>
      <c r="D45" s="111"/>
      <c r="E45" s="111"/>
      <c r="F45" s="111"/>
      <c r="H45" s="92"/>
      <c r="Z45" s="228"/>
      <c r="AA45" s="228"/>
      <c r="AB45" s="228"/>
      <c r="AC45" s="228"/>
      <c r="AD45" s="228"/>
      <c r="AE45" s="139"/>
      <c r="AF45" s="137"/>
      <c r="AG45" s="137"/>
      <c r="AH45" s="139"/>
      <c r="AI45" s="139"/>
      <c r="AJ45" s="139"/>
      <c r="AK45" s="139"/>
      <c r="AL45" s="139"/>
      <c r="AM45" s="139"/>
      <c r="AN45" s="139"/>
      <c r="AO45" s="139"/>
      <c r="AP45" s="139"/>
    </row>
    <row r="46" spans="1:42" s="71" customFormat="1" ht="33" customHeight="1">
      <c r="A46" s="609" t="s">
        <v>222</v>
      </c>
      <c r="B46" s="609"/>
      <c r="C46" s="609"/>
      <c r="D46" s="111"/>
      <c r="E46" s="111"/>
      <c r="F46" s="111"/>
      <c r="H46" s="92"/>
      <c r="Z46" s="228"/>
      <c r="AA46" s="228"/>
      <c r="AB46" s="228"/>
      <c r="AC46" s="228"/>
      <c r="AD46" s="228"/>
      <c r="AE46" s="139"/>
      <c r="AF46" s="137"/>
      <c r="AG46" s="137"/>
      <c r="AH46" s="139"/>
      <c r="AI46" s="139"/>
      <c r="AJ46" s="139"/>
      <c r="AK46" s="139"/>
      <c r="AL46" s="139"/>
      <c r="AM46" s="139"/>
      <c r="AN46" s="139"/>
      <c r="AO46" s="139"/>
      <c r="AP46" s="139"/>
    </row>
    <row r="47" spans="1:42" s="71" customFormat="1" ht="33" customHeight="1">
      <c r="A47" s="607" t="s">
        <v>223</v>
      </c>
      <c r="B47" s="607"/>
      <c r="C47" s="607"/>
      <c r="D47" s="111"/>
      <c r="E47" s="111"/>
      <c r="F47" s="111"/>
      <c r="H47" s="92"/>
      <c r="Z47" s="228"/>
      <c r="AA47" s="228"/>
      <c r="AB47" s="228"/>
      <c r="AC47" s="228"/>
      <c r="AD47" s="228"/>
      <c r="AE47" s="139"/>
      <c r="AF47" s="137"/>
      <c r="AG47" s="137"/>
      <c r="AH47" s="139"/>
      <c r="AI47" s="139"/>
      <c r="AJ47" s="139"/>
      <c r="AK47" s="139"/>
      <c r="AL47" s="139"/>
      <c r="AM47" s="139"/>
      <c r="AN47" s="139"/>
      <c r="AO47" s="139"/>
      <c r="AP47" s="139"/>
    </row>
    <row r="48" spans="1:42" s="71" customFormat="1" ht="33" customHeight="1">
      <c r="A48" s="608"/>
      <c r="B48" s="608"/>
      <c r="C48" s="608"/>
      <c r="D48" s="111"/>
      <c r="E48" s="111"/>
      <c r="F48" s="111"/>
      <c r="H48" s="92"/>
      <c r="Z48" s="228"/>
      <c r="AA48" s="228"/>
      <c r="AB48" s="228"/>
      <c r="AC48" s="228"/>
      <c r="AD48" s="228"/>
      <c r="AE48" s="139"/>
      <c r="AF48" s="137"/>
      <c r="AG48" s="137"/>
      <c r="AH48" s="139"/>
      <c r="AI48" s="139"/>
      <c r="AJ48" s="139"/>
      <c r="AK48" s="139"/>
      <c r="AL48" s="139"/>
      <c r="AM48" s="139"/>
      <c r="AN48" s="139"/>
      <c r="AO48" s="139"/>
      <c r="AP48" s="139"/>
    </row>
    <row r="49" spans="1:42" s="71" customFormat="1" ht="33" customHeight="1">
      <c r="A49" s="599"/>
      <c r="B49" s="599"/>
      <c r="C49" s="599"/>
      <c r="D49" s="606"/>
      <c r="E49" s="606"/>
      <c r="F49" s="606"/>
      <c r="H49" s="92"/>
      <c r="Z49" s="228"/>
      <c r="AA49" s="228"/>
      <c r="AB49" s="228"/>
      <c r="AC49" s="228"/>
      <c r="AD49" s="228"/>
      <c r="AE49" s="139"/>
      <c r="AF49" s="137"/>
      <c r="AG49" s="137"/>
      <c r="AH49" s="139"/>
      <c r="AI49" s="139"/>
      <c r="AJ49" s="139"/>
      <c r="AK49" s="139"/>
      <c r="AL49" s="139"/>
      <c r="AM49" s="139"/>
      <c r="AN49" s="139"/>
      <c r="AO49" s="139"/>
      <c r="AP49" s="139"/>
    </row>
    <row r="50" spans="1:42" s="71" customFormat="1" ht="33" customHeight="1">
      <c r="A50" s="93"/>
      <c r="B50" s="93"/>
      <c r="C50" s="93"/>
      <c r="D50" s="97"/>
      <c r="E50" s="97"/>
      <c r="F50" s="97"/>
      <c r="H50" s="92"/>
      <c r="Z50" s="228"/>
      <c r="AA50" s="228"/>
      <c r="AB50" s="228"/>
      <c r="AC50" s="228"/>
      <c r="AD50" s="228"/>
      <c r="AE50" s="139"/>
      <c r="AF50" s="137"/>
      <c r="AG50" s="137"/>
      <c r="AH50" s="139"/>
      <c r="AI50" s="139"/>
      <c r="AJ50" s="139"/>
      <c r="AK50" s="139"/>
      <c r="AL50" s="139"/>
      <c r="AM50" s="139"/>
      <c r="AN50" s="139"/>
      <c r="AO50" s="139"/>
      <c r="AP50" s="139"/>
    </row>
    <row r="51" spans="1:42" s="71" customFormat="1" ht="33" customHeight="1">
      <c r="A51" s="92"/>
      <c r="B51" s="77"/>
      <c r="C51" s="74"/>
      <c r="D51" s="74"/>
      <c r="E51" s="74"/>
      <c r="H51" s="92"/>
      <c r="Z51" s="228"/>
      <c r="AA51" s="228"/>
      <c r="AB51" s="228"/>
      <c r="AC51" s="228"/>
      <c r="AD51" s="228"/>
      <c r="AE51" s="139"/>
      <c r="AF51" s="137"/>
      <c r="AG51" s="137"/>
      <c r="AH51" s="139"/>
      <c r="AI51" s="139"/>
      <c r="AJ51" s="139"/>
      <c r="AK51" s="139"/>
      <c r="AL51" s="139"/>
      <c r="AM51" s="139"/>
      <c r="AN51" s="139"/>
      <c r="AO51" s="139"/>
      <c r="AP51" s="139"/>
    </row>
    <row r="52" spans="1:42" s="71" customFormat="1" ht="33" customHeight="1">
      <c r="A52" s="92"/>
      <c r="B52" s="77"/>
      <c r="C52" s="74"/>
      <c r="D52" s="74"/>
      <c r="E52" s="74"/>
      <c r="H52" s="92"/>
      <c r="Z52" s="228"/>
      <c r="AA52" s="228"/>
      <c r="AB52" s="228"/>
      <c r="AC52" s="228"/>
      <c r="AD52" s="228"/>
      <c r="AE52" s="139"/>
      <c r="AF52" s="137"/>
      <c r="AG52" s="137"/>
      <c r="AH52" s="139"/>
      <c r="AI52" s="139"/>
      <c r="AJ52" s="139"/>
      <c r="AK52" s="139"/>
      <c r="AL52" s="139"/>
      <c r="AM52" s="139"/>
      <c r="AN52" s="139"/>
      <c r="AO52" s="139"/>
      <c r="AP52" s="139"/>
    </row>
    <row r="53" spans="1:42" s="71" customFormat="1" ht="33" customHeight="1">
      <c r="A53" s="92"/>
      <c r="B53" s="77"/>
      <c r="C53" s="74"/>
      <c r="D53" s="74"/>
      <c r="E53" s="74"/>
      <c r="H53" s="92"/>
      <c r="Z53" s="228"/>
      <c r="AA53" s="228"/>
      <c r="AB53" s="228"/>
      <c r="AC53" s="228"/>
      <c r="AD53" s="228"/>
      <c r="AE53" s="139"/>
      <c r="AF53" s="137"/>
      <c r="AG53" s="137"/>
      <c r="AH53" s="139"/>
      <c r="AI53" s="139"/>
      <c r="AJ53" s="139"/>
      <c r="AK53" s="139"/>
      <c r="AL53" s="139"/>
      <c r="AM53" s="139"/>
      <c r="AN53" s="139"/>
      <c r="AO53" s="139"/>
      <c r="AP53" s="139"/>
    </row>
    <row r="54" spans="1:42">
      <c r="A54" s="77"/>
    </row>
    <row r="55" spans="1:42">
      <c r="A55" s="77"/>
    </row>
    <row r="56" spans="1:42">
      <c r="A56" s="77"/>
    </row>
    <row r="57" spans="1:42">
      <c r="A57" s="77"/>
    </row>
    <row r="58" spans="1:42">
      <c r="A58" s="77"/>
    </row>
    <row r="59" spans="1:42">
      <c r="A59" s="77"/>
    </row>
    <row r="60" spans="1:42">
      <c r="A60" s="77"/>
    </row>
    <row r="61" spans="1:42">
      <c r="A61" s="77"/>
    </row>
    <row r="62" spans="1:42">
      <c r="A62" s="77"/>
    </row>
    <row r="63" spans="1:42">
      <c r="A63" s="77"/>
    </row>
    <row r="64" spans="1:42">
      <c r="A64" s="77"/>
    </row>
    <row r="65" spans="1:1">
      <c r="A65" s="77"/>
    </row>
  </sheetData>
  <sheetProtection algorithmName="SHA-512" hashValue="WjIMhwrontDi/YHb5KQwWvG3GmXeehR0EAKFjGYPaWlYjNEwOMX1rQ5X3X6QHhsA5TYo3K6ZCDY0tdYnTNmdxg==" saltValue="V6CAbqSNyfOYBzB6jD6Q/Q==" spinCount="100000" sheet="1" formatColumns="0" formatRows="0" selectLockedCells="1"/>
  <customSheetViews>
    <customSheetView guid="{F2279B93-E4FF-4A81-B734-06F92F73708D}" scale="82" zeroValues="0" hiddenColumns="1">
      <selection activeCell="C5" sqref="C5:F5"/>
      <rowBreaks count="1" manualBreakCount="1">
        <brk id="26" max="5" man="1"/>
      </rowBreaks>
      <pageMargins left="0" right="0" top="0" bottom="0" header="0" footer="0"/>
      <pageSetup scale="95" orientation="portrait" r:id="rId1"/>
      <headerFooter alignWithMargins="0">
        <oddFooter>&amp;L&amp;8Cons. of parking shed, foundation body &amp; Flag post, Dwarf wall around Transit Camp at 765/400kV Pune (New) GIS SS &amp;R&amp;"Book Antiqua,Bold"&amp;8 2014/NIT-13/PACKAGE-F</oddFooter>
      </headerFooter>
    </customSheetView>
    <customSheetView guid="{C3C2F6BE-1796-4187-BF38-BACEF6057F57}" scale="82" zeroValues="0" hiddenColumns="1" topLeftCell="A4">
      <selection activeCell="D41" sqref="D41"/>
      <rowBreaks count="1" manualBreakCount="1">
        <brk id="26" max="5" man="1"/>
      </rowBreaks>
      <pageMargins left="0" right="0" top="0" bottom="0" header="0" footer="0"/>
      <pageSetup scale="95" orientation="portrait" r:id="rId2"/>
      <headerFooter alignWithMargins="0">
        <oddFooter>&amp;L&amp;8Cons. of parking shed, foundation body &amp; Flag post, Dwarf wall around Transit Camp at 765/400kV Pune (New) GIS SS &amp;R&amp;"Book Antiqua,Bold"&amp;8 2014/NIT-13/PACKAGE-F</oddFooter>
      </headerFooter>
    </customSheetView>
    <customSheetView guid="{5E2FF645-A015-403E-863B-BADF6B75C7D1}" scale="82" zeroValues="0" printArea="1" hiddenColumns="1">
      <selection activeCell="C5" sqref="C5:F5"/>
      <rowBreaks count="1" manualBreakCount="1">
        <brk id="26" max="5" man="1"/>
      </rowBreaks>
      <pageMargins left="0" right="0" top="0" bottom="0" header="0" footer="0"/>
      <pageSetup scale="95" orientation="portrait" r:id="rId3"/>
      <headerFooter alignWithMargins="0">
        <oddFooter>&amp;L&amp;8Cons. of parking shed, foundation body &amp; Flag post, Dwarf wall around Transit Camp at 765/400kV Pune (New) GIS SS &amp;R&amp;"Book Antiqua,Bold"&amp;8 2014/NIT-13/PACKAGE-F</oddFooter>
      </headerFooter>
    </customSheetView>
    <customSheetView guid="{25334923-91A5-4F88-9A10-8FA88873EC26}" scale="82" zeroValues="0">
      <selection activeCell="F49" sqref="F49"/>
      <rowBreaks count="1" manualBreakCount="1">
        <brk id="35" max="5" man="1"/>
      </rowBreaks>
      <pageMargins left="0" right="0" top="0" bottom="0" header="0" footer="0"/>
      <pageSetup scale="95" orientation="portrait" r:id="rId4"/>
      <headerFooter alignWithMargins="0">
        <oddFooter>&amp;L&amp;8Cons. of parking shed, foundation body &amp; Flag post, Dwarf wall around Transit Camp at 765/400kV Pune (New) GIS SS &amp;R&amp;"Book Antiqua,Bold"&amp;8 2014/NIT-13/PACKAGE-F</oddFooter>
      </headerFooter>
    </customSheetView>
    <customSheetView guid="{4F47A486-EA66-4D4B-9D65-1ABEAC31AACE}" scale="82" zeroValues="0" hiddenRows="1" hiddenColumns="1" topLeftCell="A26">
      <selection activeCell="D54" sqref="D54"/>
      <rowBreaks count="2" manualBreakCount="2">
        <brk id="32" max="5" man="1"/>
        <brk id="39" max="5" man="1"/>
      </rowBreaks>
      <pageMargins left="0" right="0" top="0" bottom="0" header="0" footer="0"/>
      <pageSetup scale="95" orientation="portrait" r:id="rId5"/>
      <headerFooter alignWithMargins="0">
        <oddFooter>&amp;L&amp;8Cons. of parking shed, foundation body &amp; Flag post, Dwarf wall around Transit Camp at 765/400kV Pune (New) GIS SS &amp;R&amp;"Book Antiqua,Bold"&amp;8 2014/NIT-13/PACKAGE-F</oddFooter>
      </headerFooter>
    </customSheetView>
    <customSheetView guid="{1A26D3B9-AD8D-4AE9-81F5-E0DF795F4658}" zeroValues="0" hiddenRows="1" topLeftCell="A34">
      <selection activeCell="H26" sqref="H26"/>
      <rowBreaks count="2" manualBreakCount="2">
        <brk id="26" max="5" man="1"/>
        <brk id="33" max="5" man="1"/>
      </rowBreaks>
      <pageMargins left="0" right="0" top="0" bottom="0" header="0" footer="0"/>
      <pageSetup scale="95" orientation="portrait" r:id="rId6"/>
      <headerFooter alignWithMargins="0">
        <oddFooter>&amp;L&amp;8Tower Package-P238-TW04, TL associated with Phase-I Generation Project in Orissa (Part-C)&amp;R&amp;"Book Antiqua,Bold"&amp;8Attachment-13 TW04  / Page &amp;P of &amp;N</oddFooter>
      </headerFooter>
    </customSheetView>
    <customSheetView guid="{B0EE7D76-5806-4718-BDAD-3A3EA691E5E4}" showPageBreaks="1" zeroValues="0" printArea="1" hiddenRows="1" view="pageBreakPreview">
      <selection activeCell="C5" sqref="C5:F5"/>
      <rowBreaks count="2" manualBreakCount="2">
        <brk id="25" max="5" man="1"/>
        <brk id="33" max="5" man="1"/>
      </rowBreaks>
      <pageMargins left="0" right="0" top="0" bottom="0" header="0" footer="0"/>
      <pageSetup orientation="portrait" r:id="rId7"/>
      <headerFooter alignWithMargins="0">
        <oddFooter>&amp;L&amp;8Tower Package-P238-TW04, TL associated with Phase-I Generation Project in Orissa (Part-C)&amp;R&amp;"Book Antiqua,Bold"&amp;8Attachment-13 TW04  / Page &amp;P of &amp;N</oddFooter>
      </headerFooter>
    </customSheetView>
    <customSheetView guid="{696D9240-6693-44E8-B9A4-2BFADD101EE2}" zeroValues="0" hiddenRows="1">
      <selection activeCell="C5" sqref="C5:F5"/>
      <pageMargins left="0" right="0" top="0" bottom="0" header="0" footer="0"/>
      <pageSetup orientation="portrait" r:id="rId8"/>
      <headerFooter alignWithMargins="0">
        <oddFooter>&amp;L&amp;8Tower Package-P238-TW04, TL associated with Phase-I Generation Project in Orissa (Part-C)&amp;R&amp;"Book Antiqua,Bold"&amp;8Attachment-13 TW04  / Page &amp;P of &amp;N</oddFooter>
      </headerFooter>
    </customSheetView>
    <customSheetView guid="{58D82F59-8CF6-455F-B9F4-081499FDF243}" showPageBreaks="1" zeroValues="0" printArea="1" hiddenRows="1" view="pageBreakPreview">
      <selection activeCell="C5" sqref="C5:F5"/>
      <rowBreaks count="2" manualBreakCount="2">
        <brk id="25" max="5" man="1"/>
        <brk id="33" max="5" man="1"/>
      </rowBreaks>
      <pageMargins left="0" right="0" top="0" bottom="0" header="0" footer="0"/>
      <pageSetup orientation="portrait" r:id="rId9"/>
      <headerFooter alignWithMargins="0">
        <oddFooter>&amp;L&amp;8Tower Package-P238-TW04, TL associated with Phase-I Generation Project in Orissa (Part-C)&amp;R&amp;"Book Antiqua,Bold"&amp;8Attachment-13 TW04  / Page &amp;P of &amp;N</oddFooter>
      </headerFooter>
    </customSheetView>
    <customSheetView guid="{B1277D53-29D6-4226-81E2-084FB62977B6}" zeroValues="0" hiddenRows="1">
      <selection activeCell="D54" sqref="D54:F54"/>
      <rowBreaks count="2" manualBreakCount="2">
        <brk id="26" max="5" man="1"/>
        <brk id="33" max="5" man="1"/>
      </rowBreaks>
      <pageMargins left="0" right="0" top="0" bottom="0" header="0" footer="0"/>
      <pageSetup scale="95" orientation="portrait" r:id="rId10"/>
      <headerFooter alignWithMargins="0">
        <oddFooter>&amp;L&amp;8Tower Package-P238-TW04, TL associated with Phase-I Generation Project in Orissa (Part-C)&amp;R&amp;"Book Antiqua,Bold"&amp;8Attachment-13 TW04  / Page &amp;P of &amp;N</oddFooter>
      </headerFooter>
    </customSheetView>
    <customSheetView guid="{E95B21C1-D936-4435-AF6F-90CF0B6A7506}" zeroValues="0" hiddenRows="1">
      <selection activeCell="D54" sqref="D54:F54"/>
      <rowBreaks count="2" manualBreakCount="2">
        <brk id="26" max="5" man="1"/>
        <brk id="33" max="5" man="1"/>
      </rowBreaks>
      <pageMargins left="0" right="0" top="0" bottom="0" header="0" footer="0"/>
      <pageSetup scale="95" orientation="portrait" r:id="rId11"/>
      <headerFooter alignWithMargins="0">
        <oddFooter>&amp;L&amp;8Tower Package-P238-TW04, TL associated with Phase-I Generation Project in Orissa (Part-C)&amp;R&amp;"Book Antiqua,Bold"&amp;8Attachment-13 TW04  / Page &amp;P of &amp;N</oddFooter>
      </headerFooter>
    </customSheetView>
    <customSheetView guid="{8DC3BA4D-7811-4245-A3D0-7EE4A8A001CA}" scale="82" zeroValues="0" hiddenRows="1" hiddenColumns="1" topLeftCell="A4">
      <selection activeCell="C5" sqref="C5:F5"/>
      <rowBreaks count="2" manualBreakCount="2">
        <brk id="25" max="5" man="1"/>
        <brk id="32" max="5" man="1"/>
      </rowBreaks>
      <pageMargins left="0" right="0" top="0" bottom="0" header="0" footer="0"/>
      <pageSetup scale="95" orientation="portrait" r:id="rId12"/>
      <headerFooter alignWithMargins="0">
        <oddFooter>&amp;L&amp;8Tower Package-P238-TW04, TL associated with Phase-I Generation Project in Orissa (Part-C)&amp;R&amp;"Book Antiqua,Bold"&amp;8Attachment-13 TW04  / Page &amp;P of &amp;N</oddFooter>
      </headerFooter>
    </customSheetView>
    <customSheetView guid="{BAD0225F-C858-4E40-A5E7-64BB5328C88A}" scale="82" zeroValues="0">
      <selection activeCell="F49" sqref="F49"/>
      <rowBreaks count="1" manualBreakCount="1">
        <brk id="35" max="5" man="1"/>
      </rowBreaks>
      <pageMargins left="0" right="0" top="0" bottom="0" header="0" footer="0"/>
      <pageSetup scale="95" orientation="portrait" r:id="rId13"/>
      <headerFooter alignWithMargins="0">
        <oddFooter>&amp;L&amp;8Cons. of parking shed, foundation body &amp; Flag post, Dwarf wall around Transit Camp at 765/400kV Pune (New) GIS SS &amp;R&amp;"Book Antiqua,Bold"&amp;8 2014/NIT-13/PACKAGE-F</oddFooter>
      </headerFooter>
    </customSheetView>
    <customSheetView guid="{CF0E662C-D3BC-4297-99E8-62C40B3B7AD9}" scale="82" zeroValues="0">
      <selection activeCell="F40" sqref="F40"/>
      <rowBreaks count="1" manualBreakCount="1">
        <brk id="26" max="5" man="1"/>
      </rowBreaks>
      <pageMargins left="0" right="0" top="0" bottom="0" header="0" footer="0"/>
      <pageSetup scale="95" orientation="portrait" r:id="rId14"/>
      <headerFooter alignWithMargins="0">
        <oddFooter>&amp;L&amp;8Cons. of parking shed, foundation body &amp; Flag post, Dwarf wall around Transit Camp at 765/400kV Pune (New) GIS SS &amp;R&amp;"Book Antiqua,Bold"&amp;8 2014/NIT-13/PACKAGE-F</oddFooter>
      </headerFooter>
    </customSheetView>
    <customSheetView guid="{BEF72719-4CCF-4C9B-95F6-0F3535FF30B3}" scale="82" zeroValues="0" hiddenColumns="1" topLeftCell="A6">
      <selection activeCell="F40" sqref="F40"/>
      <rowBreaks count="1" manualBreakCount="1">
        <brk id="26" max="5" man="1"/>
      </rowBreaks>
      <pageMargins left="0" right="0" top="0" bottom="0" header="0" footer="0"/>
      <pageSetup scale="95" orientation="portrait" r:id="rId15"/>
      <headerFooter alignWithMargins="0">
        <oddFooter>&amp;L&amp;8Cons. of parking shed, foundation body &amp; Flag post, Dwarf wall around Transit Camp at 765/400kV Pune (New) GIS SS &amp;R&amp;"Book Antiqua,Bold"&amp;8 2014/NIT-13/PACKAGE-F</oddFooter>
      </headerFooter>
    </customSheetView>
    <customSheetView guid="{398C7893-3C2A-4DA4-8552-014985533932}" scale="82" zeroValues="0" hiddenColumns="1">
      <selection activeCell="C5" sqref="C5:F5"/>
      <rowBreaks count="1" manualBreakCount="1">
        <brk id="26" max="5" man="1"/>
      </rowBreaks>
      <pageMargins left="0" right="0" top="0" bottom="0" header="0" footer="0"/>
      <pageSetup scale="95" orientation="portrait" r:id="rId16"/>
      <headerFooter alignWithMargins="0">
        <oddFooter>&amp;L&amp;8Cons. of parking shed, foundation body &amp; Flag post, Dwarf wall around Transit Camp at 765/400kV Pune (New) GIS SS &amp;R&amp;"Book Antiqua,Bold"&amp;8 2014/NIT-13/PACKAGE-F</oddFooter>
      </headerFooter>
    </customSheetView>
  </customSheetViews>
  <mergeCells count="30">
    <mergeCell ref="A3:F3"/>
    <mergeCell ref="C5:F5"/>
    <mergeCell ref="B6:C6"/>
    <mergeCell ref="C15:F15"/>
    <mergeCell ref="B17:F17"/>
    <mergeCell ref="B18:F18"/>
    <mergeCell ref="B21:C21"/>
    <mergeCell ref="D49:F49"/>
    <mergeCell ref="B24:C24"/>
    <mergeCell ref="A49:C49"/>
    <mergeCell ref="A41:C41"/>
    <mergeCell ref="A42:C42"/>
    <mergeCell ref="A47:C47"/>
    <mergeCell ref="A46:C46"/>
    <mergeCell ref="A44:C44"/>
    <mergeCell ref="A45:C45"/>
    <mergeCell ref="B29:F29"/>
    <mergeCell ref="D23:F23"/>
    <mergeCell ref="B28:F28"/>
    <mergeCell ref="D21:F21"/>
    <mergeCell ref="A48:C48"/>
    <mergeCell ref="B27:F27"/>
    <mergeCell ref="A43:C43"/>
    <mergeCell ref="B37:C37"/>
    <mergeCell ref="B19:F19"/>
    <mergeCell ref="B20:F20"/>
    <mergeCell ref="D22:F22"/>
    <mergeCell ref="B31:F31"/>
    <mergeCell ref="B30:F30"/>
    <mergeCell ref="B22:C22"/>
  </mergeCells>
  <phoneticPr fontId="32" type="noConversion"/>
  <pageMargins left="0.75" right="0.77" top="0.73" bottom="0.75" header="0.52" footer="0.45"/>
  <pageSetup scale="95" orientation="portrait" r:id="rId17"/>
  <headerFooter alignWithMargins="0">
    <oddFooter>&amp;L&amp;8Cons. of parking shed, foundation body &amp; Flag post, Dwarf wall around Transit Camp at 765/400kV Pune (New) GIS SS &amp;R&amp;"Book Antiqua,Bold"&amp;8 2014/NIT-13/PACKAGE-F</oddFooter>
  </headerFooter>
  <rowBreaks count="1" manualBreakCount="1">
    <brk id="26" max="5" man="1"/>
  </rowBreaks>
  <drawing r:id="rId1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A1:I117"/>
  <sheetViews>
    <sheetView workbookViewId="0">
      <selection activeCell="F21" sqref="F21"/>
    </sheetView>
  </sheetViews>
  <sheetFormatPr defaultColWidth="9" defaultRowHeight="15"/>
  <cols>
    <col min="1" max="1" width="15.75" style="205" bestFit="1" customWidth="1"/>
    <col min="2" max="2" width="11.5" style="205" bestFit="1" customWidth="1"/>
    <col min="3" max="5" width="9" style="205"/>
    <col min="6" max="6" width="9.75" style="205" bestFit="1" customWidth="1"/>
    <col min="7" max="16384" width="9" style="205"/>
  </cols>
  <sheetData>
    <row r="1" spans="1:9">
      <c r="A1" s="206">
        <f>ROUND('Sch-5 After Discount'!D29,0)</f>
        <v>0</v>
      </c>
    </row>
    <row r="2" spans="1:9">
      <c r="A2" s="206">
        <f>ROUNDDOWN(A1/100,0)</f>
        <v>0</v>
      </c>
    </row>
    <row r="3" spans="1:9">
      <c r="A3" s="206">
        <f>ROUNDDOWN(A2/10,0)</f>
        <v>0</v>
      </c>
    </row>
    <row r="4" spans="1:9">
      <c r="A4" s="206">
        <f>ROUNDDOWN(A3/100,0)</f>
        <v>0</v>
      </c>
    </row>
    <row r="5" spans="1:9">
      <c r="A5" s="206">
        <f>ROUNDDOWN(A4/100,0)</f>
        <v>0</v>
      </c>
    </row>
    <row r="8" spans="1:9">
      <c r="A8" s="205" t="str">
        <f>I15&amp;" "&amp;I14&amp;" "&amp;I13&amp;" "&amp;I12&amp;" "&amp;I11</f>
        <v>Rupees          only</v>
      </c>
    </row>
    <row r="11" spans="1:9">
      <c r="A11" s="205">
        <f>A1-ROUNDDOWN(A1/100,0)*100</f>
        <v>0</v>
      </c>
      <c r="B11" s="205" t="str">
        <f>VLOOKUP(A11,$A$18:$B$117,2,TRUE)</f>
        <v>zero</v>
      </c>
      <c r="F11" s="205" t="str">
        <f>IF(A11=0, "", B11)</f>
        <v/>
      </c>
      <c r="I11" s="205" t="str">
        <f>F11&amp;" only"</f>
        <v xml:space="preserve"> only</v>
      </c>
    </row>
    <row r="12" spans="1:9">
      <c r="A12" s="205">
        <f>A2-ROUNDDOWN(A2/10,0)*10</f>
        <v>0</v>
      </c>
      <c r="B12" s="205" t="str">
        <f>VLOOKUP(A12,$A$18:$B$117,2,TRUE)</f>
        <v>zero</v>
      </c>
      <c r="C12" s="205" t="s">
        <v>224</v>
      </c>
      <c r="F12" s="205" t="str">
        <f>IF(A12=0, "", B12)</f>
        <v/>
      </c>
      <c r="G12" s="205" t="str">
        <f>IF(A12=0, "", C12)</f>
        <v/>
      </c>
      <c r="I12" s="205" t="str">
        <f>F12&amp;" "&amp;G12</f>
        <v xml:space="preserve"> </v>
      </c>
    </row>
    <row r="13" spans="1:9">
      <c r="A13" s="205">
        <f>A3-ROUNDDOWN(A3/100,0)*100</f>
        <v>0</v>
      </c>
      <c r="B13" s="205" t="str">
        <f>VLOOKUP(A13,$A$18:$B$117,2,TRUE)</f>
        <v>zero</v>
      </c>
      <c r="C13" s="205" t="s">
        <v>225</v>
      </c>
      <c r="F13" s="205" t="str">
        <f>IF(A13=0, "", B13)</f>
        <v/>
      </c>
      <c r="G13" s="205" t="str">
        <f>IF(A13=0, "", C13)</f>
        <v/>
      </c>
      <c r="I13" s="205" t="str">
        <f>F13&amp;" "&amp;G13</f>
        <v xml:space="preserve"> </v>
      </c>
    </row>
    <row r="14" spans="1:9">
      <c r="A14" s="205">
        <f>A4-ROUNDDOWN(A4/100,0)*100</f>
        <v>0</v>
      </c>
      <c r="B14" s="205" t="str">
        <f>VLOOKUP(A14,$A$18:$B$117,2,TRUE)</f>
        <v>zero</v>
      </c>
      <c r="C14" s="205" t="s">
        <v>226</v>
      </c>
      <c r="F14" s="205" t="str">
        <f>IF(A14=0, "", B14)</f>
        <v/>
      </c>
      <c r="G14" s="205" t="str">
        <f>IF(A14=0, "", C14)</f>
        <v/>
      </c>
      <c r="I14" s="205" t="str">
        <f>F14&amp;" "&amp;G14</f>
        <v xml:space="preserve"> </v>
      </c>
    </row>
    <row r="15" spans="1:9">
      <c r="A15" s="205">
        <f>A5-ROUNDDOWN(A5/100,0)*100</f>
        <v>0</v>
      </c>
      <c r="B15" s="205" t="str">
        <f>VLOOKUP(A15,$A$18:$B$117,2,TRUE)</f>
        <v>zero</v>
      </c>
      <c r="C15" s="205" t="s">
        <v>227</v>
      </c>
      <c r="F15" s="205" t="str">
        <f>IF(A15=0, "", B15)</f>
        <v/>
      </c>
      <c r="G15" s="205" t="str">
        <f>IF(A15=0, "", C15)</f>
        <v/>
      </c>
      <c r="I15" s="205" t="str">
        <f>"Rupees"&amp;" " &amp;F15&amp;" "&amp;G15</f>
        <v xml:space="preserve">Rupees  </v>
      </c>
    </row>
    <row r="18" spans="1:2">
      <c r="A18" s="205">
        <v>0</v>
      </c>
      <c r="B18" s="205" t="s">
        <v>228</v>
      </c>
    </row>
    <row r="19" spans="1:2">
      <c r="A19" s="205">
        <v>1</v>
      </c>
      <c r="B19" s="205" t="s">
        <v>229</v>
      </c>
    </row>
    <row r="20" spans="1:2">
      <c r="A20" s="205">
        <v>2</v>
      </c>
      <c r="B20" s="205" t="s">
        <v>230</v>
      </c>
    </row>
    <row r="21" spans="1:2">
      <c r="A21" s="205">
        <v>3</v>
      </c>
      <c r="B21" s="205" t="s">
        <v>231</v>
      </c>
    </row>
    <row r="22" spans="1:2">
      <c r="A22" s="205">
        <v>4</v>
      </c>
      <c r="B22" s="205" t="s">
        <v>232</v>
      </c>
    </row>
    <row r="23" spans="1:2">
      <c r="A23" s="205">
        <v>5</v>
      </c>
      <c r="B23" s="205" t="s">
        <v>233</v>
      </c>
    </row>
    <row r="24" spans="1:2">
      <c r="A24" s="205">
        <v>6</v>
      </c>
      <c r="B24" s="205" t="s">
        <v>234</v>
      </c>
    </row>
    <row r="25" spans="1:2">
      <c r="A25" s="205">
        <v>7</v>
      </c>
      <c r="B25" s="205" t="s">
        <v>235</v>
      </c>
    </row>
    <row r="26" spans="1:2">
      <c r="A26" s="205">
        <v>8</v>
      </c>
      <c r="B26" s="205" t="s">
        <v>236</v>
      </c>
    </row>
    <row r="27" spans="1:2">
      <c r="A27" s="205">
        <v>9</v>
      </c>
      <c r="B27" s="205" t="s">
        <v>237</v>
      </c>
    </row>
    <row r="28" spans="1:2">
      <c r="A28" s="205">
        <v>10</v>
      </c>
      <c r="B28" s="205" t="s">
        <v>238</v>
      </c>
    </row>
    <row r="29" spans="1:2">
      <c r="A29" s="205">
        <v>11</v>
      </c>
      <c r="B29" s="205" t="s">
        <v>239</v>
      </c>
    </row>
    <row r="30" spans="1:2">
      <c r="A30" s="205">
        <v>12</v>
      </c>
      <c r="B30" s="205" t="s">
        <v>240</v>
      </c>
    </row>
    <row r="31" spans="1:2">
      <c r="A31" s="205">
        <v>13</v>
      </c>
      <c r="B31" s="205" t="s">
        <v>241</v>
      </c>
    </row>
    <row r="32" spans="1:2">
      <c r="A32" s="205">
        <v>14</v>
      </c>
      <c r="B32" s="205" t="s">
        <v>242</v>
      </c>
    </row>
    <row r="33" spans="1:2">
      <c r="A33" s="205">
        <v>15</v>
      </c>
      <c r="B33" s="205" t="s">
        <v>243</v>
      </c>
    </row>
    <row r="34" spans="1:2">
      <c r="A34" s="205">
        <v>16</v>
      </c>
      <c r="B34" s="205" t="s">
        <v>244</v>
      </c>
    </row>
    <row r="35" spans="1:2">
      <c r="A35" s="205">
        <v>17</v>
      </c>
      <c r="B35" s="205" t="s">
        <v>245</v>
      </c>
    </row>
    <row r="36" spans="1:2">
      <c r="A36" s="205">
        <v>18</v>
      </c>
      <c r="B36" s="205" t="s">
        <v>246</v>
      </c>
    </row>
    <row r="37" spans="1:2">
      <c r="A37" s="205">
        <v>19</v>
      </c>
      <c r="B37" s="205" t="s">
        <v>247</v>
      </c>
    </row>
    <row r="38" spans="1:2">
      <c r="A38" s="205">
        <v>20</v>
      </c>
      <c r="B38" s="205" t="s">
        <v>248</v>
      </c>
    </row>
    <row r="39" spans="1:2">
      <c r="A39" s="205">
        <v>21</v>
      </c>
      <c r="B39" s="205" t="s">
        <v>249</v>
      </c>
    </row>
    <row r="40" spans="1:2">
      <c r="A40" s="205">
        <v>22</v>
      </c>
      <c r="B40" s="205" t="s">
        <v>250</v>
      </c>
    </row>
    <row r="41" spans="1:2">
      <c r="A41" s="205">
        <v>23</v>
      </c>
      <c r="B41" s="205" t="s">
        <v>251</v>
      </c>
    </row>
    <row r="42" spans="1:2">
      <c r="A42" s="205">
        <v>24</v>
      </c>
      <c r="B42" s="205" t="s">
        <v>252</v>
      </c>
    </row>
    <row r="43" spans="1:2">
      <c r="A43" s="205">
        <v>25</v>
      </c>
      <c r="B43" s="205" t="s">
        <v>253</v>
      </c>
    </row>
    <row r="44" spans="1:2">
      <c r="A44" s="205">
        <v>26</v>
      </c>
      <c r="B44" s="205" t="s">
        <v>254</v>
      </c>
    </row>
    <row r="45" spans="1:2">
      <c r="A45" s="205">
        <v>27</v>
      </c>
      <c r="B45" s="205" t="s">
        <v>255</v>
      </c>
    </row>
    <row r="46" spans="1:2">
      <c r="A46" s="205">
        <v>28</v>
      </c>
      <c r="B46" s="205" t="s">
        <v>256</v>
      </c>
    </row>
    <row r="47" spans="1:2">
      <c r="A47" s="205">
        <v>29</v>
      </c>
      <c r="B47" s="205" t="s">
        <v>257</v>
      </c>
    </row>
    <row r="48" spans="1:2">
      <c r="A48" s="205">
        <v>30</v>
      </c>
      <c r="B48" s="205" t="s">
        <v>258</v>
      </c>
    </row>
    <row r="49" spans="1:2">
      <c r="A49" s="205">
        <v>31</v>
      </c>
      <c r="B49" s="205" t="s">
        <v>259</v>
      </c>
    </row>
    <row r="50" spans="1:2">
      <c r="A50" s="205">
        <v>32</v>
      </c>
      <c r="B50" s="205" t="s">
        <v>260</v>
      </c>
    </row>
    <row r="51" spans="1:2">
      <c r="A51" s="205">
        <v>33</v>
      </c>
      <c r="B51" s="205" t="s">
        <v>261</v>
      </c>
    </row>
    <row r="52" spans="1:2">
      <c r="A52" s="205">
        <v>34</v>
      </c>
      <c r="B52" s="205" t="s">
        <v>262</v>
      </c>
    </row>
    <row r="53" spans="1:2">
      <c r="A53" s="205">
        <v>35</v>
      </c>
      <c r="B53" s="205" t="s">
        <v>263</v>
      </c>
    </row>
    <row r="54" spans="1:2">
      <c r="A54" s="205">
        <v>36</v>
      </c>
      <c r="B54" s="205" t="s">
        <v>264</v>
      </c>
    </row>
    <row r="55" spans="1:2">
      <c r="A55" s="205">
        <v>37</v>
      </c>
      <c r="B55" s="205" t="s">
        <v>265</v>
      </c>
    </row>
    <row r="56" spans="1:2">
      <c r="A56" s="205">
        <v>38</v>
      </c>
      <c r="B56" s="205" t="s">
        <v>266</v>
      </c>
    </row>
    <row r="57" spans="1:2">
      <c r="A57" s="205">
        <v>39</v>
      </c>
      <c r="B57" s="205" t="s">
        <v>267</v>
      </c>
    </row>
    <row r="58" spans="1:2">
      <c r="A58" s="205">
        <v>40</v>
      </c>
      <c r="B58" s="205" t="s">
        <v>268</v>
      </c>
    </row>
    <row r="59" spans="1:2">
      <c r="A59" s="205">
        <v>41</v>
      </c>
      <c r="B59" s="205" t="s">
        <v>269</v>
      </c>
    </row>
    <row r="60" spans="1:2">
      <c r="A60" s="205">
        <v>42</v>
      </c>
      <c r="B60" s="205" t="s">
        <v>270</v>
      </c>
    </row>
    <row r="61" spans="1:2">
      <c r="A61" s="205">
        <v>43</v>
      </c>
      <c r="B61" s="205" t="s">
        <v>271</v>
      </c>
    </row>
    <row r="62" spans="1:2">
      <c r="A62" s="205">
        <v>44</v>
      </c>
      <c r="B62" s="205" t="s">
        <v>272</v>
      </c>
    </row>
    <row r="63" spans="1:2">
      <c r="A63" s="205">
        <v>45</v>
      </c>
      <c r="B63" s="205" t="s">
        <v>273</v>
      </c>
    </row>
    <row r="64" spans="1:2">
      <c r="A64" s="205">
        <v>46</v>
      </c>
      <c r="B64" s="205" t="s">
        <v>274</v>
      </c>
    </row>
    <row r="65" spans="1:2">
      <c r="A65" s="205">
        <v>47</v>
      </c>
      <c r="B65" s="205" t="s">
        <v>275</v>
      </c>
    </row>
    <row r="66" spans="1:2">
      <c r="A66" s="205">
        <v>48</v>
      </c>
      <c r="B66" s="205" t="s">
        <v>276</v>
      </c>
    </row>
    <row r="67" spans="1:2">
      <c r="A67" s="205">
        <v>49</v>
      </c>
      <c r="B67" s="205" t="s">
        <v>277</v>
      </c>
    </row>
    <row r="68" spans="1:2">
      <c r="A68" s="205">
        <v>50</v>
      </c>
      <c r="B68" s="205" t="s">
        <v>278</v>
      </c>
    </row>
    <row r="69" spans="1:2">
      <c r="A69" s="205">
        <v>51</v>
      </c>
      <c r="B69" s="205" t="s">
        <v>279</v>
      </c>
    </row>
    <row r="70" spans="1:2">
      <c r="A70" s="205">
        <v>52</v>
      </c>
      <c r="B70" s="205" t="s">
        <v>280</v>
      </c>
    </row>
    <row r="71" spans="1:2">
      <c r="A71" s="205">
        <v>53</v>
      </c>
      <c r="B71" s="205" t="s">
        <v>281</v>
      </c>
    </row>
    <row r="72" spans="1:2">
      <c r="A72" s="205">
        <v>54</v>
      </c>
      <c r="B72" s="205" t="s">
        <v>282</v>
      </c>
    </row>
    <row r="73" spans="1:2">
      <c r="A73" s="205">
        <v>55</v>
      </c>
      <c r="B73" s="205" t="s">
        <v>283</v>
      </c>
    </row>
    <row r="74" spans="1:2">
      <c r="A74" s="205">
        <v>56</v>
      </c>
      <c r="B74" s="205" t="s">
        <v>284</v>
      </c>
    </row>
    <row r="75" spans="1:2">
      <c r="A75" s="205">
        <v>57</v>
      </c>
      <c r="B75" s="205" t="s">
        <v>285</v>
      </c>
    </row>
    <row r="76" spans="1:2">
      <c r="A76" s="205">
        <v>58</v>
      </c>
      <c r="B76" s="205" t="s">
        <v>286</v>
      </c>
    </row>
    <row r="77" spans="1:2">
      <c r="A77" s="205">
        <v>59</v>
      </c>
      <c r="B77" s="205" t="s">
        <v>287</v>
      </c>
    </row>
    <row r="78" spans="1:2">
      <c r="A78" s="205">
        <v>60</v>
      </c>
      <c r="B78" s="205" t="s">
        <v>288</v>
      </c>
    </row>
    <row r="79" spans="1:2">
      <c r="A79" s="205">
        <v>61</v>
      </c>
      <c r="B79" s="205" t="s">
        <v>289</v>
      </c>
    </row>
    <row r="80" spans="1:2">
      <c r="A80" s="205">
        <v>62</v>
      </c>
      <c r="B80" s="205" t="s">
        <v>290</v>
      </c>
    </row>
    <row r="81" spans="1:2">
      <c r="A81" s="205">
        <v>63</v>
      </c>
      <c r="B81" s="205" t="s">
        <v>291</v>
      </c>
    </row>
    <row r="82" spans="1:2">
      <c r="A82" s="205">
        <v>64</v>
      </c>
      <c r="B82" s="205" t="s">
        <v>292</v>
      </c>
    </row>
    <row r="83" spans="1:2">
      <c r="A83" s="205">
        <v>65</v>
      </c>
      <c r="B83" s="205" t="s">
        <v>293</v>
      </c>
    </row>
    <row r="84" spans="1:2">
      <c r="A84" s="205">
        <v>66</v>
      </c>
      <c r="B84" s="205" t="s">
        <v>294</v>
      </c>
    </row>
    <row r="85" spans="1:2">
      <c r="A85" s="205">
        <v>67</v>
      </c>
      <c r="B85" s="205" t="s">
        <v>295</v>
      </c>
    </row>
    <row r="86" spans="1:2">
      <c r="A86" s="205">
        <v>68</v>
      </c>
      <c r="B86" s="205" t="s">
        <v>296</v>
      </c>
    </row>
    <row r="87" spans="1:2">
      <c r="A87" s="205">
        <v>69</v>
      </c>
      <c r="B87" s="205" t="s">
        <v>297</v>
      </c>
    </row>
    <row r="88" spans="1:2">
      <c r="A88" s="205">
        <v>70</v>
      </c>
      <c r="B88" s="205" t="s">
        <v>298</v>
      </c>
    </row>
    <row r="89" spans="1:2">
      <c r="A89" s="205">
        <v>71</v>
      </c>
      <c r="B89" s="205" t="s">
        <v>299</v>
      </c>
    </row>
    <row r="90" spans="1:2">
      <c r="A90" s="205">
        <v>72</v>
      </c>
      <c r="B90" s="205" t="s">
        <v>300</v>
      </c>
    </row>
    <row r="91" spans="1:2">
      <c r="A91" s="205">
        <v>73</v>
      </c>
      <c r="B91" s="205" t="s">
        <v>301</v>
      </c>
    </row>
    <row r="92" spans="1:2">
      <c r="A92" s="205">
        <v>74</v>
      </c>
      <c r="B92" s="205" t="s">
        <v>302</v>
      </c>
    </row>
    <row r="93" spans="1:2">
      <c r="A93" s="205">
        <v>75</v>
      </c>
      <c r="B93" s="205" t="s">
        <v>303</v>
      </c>
    </row>
    <row r="94" spans="1:2">
      <c r="A94" s="205">
        <v>76</v>
      </c>
      <c r="B94" s="205" t="s">
        <v>304</v>
      </c>
    </row>
    <row r="95" spans="1:2">
      <c r="A95" s="205">
        <v>77</v>
      </c>
      <c r="B95" s="205" t="s">
        <v>305</v>
      </c>
    </row>
    <row r="96" spans="1:2">
      <c r="A96" s="205">
        <v>78</v>
      </c>
      <c r="B96" s="205" t="s">
        <v>306</v>
      </c>
    </row>
    <row r="97" spans="1:2">
      <c r="A97" s="205">
        <v>79</v>
      </c>
      <c r="B97" s="205" t="s">
        <v>307</v>
      </c>
    </row>
    <row r="98" spans="1:2">
      <c r="A98" s="205">
        <v>80</v>
      </c>
      <c r="B98" s="205" t="s">
        <v>308</v>
      </c>
    </row>
    <row r="99" spans="1:2">
      <c r="A99" s="205">
        <v>81</v>
      </c>
      <c r="B99" s="205" t="s">
        <v>309</v>
      </c>
    </row>
    <row r="100" spans="1:2">
      <c r="A100" s="205">
        <v>82</v>
      </c>
      <c r="B100" s="205" t="s">
        <v>310</v>
      </c>
    </row>
    <row r="101" spans="1:2">
      <c r="A101" s="205">
        <v>83</v>
      </c>
      <c r="B101" s="205" t="s">
        <v>311</v>
      </c>
    </row>
    <row r="102" spans="1:2">
      <c r="A102" s="205">
        <v>84</v>
      </c>
      <c r="B102" s="205" t="s">
        <v>312</v>
      </c>
    </row>
    <row r="103" spans="1:2">
      <c r="A103" s="205">
        <v>85</v>
      </c>
      <c r="B103" s="205" t="s">
        <v>313</v>
      </c>
    </row>
    <row r="104" spans="1:2">
      <c r="A104" s="205">
        <v>86</v>
      </c>
      <c r="B104" s="205" t="s">
        <v>314</v>
      </c>
    </row>
    <row r="105" spans="1:2">
      <c r="A105" s="205">
        <v>87</v>
      </c>
      <c r="B105" s="205" t="s">
        <v>315</v>
      </c>
    </row>
    <row r="106" spans="1:2">
      <c r="A106" s="205">
        <v>88</v>
      </c>
      <c r="B106" s="205" t="s">
        <v>316</v>
      </c>
    </row>
    <row r="107" spans="1:2">
      <c r="A107" s="205">
        <v>89</v>
      </c>
      <c r="B107" s="205" t="s">
        <v>317</v>
      </c>
    </row>
    <row r="108" spans="1:2">
      <c r="A108" s="205">
        <v>90</v>
      </c>
      <c r="B108" s="205" t="s">
        <v>318</v>
      </c>
    </row>
    <row r="109" spans="1:2">
      <c r="A109" s="205">
        <v>91</v>
      </c>
      <c r="B109" s="205" t="s">
        <v>319</v>
      </c>
    </row>
    <row r="110" spans="1:2">
      <c r="A110" s="205">
        <v>92</v>
      </c>
      <c r="B110" s="205" t="s">
        <v>320</v>
      </c>
    </row>
    <row r="111" spans="1:2">
      <c r="A111" s="205">
        <v>93</v>
      </c>
      <c r="B111" s="205" t="s">
        <v>321</v>
      </c>
    </row>
    <row r="112" spans="1:2">
      <c r="A112" s="205">
        <v>94</v>
      </c>
      <c r="B112" s="205" t="s">
        <v>322</v>
      </c>
    </row>
    <row r="113" spans="1:2">
      <c r="A113" s="205">
        <v>95</v>
      </c>
      <c r="B113" s="205" t="s">
        <v>323</v>
      </c>
    </row>
    <row r="114" spans="1:2">
      <c r="A114" s="205">
        <v>96</v>
      </c>
      <c r="B114" s="205" t="s">
        <v>324</v>
      </c>
    </row>
    <row r="115" spans="1:2">
      <c r="A115" s="205">
        <v>97</v>
      </c>
      <c r="B115" s="205" t="s">
        <v>325</v>
      </c>
    </row>
    <row r="116" spans="1:2">
      <c r="A116" s="205">
        <v>98</v>
      </c>
      <c r="B116" s="205" t="s">
        <v>326</v>
      </c>
    </row>
    <row r="117" spans="1:2">
      <c r="A117" s="205">
        <v>99</v>
      </c>
      <c r="B117" s="205" t="s">
        <v>327</v>
      </c>
    </row>
  </sheetData>
  <customSheetViews>
    <customSheetView guid="{F2279B93-E4FF-4A81-B734-06F92F73708D}" state="hidden">
      <selection activeCell="F21" sqref="F21"/>
      <pageMargins left="0" right="0" top="0" bottom="0" header="0" footer="0"/>
    </customSheetView>
    <customSheetView guid="{C3C2F6BE-1796-4187-BF38-BACEF6057F57}" state="hidden">
      <selection activeCell="F21" sqref="F21"/>
      <pageMargins left="0" right="0" top="0" bottom="0" header="0" footer="0"/>
    </customSheetView>
    <customSheetView guid="{5E2FF645-A015-403E-863B-BADF6B75C7D1}" state="hidden">
      <selection activeCell="F21" sqref="F21"/>
      <pageMargins left="0" right="0" top="0" bottom="0" header="0" footer="0"/>
    </customSheetView>
    <customSheetView guid="{25334923-91A5-4F88-9A10-8FA88873EC26}" state="hidden">
      <selection activeCell="F21" sqref="F21"/>
      <pageMargins left="0" right="0" top="0" bottom="0" header="0" footer="0"/>
    </customSheetView>
    <customSheetView guid="{4F47A486-EA66-4D4B-9D65-1ABEAC31AACE}" state="hidden">
      <selection activeCell="F21" sqref="F21"/>
      <pageMargins left="0" right="0" top="0" bottom="0" header="0" footer="0"/>
    </customSheetView>
    <customSheetView guid="{8DC3BA4D-7811-4245-A3D0-7EE4A8A001CA}" state="hidden">
      <selection activeCell="F21" sqref="F21"/>
      <pageMargins left="0" right="0" top="0" bottom="0" header="0" footer="0"/>
    </customSheetView>
    <customSheetView guid="{BAD0225F-C858-4E40-A5E7-64BB5328C88A}" state="hidden">
      <selection activeCell="F21" sqref="F21"/>
      <pageMargins left="0" right="0" top="0" bottom="0" header="0" footer="0"/>
    </customSheetView>
    <customSheetView guid="{CF0E662C-D3BC-4297-99E8-62C40B3B7AD9}" state="hidden">
      <selection activeCell="F21" sqref="F21"/>
      <pageMargins left="0" right="0" top="0" bottom="0" header="0" footer="0"/>
    </customSheetView>
    <customSheetView guid="{BEF72719-4CCF-4C9B-95F6-0F3535FF30B3}" state="hidden">
      <selection activeCell="F21" sqref="F21"/>
      <pageMargins left="0" right="0" top="0" bottom="0" header="0" footer="0"/>
    </customSheetView>
    <customSheetView guid="{398C7893-3C2A-4DA4-8552-014985533932}" state="hidden">
      <selection activeCell="F21" sqref="F21"/>
      <pageMargins left="0" right="0" top="0" bottom="0" header="0" footer="0"/>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18</vt:i4>
      </vt:variant>
    </vt:vector>
  </HeadingPairs>
  <TitlesOfParts>
    <vt:vector size="31" baseType="lpstr">
      <vt:lpstr>Basic Data</vt:lpstr>
      <vt:lpstr>Cover</vt:lpstr>
      <vt:lpstr>Names of Bidder</vt:lpstr>
      <vt:lpstr>  Sch-1</vt:lpstr>
      <vt:lpstr>  Sch-2</vt:lpstr>
      <vt:lpstr> (Part-III) Sch-1</vt:lpstr>
      <vt:lpstr> (Part-III) Sch-2</vt:lpstr>
      <vt:lpstr>Sch-3</vt:lpstr>
      <vt:lpstr>Sch-4</vt:lpstr>
      <vt:lpstr>Sch-5 After Discount</vt:lpstr>
      <vt:lpstr>Discount</vt:lpstr>
      <vt:lpstr>Bid Form 2nd Envelope</vt:lpstr>
      <vt:lpstr>N-W</vt:lpstr>
      <vt:lpstr>'  Sch-1'!Print_Area</vt:lpstr>
      <vt:lpstr>'  Sch-2'!Print_Area</vt:lpstr>
      <vt:lpstr>' (Part-III) Sch-1'!Print_Area</vt:lpstr>
      <vt:lpstr>' (Part-III) Sch-2'!Print_Area</vt:lpstr>
      <vt:lpstr>'Bid Form 2nd Envelope'!Print_Area</vt:lpstr>
      <vt:lpstr>Cover!Print_Area</vt:lpstr>
      <vt:lpstr>Discount!Print_Area</vt:lpstr>
      <vt:lpstr>'Names of Bidder'!Print_Area</vt:lpstr>
      <vt:lpstr>'Sch-3'!Print_Area</vt:lpstr>
      <vt:lpstr>'Sch-4'!Print_Area</vt:lpstr>
      <vt:lpstr>'Sch-5 After Discount'!Print_Area</vt:lpstr>
      <vt:lpstr>'  Sch-1'!Print_Titles</vt:lpstr>
      <vt:lpstr>'  Sch-2'!Print_Titles</vt:lpstr>
      <vt:lpstr>' (Part-III) Sch-1'!Print_Titles</vt:lpstr>
      <vt:lpstr>' (Part-III) Sch-2'!Print_Titles</vt:lpstr>
      <vt:lpstr>'Sch-3'!Print_Titles</vt:lpstr>
      <vt:lpstr>'Sch-4'!Print_Titles</vt:lpstr>
      <vt:lpstr>'Sch-5 After Discount'!Print_Titles</vt:lpstr>
    </vt:vector>
  </TitlesOfParts>
  <Manager/>
  <Company>POWERGRID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PGCIL</dc:creator>
  <cp:keywords/>
  <dc:description/>
  <cp:lastModifiedBy>Pallavi Mishra {पल्लवी मिश्रा}</cp:lastModifiedBy>
  <cp:revision/>
  <dcterms:created xsi:type="dcterms:W3CDTF">2001-07-26T10:23:15Z</dcterms:created>
  <dcterms:modified xsi:type="dcterms:W3CDTF">2026-06-08T05:40:13Z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7de828d-f69d-40d4-9531-ce724429a5c7_Enabled">
    <vt:lpwstr>true</vt:lpwstr>
  </property>
  <property fmtid="{D5CDD505-2E9C-101B-9397-08002B2CF9AE}" pid="3" name="MSIP_Label_67de828d-f69d-40d4-9531-ce724429a5c7_SetDate">
    <vt:lpwstr>2025-11-20T11:37:00Z</vt:lpwstr>
  </property>
  <property fmtid="{D5CDD505-2E9C-101B-9397-08002B2CF9AE}" pid="4" name="MSIP_Label_67de828d-f69d-40d4-9531-ce724429a5c7_Method">
    <vt:lpwstr>Privileged</vt:lpwstr>
  </property>
  <property fmtid="{D5CDD505-2E9C-101B-9397-08002B2CF9AE}" pid="5" name="MSIP_Label_67de828d-f69d-40d4-9531-ce724429a5c7_Name">
    <vt:lpwstr>Unrestricted-IT</vt:lpwstr>
  </property>
  <property fmtid="{D5CDD505-2E9C-101B-9397-08002B2CF9AE}" pid="6" name="MSIP_Label_67de828d-f69d-40d4-9531-ce724429a5c7_SiteId">
    <vt:lpwstr>7048075c-52c2-4a40-8e7c-5c5a5573c87f</vt:lpwstr>
  </property>
  <property fmtid="{D5CDD505-2E9C-101B-9397-08002B2CF9AE}" pid="7" name="MSIP_Label_67de828d-f69d-40d4-9531-ce724429a5c7_ActionId">
    <vt:lpwstr>af49eb41-6275-42b5-82d1-8efef0d33e75</vt:lpwstr>
  </property>
  <property fmtid="{D5CDD505-2E9C-101B-9397-08002B2CF9AE}" pid="8" name="MSIP_Label_67de828d-f69d-40d4-9531-ce724429a5c7_ContentBits">
    <vt:lpwstr>0</vt:lpwstr>
  </property>
  <property fmtid="{D5CDD505-2E9C-101B-9397-08002B2CF9AE}" pid="9" name="MSIP_Label_67de828d-f69d-40d4-9531-ce724429a5c7_Tag">
    <vt:lpwstr>10, 0, 1, 1</vt:lpwstr>
  </property>
</Properties>
</file>