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trlProps/ctrlProp1.xml" ContentType="application/vnd.ms-excel.controlproperties+xml"/>
  <Override PartName="/xl/drawings/drawing9.xml" ContentType="application/vnd.openxmlformats-officedocument.drawing+xml"/>
  <Override PartName="/xl/ctrlProps/ctrlProp2.xml" ContentType="application/vnd.ms-excel.controlproperties+xml"/>
  <Override PartName="/xl/drawings/drawing10.xml" ContentType="application/vnd.openxmlformats-officedocument.drawing+xml"/>
  <Override PartName="/xl/ctrlProps/ctrlProp3.xml" ContentType="application/vnd.ms-excel.controlproperties+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trlProps/ctrlProp4.xml" ContentType="application/vnd.ms-excel.controlproperties+xml"/>
  <Override PartName="/xl/ctrlProps/ctrlProp5.xml" ContentType="application/vnd.ms-excel.controlproperties+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calcChain.xml" ContentType="application/vnd.openxmlformats-officedocument.spreadsheetml.calcChain+xml"/>
  <Override PartName="/xl/revisions/revisionHeaders.xml" ContentType="application/vnd.openxmlformats-officedocument.spreadsheetml.revisionHeaders+xml"/>
  <Override PartName="/xl/revisions/revisionLog1.xml" ContentType="application/vnd.openxmlformats-officedocument.spreadsheetml.revisionLog+xml"/>
  <Override PartName="/xl/revisions/userNames.xml" ContentType="application/vnd.openxmlformats-officedocument.spreadsheetml.userNam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378"/>
  <workbookPr updateLinks="never" codeName="ThisWorkbook" defaultThemeVersion="124226"/>
  <mc:AlternateContent xmlns:mc="http://schemas.openxmlformats.org/markup-compatibility/2006">
    <mc:Choice Requires="x15">
      <x15ac:absPath xmlns:x15ac="http://schemas.microsoft.com/office/spreadsheetml/2010/11/ac" url="C:\G5\RTM\Jammu - Rev01\Bidding Document\"/>
    </mc:Choice>
  </mc:AlternateContent>
  <xr:revisionPtr revIDLastSave="0" documentId="13_ncr:81_{4EC72E93-36B3-411E-A439-E942D0891094}" xr6:coauthVersionLast="36" xr6:coauthVersionMax="36" xr10:uidLastSave="{00000000-0000-0000-0000-000000000000}"/>
  <workbookProtection workbookAlgorithmName="SHA-512" workbookHashValue="vDvXpcHOuA1HkuFJklzIJB9JcaRE8Avx1n+iTMrA0ALZsIk4KdLhvq+jf5CU7lbJhDCAlyc0JKR2jqBIwe+J1Q==" workbookSaltValue="Xsv2kXicuYrb64tIIdYFxw==" workbookSpinCount="100000" revisionsAlgorithmName="SHA-512" revisionsHashValue="Tcy5fWR+i5K17TEwLz/yfhvOfUm6GuN3XZhW/3nRDkqtrqdz7ATA5p2LAuKknovPQWJl8UD3tP8sEPTj6g+zOA==" revisionsSaltValue="z1IfoHzPraFOlM3aIRUiYw==" revisionsSpinCount="100000" lockStructure="1" lockRevision="1"/>
  <bookViews>
    <workbookView xWindow="480" yWindow="12" windowWidth="10812" windowHeight="11592" tabRatio="982" firstSheet="11" activeTab="13" xr2:uid="{00000000-000D-0000-FFFF-FFFF00000000}"/>
  </bookViews>
  <sheets>
    <sheet name="Basic" sheetId="1" state="hidden" r:id="rId1"/>
    <sheet name="Cover" sheetId="2" r:id="rId2"/>
    <sheet name="Names of Bidder" sheetId="3" r:id="rId3"/>
    <sheet name="Attach 3(JV)" sheetId="4" r:id="rId4"/>
    <sheet name="Attach 3(QR)" sheetId="5" r:id="rId5"/>
    <sheet name="Attach 4" sheetId="6" r:id="rId6"/>
    <sheet name="Attach 4 (A)" sheetId="7" r:id="rId7"/>
    <sheet name="Attach 4 (B)" sheetId="8" r:id="rId8"/>
    <sheet name="Attach 5" sheetId="9" r:id="rId9"/>
    <sheet name="Attach 5A" sheetId="10" r:id="rId10"/>
    <sheet name="Attach 6" sheetId="11" r:id="rId11"/>
    <sheet name="Attach 7" sheetId="12" r:id="rId12"/>
    <sheet name="Attach 9" sheetId="13" r:id="rId13"/>
    <sheet name="Attach 10" sheetId="14" r:id="rId14"/>
    <sheet name="Attach 11" sheetId="15" r:id="rId15"/>
    <sheet name="Attach 12" sheetId="16" r:id="rId16"/>
    <sheet name="Attach 13" sheetId="17" r:id="rId17"/>
    <sheet name="Attach 14" sheetId="18" r:id="rId18"/>
    <sheet name="Attach 14-IP" sheetId="19" r:id="rId19"/>
    <sheet name="Attach 15" sheetId="20" r:id="rId20"/>
    <sheet name="Attach 16" sheetId="21" r:id="rId21"/>
    <sheet name="Attach 17" sheetId="22" r:id="rId22"/>
    <sheet name="Attach 18" sheetId="23" r:id="rId23"/>
    <sheet name="Attach 18 SP" sheetId="24" r:id="rId24"/>
    <sheet name="Attach 19" sheetId="25" r:id="rId25"/>
    <sheet name="Bid Form 1st Envelope " sheetId="26" r:id="rId26"/>
    <sheet name="N to W" sheetId="27" state="hidden" r:id="rId27"/>
    <sheet name="Sheet1" sheetId="28" state="hidden" r:id="rId28"/>
  </sheets>
  <externalReferences>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s>
  <definedNames>
    <definedName name="\A" localSheetId="21">#REF!</definedName>
    <definedName name="\A" localSheetId="22">#REF!</definedName>
    <definedName name="\A" localSheetId="9">#REF!</definedName>
    <definedName name="\A" localSheetId="2">#REF!</definedName>
    <definedName name="\A">#REF!</definedName>
    <definedName name="\aa" localSheetId="23">#REF!</definedName>
    <definedName name="\aa" localSheetId="9">#REF!</definedName>
    <definedName name="\aa" localSheetId="2">#REF!</definedName>
    <definedName name="\aa">#REF!</definedName>
    <definedName name="\B" localSheetId="21">#REF!</definedName>
    <definedName name="\B" localSheetId="22">#REF!</definedName>
    <definedName name="\B" localSheetId="9">#REF!</definedName>
    <definedName name="\B" localSheetId="2">#REF!</definedName>
    <definedName name="\B">#REF!</definedName>
    <definedName name="\C" localSheetId="21">#REF!</definedName>
    <definedName name="\C" localSheetId="22">#REF!</definedName>
    <definedName name="\C" localSheetId="9">#REF!</definedName>
    <definedName name="\C" localSheetId="2">#REF!</definedName>
    <definedName name="\C">#REF!</definedName>
    <definedName name="\M" localSheetId="22">#REF!</definedName>
    <definedName name="\M" localSheetId="9">#REF!</definedName>
    <definedName name="\M" localSheetId="2">#REF!</definedName>
    <definedName name="\M">#REF!</definedName>
    <definedName name="\N" localSheetId="22">#REF!</definedName>
    <definedName name="\N" localSheetId="9">#REF!</definedName>
    <definedName name="\N" localSheetId="2">#REF!</definedName>
    <definedName name="\N">#REF!</definedName>
    <definedName name="\P" localSheetId="22">#REF!</definedName>
    <definedName name="\P" localSheetId="9">#REF!</definedName>
    <definedName name="\P" localSheetId="2">#REF!</definedName>
    <definedName name="\P">#REF!</definedName>
    <definedName name="\R" localSheetId="22">#REF!</definedName>
    <definedName name="\R" localSheetId="9">#REF!</definedName>
    <definedName name="\R" localSheetId="2">#REF!</definedName>
    <definedName name="\R">#REF!</definedName>
    <definedName name="\U" localSheetId="22">#REF!</definedName>
    <definedName name="\U" localSheetId="9">#REF!</definedName>
    <definedName name="\U" localSheetId="2">#REF!</definedName>
    <definedName name="\U">#REF!</definedName>
    <definedName name="\V" localSheetId="22">#REF!</definedName>
    <definedName name="\V" localSheetId="9">#REF!</definedName>
    <definedName name="\V" localSheetId="2">#REF!</definedName>
    <definedName name="\V">#REF!</definedName>
    <definedName name="\x" localSheetId="23">#REF!</definedName>
    <definedName name="\x" localSheetId="9">#REF!</definedName>
    <definedName name="\x" localSheetId="2">#REF!</definedName>
    <definedName name="\x">#REF!</definedName>
    <definedName name="_xlnm._FilterDatabase" localSheetId="2" hidden="1">'Names of Bidder'!$B$6:$G$11</definedName>
    <definedName name="ab" localSheetId="22">#REF!</definedName>
    <definedName name="ab" localSheetId="9">#REF!</definedName>
    <definedName name="ab" localSheetId="2">#REF!</definedName>
    <definedName name="ab">#REF!</definedName>
    <definedName name="abc" localSheetId="2">#REF!</definedName>
    <definedName name="abc">#REF!</definedName>
    <definedName name="biddername" localSheetId="23">#REF!</definedName>
    <definedName name="biddername" localSheetId="9">#REF!</definedName>
    <definedName name="biddername" localSheetId="2">#REF!</definedName>
    <definedName name="biddername">#REF!</definedName>
    <definedName name="BL2A" localSheetId="9">'[1]Attach-3 (QR)'!#REF!</definedName>
    <definedName name="BL2A">#REF!</definedName>
    <definedName name="BL2A2" localSheetId="23">'[2]Attach-3 (QR)'!#REF!</definedName>
    <definedName name="BL2A2" localSheetId="9">'[3]Attach-3 (QR)'!#REF!</definedName>
    <definedName name="BL2A2" localSheetId="2">'[4]Attach-3 (QR)'!#REF!</definedName>
    <definedName name="BL2A2">#REF!</definedName>
    <definedName name="BL2AA" localSheetId="9">'[1]Attach-3 (QR)'!#REF!</definedName>
    <definedName name="BL2AA">#REF!</definedName>
    <definedName name="BL2AAA" localSheetId="21">'[5]Attach QR'!$J$785</definedName>
    <definedName name="BL2AAA" localSheetId="23">'[2]Attach-3 (QR)'!#REF!</definedName>
    <definedName name="BL2AAA" localSheetId="9">'[3]Attach-3 (QR)'!#REF!</definedName>
    <definedName name="BL2AAA" localSheetId="2">'[4]Attach-3 (QR)'!#REF!</definedName>
    <definedName name="BL2AAA">#REF!</definedName>
    <definedName name="BL2B" localSheetId="9">'[1]Attach-3 (QR)'!#REF!</definedName>
    <definedName name="BL2B">#REF!</definedName>
    <definedName name="BL2BB" localSheetId="23">'[2]Attach-3 (QR)'!#REF!</definedName>
    <definedName name="BL2BB" localSheetId="9">'[3]Attach-3 (QR)'!#REF!</definedName>
    <definedName name="BL2BB" localSheetId="2">'[4]Attach-3 (QR)'!#REF!</definedName>
    <definedName name="BL2BB">#REF!</definedName>
    <definedName name="BL2BBB" localSheetId="21">'[5]Attach QR'!$K$785</definedName>
    <definedName name="BL2BBB" localSheetId="23">'[2]Attach-3 (QR)'!#REF!</definedName>
    <definedName name="BL2BBB" localSheetId="9">'[3]Attach-3 (QR)'!#REF!</definedName>
    <definedName name="BL2BBB" localSheetId="2">'[4]Attach-3 (QR)'!#REF!</definedName>
    <definedName name="BL2BBB">#REF!</definedName>
    <definedName name="BL2C" localSheetId="9">'[1]Attach-3 (QR)'!#REF!</definedName>
    <definedName name="BL2C">#REF!</definedName>
    <definedName name="BL2CC" localSheetId="23">'[2]Attach-3 (QR)'!#REF!</definedName>
    <definedName name="BL2CC" localSheetId="9">'[3]Attach-3 (QR)'!#REF!</definedName>
    <definedName name="BL2CC" localSheetId="2">'[4]Attach-3 (QR)'!#REF!</definedName>
    <definedName name="BL2CC">#REF!</definedName>
    <definedName name="BL2CCC" localSheetId="21">'[5]Attach QR'!$L$785</definedName>
    <definedName name="BL2CCC" localSheetId="23">'[2]Attach-3 (QR)'!#REF!</definedName>
    <definedName name="BL2CCC" localSheetId="9">'[3]Attach-3 (QR)'!#REF!</definedName>
    <definedName name="BL2CCC" localSheetId="2">'[4]Attach-3 (QR)'!#REF!</definedName>
    <definedName name="BL2CCC">#REF!</definedName>
    <definedName name="BL3A" localSheetId="9">'[1]Attach-3 (QR)'!#REF!</definedName>
    <definedName name="BL3A">#REF!</definedName>
    <definedName name="BL3AA" localSheetId="23">'[2]Attach-3 (QR)'!#REF!</definedName>
    <definedName name="BL3AA" localSheetId="9">'[3]Attach-3 (QR)'!#REF!</definedName>
    <definedName name="BL3AA" localSheetId="2">'[4]Attach-3 (QR)'!#REF!</definedName>
    <definedName name="BL3AA">#REF!</definedName>
    <definedName name="BL3AAA" localSheetId="21">'[5]Attach QR'!$J$788</definedName>
    <definedName name="BL3AAA" localSheetId="23">'[2]Attach-3 (QR)'!#REF!</definedName>
    <definedName name="BL3AAA" localSheetId="9">'[3]Attach-3 (QR)'!#REF!</definedName>
    <definedName name="BL3AAA" localSheetId="2">'[4]Attach-3 (QR)'!#REF!</definedName>
    <definedName name="BL3AAA">#REF!</definedName>
    <definedName name="BL3B" localSheetId="9">'[1]Attach-3 (QR)'!#REF!</definedName>
    <definedName name="BL3B">#REF!</definedName>
    <definedName name="BL3BB" localSheetId="23">'[2]Attach-3 (QR)'!#REF!</definedName>
    <definedName name="BL3BB" localSheetId="9">'[3]Attach-3 (QR)'!#REF!</definedName>
    <definedName name="BL3BB" localSheetId="2">'[4]Attach-3 (QR)'!#REF!</definedName>
    <definedName name="BL3BB">#REF!</definedName>
    <definedName name="BL3BBB" localSheetId="21">'[5]Attach QR'!$K$788</definedName>
    <definedName name="BL3BBB" localSheetId="23">'[2]Attach-3 (QR)'!#REF!</definedName>
    <definedName name="BL3BBB" localSheetId="9">'[3]Attach-3 (QR)'!#REF!</definedName>
    <definedName name="BL3BBB" localSheetId="2">'[4]Attach-3 (QR)'!#REF!</definedName>
    <definedName name="BL3BBB">#REF!</definedName>
    <definedName name="BL3C" localSheetId="9">'[1]Attach-3 (QR)'!#REF!</definedName>
    <definedName name="BL3C">#REF!</definedName>
    <definedName name="BL3CC" localSheetId="23">'[2]Attach-3 (QR)'!#REF!</definedName>
    <definedName name="BL3CC" localSheetId="9">'[3]Attach-3 (QR)'!#REF!</definedName>
    <definedName name="BL3CC" localSheetId="2">'[4]Attach-3 (QR)'!#REF!</definedName>
    <definedName name="BL3CC">#REF!</definedName>
    <definedName name="BL3CCC" localSheetId="21">'[5]Attach QR'!$L$788</definedName>
    <definedName name="BL3CCC" localSheetId="23">'[2]Attach-3 (QR)'!#REF!</definedName>
    <definedName name="BL3CCC" localSheetId="9">'[3]Attach-3 (QR)'!#REF!</definedName>
    <definedName name="BL3CCC" localSheetId="2">'[4]Attach-3 (QR)'!#REF!</definedName>
    <definedName name="BL3CCC">#REF!</definedName>
    <definedName name="BL4A" localSheetId="9">'[1]Attach-3 (QR)'!#REF!</definedName>
    <definedName name="BL4A">#REF!</definedName>
    <definedName name="BL4AA" localSheetId="23">'[2]Attach-3 (QR)'!#REF!</definedName>
    <definedName name="BL4AA" localSheetId="9">'[3]Attach-3 (QR)'!#REF!</definedName>
    <definedName name="BL4AA" localSheetId="2">'[4]Attach-3 (QR)'!#REF!</definedName>
    <definedName name="BL4AA">#REF!</definedName>
    <definedName name="BL4AAA" localSheetId="21">'[5]Attach QR'!$J$791</definedName>
    <definedName name="BL4AAA" localSheetId="23">'[2]Attach-3 (QR)'!#REF!</definedName>
    <definedName name="BL4AAA" localSheetId="9">'[3]Attach-3 (QR)'!#REF!</definedName>
    <definedName name="BL4AAA" localSheetId="2">'[4]Attach-3 (QR)'!#REF!</definedName>
    <definedName name="BL4AAA">#REF!</definedName>
    <definedName name="BL4B" localSheetId="9">'[1]Attach-3 (QR)'!#REF!</definedName>
    <definedName name="BL4B">#REF!</definedName>
    <definedName name="BL4BB" localSheetId="23">'[2]Attach-3 (QR)'!#REF!</definedName>
    <definedName name="BL4BB" localSheetId="9">'[3]Attach-3 (QR)'!#REF!</definedName>
    <definedName name="BL4BB" localSheetId="2">'[4]Attach-3 (QR)'!#REF!</definedName>
    <definedName name="BL4BB">#REF!</definedName>
    <definedName name="BL4BBB" localSheetId="21">'[5]Attach QR'!$K$791</definedName>
    <definedName name="BL4BBB" localSheetId="23">'[2]Attach-3 (QR)'!#REF!</definedName>
    <definedName name="BL4BBB" localSheetId="9">'[3]Attach-3 (QR)'!#REF!</definedName>
    <definedName name="BL4BBB" localSheetId="2">'[4]Attach-3 (QR)'!#REF!</definedName>
    <definedName name="BL4BBB">#REF!</definedName>
    <definedName name="BL4C" localSheetId="9">'[1]Attach-3 (QR)'!#REF!</definedName>
    <definedName name="BL4C">#REF!</definedName>
    <definedName name="BL4CC" localSheetId="23">'[2]Attach-3 (QR)'!#REF!</definedName>
    <definedName name="BL4CC" localSheetId="9">'[3]Attach-3 (QR)'!#REF!</definedName>
    <definedName name="BL4CC" localSheetId="2">'[4]Attach-3 (QR)'!#REF!</definedName>
    <definedName name="BL4CC">#REF!</definedName>
    <definedName name="BL4CCC" localSheetId="21">'[5]Attach QR'!$L$791</definedName>
    <definedName name="BL4CCC" localSheetId="23">'[2]Attach-3 (QR)'!#REF!</definedName>
    <definedName name="BL4CCC" localSheetId="9">'[3]Attach-3 (QR)'!#REF!</definedName>
    <definedName name="BL4CCC" localSheetId="2">'[4]Attach-3 (QR)'!#REF!</definedName>
    <definedName name="BL4CCC">#REF!</definedName>
    <definedName name="BL5A" localSheetId="9">'[1]Attach-3 (QR)'!#REF!</definedName>
    <definedName name="BL5A">#REF!</definedName>
    <definedName name="BL5AA" localSheetId="23">'[2]Attach-3 (QR)'!#REF!</definedName>
    <definedName name="BL5AA" localSheetId="9">'[3]Attach-3 (QR)'!#REF!</definedName>
    <definedName name="BL5AA" localSheetId="2">'[4]Attach-3 (QR)'!#REF!</definedName>
    <definedName name="BL5AA">#REF!</definedName>
    <definedName name="BL5AAA" localSheetId="21">'[5]Attach QR'!$J$794</definedName>
    <definedName name="BL5AAA" localSheetId="23">'[2]Attach-3 (QR)'!#REF!</definedName>
    <definedName name="BL5AAA" localSheetId="9">'[3]Attach-3 (QR)'!#REF!</definedName>
    <definedName name="BL5AAA" localSheetId="2">'[4]Attach-3 (QR)'!#REF!</definedName>
    <definedName name="BL5AAA">#REF!</definedName>
    <definedName name="BL5B" localSheetId="9">'[1]Attach-3 (QR)'!#REF!</definedName>
    <definedName name="BL5B">#REF!</definedName>
    <definedName name="BL5BB" localSheetId="23">'[2]Attach-3 (QR)'!#REF!</definedName>
    <definedName name="BL5BB" localSheetId="9">'[3]Attach-3 (QR)'!#REF!</definedName>
    <definedName name="BL5BB" localSheetId="2">'[4]Attach-3 (QR)'!#REF!</definedName>
    <definedName name="BL5BB">#REF!</definedName>
    <definedName name="BL5BBB" localSheetId="21">'[5]Attach QR'!$K$794</definedName>
    <definedName name="BL5BBB" localSheetId="23">'[2]Attach-3 (QR)'!#REF!</definedName>
    <definedName name="BL5BBB" localSheetId="9">'[3]Attach-3 (QR)'!#REF!</definedName>
    <definedName name="BL5BBB" localSheetId="2">'[4]Attach-3 (QR)'!#REF!</definedName>
    <definedName name="BL5BBB">#REF!</definedName>
    <definedName name="BL5C" localSheetId="9">'[1]Attach-3 (QR)'!#REF!</definedName>
    <definedName name="BL5C">#REF!</definedName>
    <definedName name="BL5CC" localSheetId="23">'[2]Attach-3 (QR)'!#REF!</definedName>
    <definedName name="BL5CC" localSheetId="9">'[3]Attach-3 (QR)'!#REF!</definedName>
    <definedName name="BL5CC" localSheetId="2">'[4]Attach-3 (QR)'!#REF!</definedName>
    <definedName name="BL5CC">#REF!</definedName>
    <definedName name="BL5CCC" localSheetId="21">'[5]Attach QR'!$L$794</definedName>
    <definedName name="BL5CCC" localSheetId="23">'[2]Attach-3 (QR)'!#REF!</definedName>
    <definedName name="BL5CCC" localSheetId="9">'[3]Attach-3 (QR)'!#REF!</definedName>
    <definedName name="BL5CCC" localSheetId="2">'[4]Attach-3 (QR)'!#REF!</definedName>
    <definedName name="BL5CCC">#REF!</definedName>
    <definedName name="CAPA1" localSheetId="23">'[2]Attach-3 (QR)'!#REF!</definedName>
    <definedName name="CAPA1" localSheetId="9">'[3]Attach-3 (QR)'!#REF!</definedName>
    <definedName name="CAPA1" localSheetId="2">'[4]Attach-3 (QR)'!#REF!</definedName>
    <definedName name="CAPA1">#REF!</definedName>
    <definedName name="CAPA11" localSheetId="23">'[2]Attach-3 (QR)'!#REF!</definedName>
    <definedName name="CAPA11" localSheetId="9">'[3]Attach-3 (QR)'!#REF!</definedName>
    <definedName name="CAPA11" localSheetId="2">'[4]Attach-3 (QR)'!#REF!</definedName>
    <definedName name="CAPA11">#REF!</definedName>
    <definedName name="CAPA111" localSheetId="21">'[5]Attach QR'!$F$505</definedName>
    <definedName name="CAPA111" localSheetId="23">'[2]Attach-3 (QR)'!#REF!</definedName>
    <definedName name="CAPA111" localSheetId="9">'[3]Attach-3 (QR)'!#REF!</definedName>
    <definedName name="CAPA111" localSheetId="2">'[4]Attach-3 (QR)'!#REF!</definedName>
    <definedName name="CAPA111">#REF!</definedName>
    <definedName name="CAPA2" localSheetId="23">'[2]Attach-3 (QR)'!#REF!</definedName>
    <definedName name="CAPA2" localSheetId="9">'[3]Attach-3 (QR)'!#REF!</definedName>
    <definedName name="CAPA2" localSheetId="2">'[4]Attach-3 (QR)'!#REF!</definedName>
    <definedName name="CAPA2">#REF!</definedName>
    <definedName name="CAPA22" localSheetId="23">'[2]Attach-3 (QR)'!#REF!</definedName>
    <definedName name="CAPA22" localSheetId="9">'[3]Attach-3 (QR)'!#REF!</definedName>
    <definedName name="CAPA22" localSheetId="2">'[4]Attach-3 (QR)'!#REF!</definedName>
    <definedName name="CAPA22">#REF!</definedName>
    <definedName name="CAPA222" localSheetId="21">'[5]Attach QR'!$I$505</definedName>
    <definedName name="CAPA222" localSheetId="23">'[2]Attach-3 (QR)'!#REF!</definedName>
    <definedName name="CAPA222" localSheetId="9">'[3]Attach-3 (QR)'!#REF!</definedName>
    <definedName name="CAPA222" localSheetId="2">'[4]Attach-3 (QR)'!#REF!</definedName>
    <definedName name="CAPA222">#REF!</definedName>
    <definedName name="CAPA3" localSheetId="23">'[2]Attach-3 (QR)'!#REF!</definedName>
    <definedName name="CAPA3" localSheetId="9">'[3]Attach-3 (QR)'!#REF!</definedName>
    <definedName name="CAPA3" localSheetId="2">'[4]Attach-3 (QR)'!#REF!</definedName>
    <definedName name="CAPA3">#REF!</definedName>
    <definedName name="CAPA33" localSheetId="23">'[2]Attach-3 (QR)'!#REF!</definedName>
    <definedName name="CAPA33" localSheetId="9">'[3]Attach-3 (QR)'!#REF!</definedName>
    <definedName name="CAPA33" localSheetId="2">'[4]Attach-3 (QR)'!#REF!</definedName>
    <definedName name="CAPA33">#REF!</definedName>
    <definedName name="CAPA333" localSheetId="21">'[5]Attach QR'!$G$651</definedName>
    <definedName name="CAPA333" localSheetId="23">'[2]Attach-3 (QR)'!#REF!</definedName>
    <definedName name="CAPA333" localSheetId="9">'[3]Attach-3 (QR)'!#REF!</definedName>
    <definedName name="CAPA333" localSheetId="2">'[4]Attach-3 (QR)'!#REF!</definedName>
    <definedName name="CAPA333">#REF!</definedName>
    <definedName name="CAPA4" localSheetId="23">'[2]Attach-3 (QR)'!#REF!</definedName>
    <definedName name="CAPA4" localSheetId="9">'[3]Attach-3 (QR)'!#REF!</definedName>
    <definedName name="CAPA4" localSheetId="2">'[4]Attach-3 (QR)'!#REF!</definedName>
    <definedName name="CAPA4">#REF!</definedName>
    <definedName name="CAPA44" localSheetId="23">'[2]Attach-3 (QR)'!#REF!</definedName>
    <definedName name="CAPA44" localSheetId="9">'[3]Attach-3 (QR)'!#REF!</definedName>
    <definedName name="CAPA44" localSheetId="2">'[4]Attach-3 (QR)'!#REF!</definedName>
    <definedName name="CAPA44">#REF!</definedName>
    <definedName name="CAPA444" localSheetId="21">'[5]Attach QR'!$I$651</definedName>
    <definedName name="CAPA444" localSheetId="23">'[2]Attach-3 (QR)'!#REF!</definedName>
    <definedName name="CAPA444" localSheetId="9">'[3]Attach-3 (QR)'!#REF!</definedName>
    <definedName name="CAPA444" localSheetId="2">'[4]Attach-3 (QR)'!#REF!</definedName>
    <definedName name="CAPA444">#REF!</definedName>
    <definedName name="CAPA7" localSheetId="23">'[2]Attach-3 (QR)'!#REF!</definedName>
    <definedName name="CAPA7" localSheetId="9">'[3]Attach-3 (QR)'!#REF!</definedName>
    <definedName name="CAPA7" localSheetId="2">'[4]Attach-3 (QR)'!#REF!</definedName>
    <definedName name="CAPA7">#REF!</definedName>
    <definedName name="CAPA77" localSheetId="23">'[2]Attach-3 (QR)'!#REF!</definedName>
    <definedName name="CAPA77" localSheetId="9">'[3]Attach-3 (QR)'!#REF!</definedName>
    <definedName name="CAPA77" localSheetId="2">'[4]Attach-3 (QR)'!#REF!</definedName>
    <definedName name="CAPA77">#REF!</definedName>
    <definedName name="CAPA777" localSheetId="21">'[5]Attach QR'!$D$505</definedName>
    <definedName name="CAPA777" localSheetId="23">'[2]Attach-3 (QR)'!#REF!</definedName>
    <definedName name="CAPA777" localSheetId="9">'[3]Attach-3 (QR)'!#REF!</definedName>
    <definedName name="CAPA777" localSheetId="2">'[4]Attach-3 (QR)'!#REF!</definedName>
    <definedName name="CAPA777">#REF!</definedName>
    <definedName name="COO" localSheetId="9">'[6]Sch-1a'!#REF!</definedName>
    <definedName name="COO" localSheetId="2">'[7]Sch-1a'!#REF!</definedName>
    <definedName name="COO">'[6]Sch-1a'!#REF!</definedName>
    <definedName name="date" localSheetId="23">#REF!</definedName>
    <definedName name="date" localSheetId="9">#REF!</definedName>
    <definedName name="date" localSheetId="2">#REF!</definedName>
    <definedName name="date">#REF!</definedName>
    <definedName name="iii" localSheetId="23">#REF!</definedName>
    <definedName name="iii" localSheetId="9">#REF!</definedName>
    <definedName name="iii" localSheetId="2">#REF!</definedName>
    <definedName name="iii">#REF!</definedName>
    <definedName name="LA">#REF!</definedName>
    <definedName name="logo1">"Picture 7"</definedName>
    <definedName name="MANU1" localSheetId="23">'[2]Attach-3 (QR)'!#REF!</definedName>
    <definedName name="MANU1" localSheetId="9">'[3]Attach-3 (QR)'!#REF!</definedName>
    <definedName name="MANU1" localSheetId="2">'[4]Attach-3 (QR)'!#REF!</definedName>
    <definedName name="MANU1">#REF!</definedName>
    <definedName name="MANU11" localSheetId="23">'[2]Attach-3 (QR)'!#REF!</definedName>
    <definedName name="MANU11" localSheetId="9">'[3]Attach-3 (QR)'!#REF!</definedName>
    <definedName name="MANU11" localSheetId="2">'[4]Attach-3 (QR)'!#REF!</definedName>
    <definedName name="MANU11">#REF!</definedName>
    <definedName name="MANU111" localSheetId="21">'[5]Attach QR'!$H$350</definedName>
    <definedName name="MANU111" localSheetId="23">'[2]Attach-3 (QR)'!#REF!</definedName>
    <definedName name="MANU111" localSheetId="9">'[3]Attach-3 (QR)'!#REF!</definedName>
    <definedName name="MANU111" localSheetId="2">'[4]Attach-3 (QR)'!#REF!</definedName>
    <definedName name="MANU111">#REF!</definedName>
    <definedName name="MANU2" localSheetId="23">'[2]Attach-3 (QR)'!#REF!</definedName>
    <definedName name="MANU2" localSheetId="9">'[3]Attach-3 (QR)'!#REF!</definedName>
    <definedName name="MANU2" localSheetId="2">'[4]Attach-3 (QR)'!#REF!</definedName>
    <definedName name="MANU2">#REF!</definedName>
    <definedName name="MANU22" localSheetId="23">'[2]Attach-3 (QR)'!#REF!</definedName>
    <definedName name="MANU22" localSheetId="9">'[3]Attach-3 (QR)'!#REF!</definedName>
    <definedName name="MANU22" localSheetId="2">'[4]Attach-3 (QR)'!#REF!</definedName>
    <definedName name="MANU22">#REF!</definedName>
    <definedName name="MANU222" localSheetId="21">'[5]Attach QR'!$H$419</definedName>
    <definedName name="MANU222" localSheetId="23">'[2]Attach-3 (QR)'!#REF!</definedName>
    <definedName name="MANU222" localSheetId="9">'[3]Attach-3 (QR)'!#REF!</definedName>
    <definedName name="MANU222" localSheetId="2">'[4]Attach-3 (QR)'!#REF!</definedName>
    <definedName name="MANU222">#REF!</definedName>
    <definedName name="MANU3" localSheetId="23">'[2]Attach-3 (QR)'!#REF!</definedName>
    <definedName name="MANU3" localSheetId="9">'[3]Attach-3 (QR)'!#REF!</definedName>
    <definedName name="MANU3" localSheetId="2">'[4]Attach-3 (QR)'!#REF!</definedName>
    <definedName name="MANU3">#REF!</definedName>
    <definedName name="MANU33" localSheetId="23">'[2]Attach-3 (QR)'!#REF!</definedName>
    <definedName name="MANU33" localSheetId="9">'[3]Attach-3 (QR)'!#REF!</definedName>
    <definedName name="MANU33" localSheetId="2">'[4]Attach-3 (QR)'!#REF!</definedName>
    <definedName name="MANU33">#REF!</definedName>
    <definedName name="MANU333" localSheetId="21">'[5]Attach QR'!$G$560</definedName>
    <definedName name="MANU333" localSheetId="23">'[2]Attach-3 (QR)'!#REF!</definedName>
    <definedName name="MANU333" localSheetId="9">'[3]Attach-3 (QR)'!#REF!</definedName>
    <definedName name="MANU333" localSheetId="2">'[4]Attach-3 (QR)'!#REF!</definedName>
    <definedName name="MANU333">#REF!</definedName>
    <definedName name="MANU4" localSheetId="23">'[2]Attach-3 (QR)'!#REF!</definedName>
    <definedName name="MANU4" localSheetId="9">'[3]Attach-3 (QR)'!#REF!</definedName>
    <definedName name="MANU4" localSheetId="2">'[4]Attach-3 (QR)'!#REF!</definedName>
    <definedName name="MANU4">#REF!</definedName>
    <definedName name="MANU44" localSheetId="23">'[2]Attach-3 (QR)'!#REF!</definedName>
    <definedName name="MANU44" localSheetId="9">'[3]Attach-3 (QR)'!#REF!</definedName>
    <definedName name="MANU44" localSheetId="2">'[4]Attach-3 (QR)'!#REF!</definedName>
    <definedName name="MANU44">#REF!</definedName>
    <definedName name="MANU444" localSheetId="21">'[5]Attach QR'!$I$560</definedName>
    <definedName name="MANU444" localSheetId="23">'[2]Attach-3 (QR)'!#REF!</definedName>
    <definedName name="MANU444" localSheetId="9">'[3]Attach-3 (QR)'!#REF!</definedName>
    <definedName name="MANU444" localSheetId="2">'[4]Attach-3 (QR)'!#REF!</definedName>
    <definedName name="MANU444">#REF!</definedName>
    <definedName name="MANU5" localSheetId="23">'[2]Attach-3 (QR)'!#REF!</definedName>
    <definedName name="MANU5" localSheetId="9">'[3]Attach-3 (QR)'!#REF!</definedName>
    <definedName name="MANU5" localSheetId="2">'[4]Attach-3 (QR)'!#REF!</definedName>
    <definedName name="MANU5">#REF!</definedName>
    <definedName name="MANU55" localSheetId="23">'[2]Attach-3 (QR)'!#REF!</definedName>
    <definedName name="MANU55" localSheetId="9">'[3]Attach-3 (QR)'!#REF!</definedName>
    <definedName name="MANU55" localSheetId="2">'[4]Attach-3 (QR)'!#REF!</definedName>
    <definedName name="MANU55">#REF!</definedName>
    <definedName name="MANU555" localSheetId="21">'[5]Attach QR'!$E$560</definedName>
    <definedName name="MANU555" localSheetId="23">'[2]Attach-3 (QR)'!#REF!</definedName>
    <definedName name="MANU555" localSheetId="9">'[3]Attach-3 (QR)'!#REF!</definedName>
    <definedName name="MANU555" localSheetId="2">'[4]Attach-3 (QR)'!#REF!</definedName>
    <definedName name="MANU555">#REF!</definedName>
    <definedName name="PATH1" localSheetId="23">'[2]Attach-3 (QR)'!#REF!</definedName>
    <definedName name="PATH1" localSheetId="9">'[3]Attach-3 (QR)'!#REF!</definedName>
    <definedName name="PATH1" localSheetId="2">'[4]Attach-3 (QR)'!#REF!</definedName>
    <definedName name="PATH1">#REF!</definedName>
    <definedName name="PATH11" localSheetId="23">'[2]Attach-3 (QR)'!#REF!</definedName>
    <definedName name="PATH11" localSheetId="9">'[3]Attach-3 (QR)'!#REF!</definedName>
    <definedName name="PATH11" localSheetId="2">'[4]Attach-3 (QR)'!#REF!</definedName>
    <definedName name="PATH11">#REF!</definedName>
    <definedName name="PATH111" localSheetId="21">'[5]Attach QR'!$G$170</definedName>
    <definedName name="PATH111" localSheetId="23">'[2]Attach-3 (QR)'!#REF!</definedName>
    <definedName name="PATH111" localSheetId="9">'[3]Attach-3 (QR)'!#REF!</definedName>
    <definedName name="PATH111" localSheetId="2">'[4]Attach-3 (QR)'!#REF!</definedName>
    <definedName name="PATH111">#REF!</definedName>
    <definedName name="PATH2" localSheetId="23">'[2]Attach-3 (QR)'!#REF!</definedName>
    <definedName name="PATH2" localSheetId="9">'[3]Attach-3 (QR)'!#REF!</definedName>
    <definedName name="PATH2" localSheetId="2">'[4]Attach-3 (QR)'!#REF!</definedName>
    <definedName name="PATH2">#REF!</definedName>
    <definedName name="PATH22" localSheetId="23">'[2]Attach-3 (QR)'!#REF!</definedName>
    <definedName name="PATH22" localSheetId="9">'[3]Attach-3 (QR)'!#REF!</definedName>
    <definedName name="PATH22" localSheetId="2">'[4]Attach-3 (QR)'!#REF!</definedName>
    <definedName name="PATH22">#REF!</definedName>
    <definedName name="PATH222" localSheetId="21">'[5]Attach QR'!$I$170</definedName>
    <definedName name="PATH222" localSheetId="23">'[2]Attach-3 (QR)'!#REF!</definedName>
    <definedName name="PATH222" localSheetId="9">'[3]Attach-3 (QR)'!#REF!</definedName>
    <definedName name="PATH222" localSheetId="2">'[4]Attach-3 (QR)'!#REF!</definedName>
    <definedName name="PATH222">#REF!</definedName>
    <definedName name="PATH3" localSheetId="23">'[2]Attach-3 (QR)'!#REF!</definedName>
    <definedName name="PATH3" localSheetId="9">'[3]Attach-3 (QR)'!#REF!</definedName>
    <definedName name="PATH3" localSheetId="2">'[4]Attach-3 (QR)'!#REF!</definedName>
    <definedName name="PATH3">#REF!</definedName>
    <definedName name="PATH33" localSheetId="23">'[2]Attach-3 (QR)'!#REF!</definedName>
    <definedName name="PATH33" localSheetId="9">'[3]Attach-3 (QR)'!#REF!</definedName>
    <definedName name="PATH33" localSheetId="2">'[4]Attach-3 (QR)'!#REF!</definedName>
    <definedName name="PATH33">#REF!</definedName>
    <definedName name="PATH333" localSheetId="21">'[5]Attach QR'!$G$246</definedName>
    <definedName name="PATH333" localSheetId="23">'[2]Attach-3 (QR)'!#REF!</definedName>
    <definedName name="PATH333" localSheetId="9">'[3]Attach-3 (QR)'!#REF!</definedName>
    <definedName name="PATH333" localSheetId="2">'[4]Attach-3 (QR)'!#REF!</definedName>
    <definedName name="PATH333">#REF!</definedName>
    <definedName name="PATH4" localSheetId="23">'[2]Attach-3 (QR)'!#REF!</definedName>
    <definedName name="PATH4" localSheetId="9">'[3]Attach-3 (QR)'!#REF!</definedName>
    <definedName name="PATH4" localSheetId="2">'[4]Attach-3 (QR)'!#REF!</definedName>
    <definedName name="PATH4">#REF!</definedName>
    <definedName name="PATH44" localSheetId="23">'[2]Attach-3 (QR)'!#REF!</definedName>
    <definedName name="PATH44" localSheetId="9">'[3]Attach-3 (QR)'!#REF!</definedName>
    <definedName name="PATH44" localSheetId="2">'[4]Attach-3 (QR)'!#REF!</definedName>
    <definedName name="PATH44">#REF!</definedName>
    <definedName name="PATH444" localSheetId="21">'[5]Attach QR'!$I$246</definedName>
    <definedName name="PATH444" localSheetId="23">'[2]Attach-3 (QR)'!#REF!</definedName>
    <definedName name="PATH444" localSheetId="9">'[3]Attach-3 (QR)'!#REF!</definedName>
    <definedName name="PATH444" localSheetId="2">'[4]Attach-3 (QR)'!#REF!</definedName>
    <definedName name="PATH444">#REF!</definedName>
    <definedName name="PATH5" localSheetId="23">'[2]Attach-3 (QR)'!#REF!</definedName>
    <definedName name="PATH5" localSheetId="9">'[3]Attach-3 (QR)'!#REF!</definedName>
    <definedName name="PATH5" localSheetId="2">'[4]Attach-3 (QR)'!#REF!</definedName>
    <definedName name="PATH5">#REF!</definedName>
    <definedName name="PATH55" localSheetId="23">'[2]Attach-3 (QR)'!#REF!</definedName>
    <definedName name="PATH55" localSheetId="9">'[3]Attach-3 (QR)'!#REF!</definedName>
    <definedName name="PATH55" localSheetId="2">'[4]Attach-3 (QR)'!#REF!</definedName>
    <definedName name="PATH55">#REF!</definedName>
    <definedName name="PATH555" localSheetId="23">'[2]Attach-3 (QR)'!#REF!</definedName>
    <definedName name="PATH555" localSheetId="9">'[3]Attach-3 (QR)'!#REF!</definedName>
    <definedName name="PATH555" localSheetId="2">'[4]Attach-3 (QR)'!#REF!</definedName>
    <definedName name="PATH555">#REF!</definedName>
    <definedName name="PATHAR1" localSheetId="9">'[1]Attach-3 (QR)'!#REF!</definedName>
    <definedName name="PATHAR1">#REF!</definedName>
    <definedName name="PATHAR2" localSheetId="9">'[1]Attach-3 (QR)'!#REF!</definedName>
    <definedName name="PATHAR2">#REF!</definedName>
    <definedName name="PATHAR3" localSheetId="21">'[5]Attach QR'!$AO$750</definedName>
    <definedName name="PATHAR3" localSheetId="9">'[1]Attach-3 (QR)'!#REF!</definedName>
    <definedName name="PATHAR3">#REF!</definedName>
    <definedName name="PATHJV1" localSheetId="23">'[2]Attach-3 (QR)'!#REF!</definedName>
    <definedName name="PATHJV1" localSheetId="9">'[3]Attach-3 (QR)'!#REF!</definedName>
    <definedName name="PATHJV1" localSheetId="2">'[4]Attach-3 (QR)'!#REF!</definedName>
    <definedName name="PATHJV1">#REF!</definedName>
    <definedName name="PATHJV11" localSheetId="23">'[2]Attach-3 (QR)'!#REF!</definedName>
    <definedName name="PATHJV11" localSheetId="9">'[3]Attach-3 (QR)'!#REF!</definedName>
    <definedName name="PATHJV11" localSheetId="2">'[4]Attach-3 (QR)'!#REF!</definedName>
    <definedName name="PATHJV11">#REF!</definedName>
    <definedName name="PATHJV111" localSheetId="23">'[2]Attach-3 (QR)'!#REF!</definedName>
    <definedName name="PATHJV111" localSheetId="9">'[3]Attach-3 (QR)'!#REF!</definedName>
    <definedName name="PATHJV111" localSheetId="2">'[4]Attach-3 (QR)'!#REF!</definedName>
    <definedName name="PATHJV111">#REF!</definedName>
    <definedName name="PATHJV2" localSheetId="23">'[2]Attach-3 (QR)'!#REF!</definedName>
    <definedName name="PATHJV2" localSheetId="9">'[3]Attach-3 (QR)'!#REF!</definedName>
    <definedName name="PATHJV2" localSheetId="2">'[4]Attach-3 (QR)'!#REF!</definedName>
    <definedName name="PATHJV2">#REF!</definedName>
    <definedName name="PATHJV22" localSheetId="23">'[2]Attach-3 (QR)'!#REF!</definedName>
    <definedName name="PATHJV22" localSheetId="9">'[3]Attach-3 (QR)'!#REF!</definedName>
    <definedName name="PATHJV22" localSheetId="2">'[4]Attach-3 (QR)'!#REF!</definedName>
    <definedName name="PATHJV22">#REF!</definedName>
    <definedName name="PATHJV222" localSheetId="23">'[2]Attach-3 (QR)'!#REF!</definedName>
    <definedName name="PATHJV222" localSheetId="9">'[3]Attach-3 (QR)'!#REF!</definedName>
    <definedName name="PATHJV222" localSheetId="2">'[4]Attach-3 (QR)'!#REF!</definedName>
    <definedName name="PATHJV222">#REF!</definedName>
    <definedName name="PATHJV3" localSheetId="21">'[5]Attach QR'!$I$61</definedName>
    <definedName name="PATHJV3" localSheetId="23">'[2]Attach-3 (QR)'!#REF!</definedName>
    <definedName name="PATHJV3" localSheetId="9">'[3]Attach-3 (QR)'!#REF!</definedName>
    <definedName name="PATHJV3" localSheetId="2">'[4]Attach-3 (QR)'!#REF!</definedName>
    <definedName name="PATHJV3">#REF!</definedName>
    <definedName name="PATHJV33" localSheetId="21">'[5]Attach QR'!$G$61</definedName>
    <definedName name="PATHJV33" localSheetId="23">'[2]Attach-3 (QR)'!#REF!</definedName>
    <definedName name="PATHJV33" localSheetId="9">'[3]Attach-3 (QR)'!#REF!</definedName>
    <definedName name="PATHJV33" localSheetId="2">'[4]Attach-3 (QR)'!#REF!</definedName>
    <definedName name="PATHJV33">#REF!</definedName>
    <definedName name="PATHJV333" localSheetId="21">'[5]Attach QR'!$E$61</definedName>
    <definedName name="PATHJV333" localSheetId="23">'[2]Attach-3 (QR)'!#REF!</definedName>
    <definedName name="PATHJV333" localSheetId="9">'[3]Attach-3 (QR)'!#REF!</definedName>
    <definedName name="PATHJV333" localSheetId="2">'[4]Attach-3 (QR)'!#REF!</definedName>
    <definedName name="PATHJV333">#REF!</definedName>
    <definedName name="PATHJVPR1" localSheetId="9">'[1]Attach-3 (QR)'!#REF!</definedName>
    <definedName name="PATHJVPR1">#REF!</definedName>
    <definedName name="PATHJVPR11" localSheetId="23">'[2]Attach-3 (QR)'!#REF!</definedName>
    <definedName name="PATHJVPR11" localSheetId="9">'[3]Attach-3 (QR)'!#REF!</definedName>
    <definedName name="PATHJVPR11" localSheetId="2">'[4]Attach-3 (QR)'!#REF!</definedName>
    <definedName name="PATHJVPR11">#REF!</definedName>
    <definedName name="PATHJVPR111" localSheetId="21">'[5]Attach QR'!$K$782</definedName>
    <definedName name="PATHJVPR111" localSheetId="23">'[2]Attach-3 (QR)'!#REF!</definedName>
    <definedName name="PATHJVPR111" localSheetId="9">'[3]Attach-3 (QR)'!#REF!</definedName>
    <definedName name="PATHJVPR111" localSheetId="2">'[4]Attach-3 (QR)'!#REF!</definedName>
    <definedName name="PATHJVPR111">#REF!</definedName>
    <definedName name="PATHJVPR2" localSheetId="9">'[1]Attach-3 (QR)'!#REF!</definedName>
    <definedName name="PATHJVPR2">#REF!</definedName>
    <definedName name="PATHJVPR22" localSheetId="23">'[2]Attach-3 (QR)'!#REF!</definedName>
    <definedName name="PATHJVPR22" localSheetId="9">'[3]Attach-3 (QR)'!#REF!</definedName>
    <definedName name="PATHJVPR22" localSheetId="2">'[4]Attach-3 (QR)'!#REF!</definedName>
    <definedName name="PATHJVPR22">#REF!</definedName>
    <definedName name="PATHJVPR222" localSheetId="21">'[5]Attach QR'!$L$782</definedName>
    <definedName name="PATHJVPR222" localSheetId="23">'[2]Attach-3 (QR)'!#REF!</definedName>
    <definedName name="PATHJVPR222" localSheetId="9">'[3]Attach-3 (QR)'!#REF!</definedName>
    <definedName name="PATHJVPR222" localSheetId="2">'[4]Attach-3 (QR)'!#REF!</definedName>
    <definedName name="PATHJVPR222">#REF!</definedName>
    <definedName name="PATHLA1" localSheetId="23">'[2]Attach-3 (QR)'!#REF!</definedName>
    <definedName name="PATHLA1" localSheetId="9">'[3]Attach-3 (QR)'!#REF!</definedName>
    <definedName name="PATHLA1" localSheetId="2">'[4]Attach-3 (QR)'!#REF!</definedName>
    <definedName name="PATHLA1">#REF!</definedName>
    <definedName name="PATHLA2" localSheetId="23">'[2]Attach-3 (QR)'!#REF!</definedName>
    <definedName name="PATHLA2" localSheetId="9">'[3]Attach-3 (QR)'!#REF!</definedName>
    <definedName name="PATHLA2" localSheetId="2">'[4]Attach-3 (QR)'!#REF!</definedName>
    <definedName name="PATHLA2">#REF!</definedName>
    <definedName name="PATHLA3" localSheetId="21">'[5]Attach QR'!$D$651</definedName>
    <definedName name="PATHLA3" localSheetId="23">'[2]Attach-3 (QR)'!#REF!</definedName>
    <definedName name="PATHLA3" localSheetId="9">'[3]Attach-3 (QR)'!#REF!</definedName>
    <definedName name="PATHLA3" localSheetId="2">'[4]Attach-3 (QR)'!#REF!</definedName>
    <definedName name="PATHLA3">#REF!</definedName>
    <definedName name="PATHLP1" localSheetId="9">'[1]Attach-3 (QR)'!#REF!</definedName>
    <definedName name="PATHLP1">#REF!</definedName>
    <definedName name="PATHLP2" localSheetId="23">'[2]Attach-3 (QR)'!#REF!</definedName>
    <definedName name="PATHLP2" localSheetId="9">'[3]Attach-3 (QR)'!#REF!</definedName>
    <definedName name="PATHLP2" localSheetId="2">'[4]Attach-3 (QR)'!#REF!</definedName>
    <definedName name="PATHLP2">#REF!</definedName>
    <definedName name="PATHLP3" localSheetId="21">'[5]Attach QR'!$J$782</definedName>
    <definedName name="PATHLP3" localSheetId="23">'[2]Attach-3 (QR)'!#REF!</definedName>
    <definedName name="PATHLP3" localSheetId="9">'[3]Attach-3 (QR)'!#REF!</definedName>
    <definedName name="PATHLP3" localSheetId="2">'[4]Attach-3 (QR)'!#REF!</definedName>
    <definedName name="PATHLP3">#REF!</definedName>
    <definedName name="PATHPR1" localSheetId="9">'[1]Attach-3 (QR)'!#REF!</definedName>
    <definedName name="PATHPR1">#REF!</definedName>
    <definedName name="PATHPR2" localSheetId="23">'[2]Attach-3 (QR)'!#REF!</definedName>
    <definedName name="PATHPR2" localSheetId="9">'[3]Attach-3 (QR)'!#REF!</definedName>
    <definedName name="PATHPR2" localSheetId="2">'[4]Attach-3 (QR)'!#REF!</definedName>
    <definedName name="PATHPR2">#REF!</definedName>
    <definedName name="_xlnm.Print_Area" localSheetId="13">'Attach 10'!$A$1:$F$26</definedName>
    <definedName name="_xlnm.Print_Area" localSheetId="14">'Attach 11'!$A$1:$E$29</definedName>
    <definedName name="_xlnm.Print_Area" localSheetId="16">'Attach 13'!$A$1:$E$27</definedName>
    <definedName name="_xlnm.Print_Area" localSheetId="17">'Attach 14'!$A$1:$E$29</definedName>
    <definedName name="_xlnm.Print_Area" localSheetId="18">'Attach 14-IP'!$A$8:$I$220</definedName>
    <definedName name="_xlnm.Print_Area" localSheetId="19">'Attach 15'!$A$1:$E$92</definedName>
    <definedName name="_xlnm.Print_Area" localSheetId="20">'Attach 16'!$A$1:$L$90</definedName>
    <definedName name="_xlnm.Print_Area" localSheetId="21">'Attach 17'!$A$1:$E$33</definedName>
    <definedName name="_xlnm.Print_Area" localSheetId="22">'Attach 18'!$A$1:$E$24</definedName>
    <definedName name="_xlnm.Print_Area" localSheetId="23">'Attach 18 SP'!$A$7:$I$157</definedName>
    <definedName name="_xlnm.Print_Area" localSheetId="24">'Attach 19'!$A$1:$E$31</definedName>
    <definedName name="_xlnm.Print_Area" localSheetId="3">'Attach 3(JV)'!$A$1:$E$28</definedName>
    <definedName name="_xlnm.Print_Area" localSheetId="4">'Attach 3(QR)'!$A$1:$E$28</definedName>
    <definedName name="_xlnm.Print_Area" localSheetId="5">'Attach 4'!$A$1:$G$25</definedName>
    <definedName name="_xlnm.Print_Area" localSheetId="6">'Attach 4 (A)'!$A$1:$E$27</definedName>
    <definedName name="_xlnm.Print_Area" localSheetId="7">'Attach 4 (B)'!$A$1:$E$26</definedName>
    <definedName name="_xlnm.Print_Area" localSheetId="8">'Attach 5'!$A$1:$E$34</definedName>
    <definedName name="_xlnm.Print_Area" localSheetId="9">'Attach 5A'!$A$1:$E$73</definedName>
    <definedName name="_xlnm.Print_Area" localSheetId="10">'Attach 6'!$A$1:$E$28</definedName>
    <definedName name="_xlnm.Print_Area" localSheetId="11">'Attach 7'!$A$1:$E$18</definedName>
    <definedName name="_xlnm.Print_Area" localSheetId="12">'Attach 9'!$A$1:$E$53</definedName>
    <definedName name="_xlnm.Print_Area" localSheetId="25">'Bid Form 1st Envelope '!$A$1:$F$115</definedName>
    <definedName name="_xlnm.Print_Area" localSheetId="1">Cover!$A$1:$F$20</definedName>
    <definedName name="_xlnm.Print_Area" localSheetId="2">'Names of Bidder'!$B$1:$G$29</definedName>
    <definedName name="_xlnm.Print_Titles" localSheetId="12">'Attach 9'!$17:$17</definedName>
    <definedName name="printedname" localSheetId="23">#REF!</definedName>
    <definedName name="printedname" localSheetId="9">#REF!</definedName>
    <definedName name="printedname" localSheetId="2">#REF!</definedName>
    <definedName name="printedname">#REF!</definedName>
    <definedName name="qw" localSheetId="2">#REF!</definedName>
    <definedName name="qw">#REF!</definedName>
    <definedName name="rao" localSheetId="2">#REF!</definedName>
    <definedName name="rao">#REF!</definedName>
    <definedName name="_xlnm.Recorder" localSheetId="21">#REF!</definedName>
    <definedName name="_xlnm.Recorder" localSheetId="22">#REF!</definedName>
    <definedName name="_xlnm.Recorder" localSheetId="9">#REF!</definedName>
    <definedName name="_xlnm.Recorder" localSheetId="2">#REF!</definedName>
    <definedName name="_xlnm.Recorder">#REF!</definedName>
    <definedName name="sss" localSheetId="2">'[8]Attach-3 (QR)'!#REF!</definedName>
    <definedName name="sss">'[9]Attach-3 (QR)'!#REF!</definedName>
    <definedName name="TEST" localSheetId="21">#REF!</definedName>
    <definedName name="TEST" localSheetId="22">#REF!</definedName>
    <definedName name="TEST" localSheetId="9">#REF!</definedName>
    <definedName name="TEST" localSheetId="2">#REF!</definedName>
    <definedName name="TEST">#REF!</definedName>
    <definedName name="TO">#REF!</definedName>
    <definedName name="ttt" localSheetId="23">#REF!</definedName>
    <definedName name="ttt" localSheetId="9">#REF!</definedName>
    <definedName name="ttt" localSheetId="2">#REF!</definedName>
    <definedName name="ttt">#REF!</definedName>
    <definedName name="typeofbidder" localSheetId="23">#REF!</definedName>
    <definedName name="typeofbidder" localSheetId="9">#REF!</definedName>
    <definedName name="typeofbidder" localSheetId="2">#REF!</definedName>
    <definedName name="typeofbidder">#REF!</definedName>
    <definedName name="uuu" localSheetId="23">#REF!</definedName>
    <definedName name="uuu" localSheetId="9">#REF!</definedName>
    <definedName name="uuu" localSheetId="2">#REF!</definedName>
    <definedName name="uuu">#REF!</definedName>
    <definedName name="yyy" localSheetId="23">#REF!</definedName>
    <definedName name="yyy" localSheetId="9">#REF!</definedName>
    <definedName name="yyy" localSheetId="2">#REF!</definedName>
    <definedName name="yyy">#REF!</definedName>
    <definedName name="Z_01ACF2E1_8E61_4459_ABC1_B6C183DEED61_.wvu.PrintArea" localSheetId="2" hidden="1">'Names of Bidder'!$B$1:$E$27</definedName>
    <definedName name="Z_05855B4F_D61E_4C97_B759_B2F96767F6F8_.wvu.Cols" localSheetId="19" hidden="1">'Attach 15'!$H:$H</definedName>
    <definedName name="Z_05855B4F_D61E_4C97_B759_B2F96767F6F8_.wvu.Cols" localSheetId="23" hidden="1">'Attach 18 SP'!$J:$P</definedName>
    <definedName name="Z_05855B4F_D61E_4C97_B759_B2F96767F6F8_.wvu.Cols" localSheetId="3" hidden="1">'Attach 3(JV)'!$G:$H</definedName>
    <definedName name="Z_05855B4F_D61E_4C97_B759_B2F96767F6F8_.wvu.Cols" localSheetId="5" hidden="1">'Attach 4'!$H:$O</definedName>
    <definedName name="Z_05855B4F_D61E_4C97_B759_B2F96767F6F8_.wvu.Cols" localSheetId="8" hidden="1">'Attach 5'!$H:$H</definedName>
    <definedName name="Z_05855B4F_D61E_4C97_B759_B2F96767F6F8_.wvu.Cols" localSheetId="9" hidden="1">'Attach 5A'!$H:$H</definedName>
    <definedName name="Z_05855B4F_D61E_4C97_B759_B2F96767F6F8_.wvu.Cols" localSheetId="10" hidden="1">'Attach 6'!$H:$H</definedName>
    <definedName name="Z_05855B4F_D61E_4C97_B759_B2F96767F6F8_.wvu.Cols" localSheetId="25" hidden="1">'Bid Form 1st Envelope '!$AA:$AI</definedName>
    <definedName name="Z_05855B4F_D61E_4C97_B759_B2F96767F6F8_.wvu.Cols" localSheetId="2" hidden="1">'Names of Bidder'!$H:$M,'Names of Bidder'!$AA:$AB</definedName>
    <definedName name="Z_05855B4F_D61E_4C97_B759_B2F96767F6F8_.wvu.FilterData" localSheetId="2" hidden="1">'Names of Bidder'!$B$6:$G$11</definedName>
    <definedName name="Z_05855B4F_D61E_4C97_B759_B2F96767F6F8_.wvu.PrintArea" localSheetId="13" hidden="1">'Attach 10'!$A$1:$F$26</definedName>
    <definedName name="Z_05855B4F_D61E_4C97_B759_B2F96767F6F8_.wvu.PrintArea" localSheetId="14" hidden="1">'Attach 11'!$A$1:$E$29</definedName>
    <definedName name="Z_05855B4F_D61E_4C97_B759_B2F96767F6F8_.wvu.PrintArea" localSheetId="16" hidden="1">'Attach 13'!$A$1:$E$27</definedName>
    <definedName name="Z_05855B4F_D61E_4C97_B759_B2F96767F6F8_.wvu.PrintArea" localSheetId="17" hidden="1">'Attach 14'!$A$1:$E$29</definedName>
    <definedName name="Z_05855B4F_D61E_4C97_B759_B2F96767F6F8_.wvu.PrintArea" localSheetId="18" hidden="1">'Attach 14-IP'!$A$8:$I$220</definedName>
    <definedName name="Z_05855B4F_D61E_4C97_B759_B2F96767F6F8_.wvu.PrintArea" localSheetId="19" hidden="1">'Attach 15'!$A$1:$E$92</definedName>
    <definedName name="Z_05855B4F_D61E_4C97_B759_B2F96767F6F8_.wvu.PrintArea" localSheetId="20" hidden="1">'Attach 16'!$A$1:$L$90</definedName>
    <definedName name="Z_05855B4F_D61E_4C97_B759_B2F96767F6F8_.wvu.PrintArea" localSheetId="21" hidden="1">'Attach 17'!$A$1:$E$33</definedName>
    <definedName name="Z_05855B4F_D61E_4C97_B759_B2F96767F6F8_.wvu.PrintArea" localSheetId="22" hidden="1">'Attach 18'!$A$1:$E$24</definedName>
    <definedName name="Z_05855B4F_D61E_4C97_B759_B2F96767F6F8_.wvu.PrintArea" localSheetId="23" hidden="1">'Attach 18 SP'!$A$7:$I$157</definedName>
    <definedName name="Z_05855B4F_D61E_4C97_B759_B2F96767F6F8_.wvu.PrintArea" localSheetId="24" hidden="1">'Attach 19'!$A$1:$E$31</definedName>
    <definedName name="Z_05855B4F_D61E_4C97_B759_B2F96767F6F8_.wvu.PrintArea" localSheetId="3" hidden="1">'Attach 3(JV)'!$A$1:$E$28</definedName>
    <definedName name="Z_05855B4F_D61E_4C97_B759_B2F96767F6F8_.wvu.PrintArea" localSheetId="4" hidden="1">'Attach 3(QR)'!$A$1:$E$28</definedName>
    <definedName name="Z_05855B4F_D61E_4C97_B759_B2F96767F6F8_.wvu.PrintArea" localSheetId="5" hidden="1">'Attach 4'!$A$1:$G$25</definedName>
    <definedName name="Z_05855B4F_D61E_4C97_B759_B2F96767F6F8_.wvu.PrintArea" localSheetId="6" hidden="1">'Attach 4 (A)'!$A$1:$E$27</definedName>
    <definedName name="Z_05855B4F_D61E_4C97_B759_B2F96767F6F8_.wvu.PrintArea" localSheetId="7" hidden="1">'Attach 4 (B)'!$A$1:$E$26</definedName>
    <definedName name="Z_05855B4F_D61E_4C97_B759_B2F96767F6F8_.wvu.PrintArea" localSheetId="8" hidden="1">'Attach 5'!$A$1:$E$34</definedName>
    <definedName name="Z_05855B4F_D61E_4C97_B759_B2F96767F6F8_.wvu.PrintArea" localSheetId="9" hidden="1">'Attach 5A'!$A$1:$E$73</definedName>
    <definedName name="Z_05855B4F_D61E_4C97_B759_B2F96767F6F8_.wvu.PrintArea" localSheetId="10" hidden="1">'Attach 6'!$A$1:$E$28</definedName>
    <definedName name="Z_05855B4F_D61E_4C97_B759_B2F96767F6F8_.wvu.PrintArea" localSheetId="11" hidden="1">'Attach 7'!$A$1:$E$18</definedName>
    <definedName name="Z_05855B4F_D61E_4C97_B759_B2F96767F6F8_.wvu.PrintArea" localSheetId="12" hidden="1">'Attach 9'!$A$1:$E$53</definedName>
    <definedName name="Z_05855B4F_D61E_4C97_B759_B2F96767F6F8_.wvu.PrintArea" localSheetId="25" hidden="1">'Bid Form 1st Envelope '!$A$1:$F$115</definedName>
    <definedName name="Z_05855B4F_D61E_4C97_B759_B2F96767F6F8_.wvu.PrintArea" localSheetId="1" hidden="1">Cover!$A$1:$F$20</definedName>
    <definedName name="Z_05855B4F_D61E_4C97_B759_B2F96767F6F8_.wvu.PrintArea" localSheetId="2" hidden="1">'Names of Bidder'!$B$1:$G$30</definedName>
    <definedName name="Z_05855B4F_D61E_4C97_B759_B2F96767F6F8_.wvu.PrintTitles" localSheetId="12" hidden="1">'Attach 9'!$17:$17</definedName>
    <definedName name="Z_05855B4F_D61E_4C97_B759_B2F96767F6F8_.wvu.Rows" localSheetId="19" hidden="1">'Attach 15'!$16:$16</definedName>
    <definedName name="Z_05855B4F_D61E_4C97_B759_B2F96767F6F8_.wvu.Rows" localSheetId="21" hidden="1">'Attach 17'!$26:$26,'Attach 17'!$32:$209</definedName>
    <definedName name="Z_05855B4F_D61E_4C97_B759_B2F96767F6F8_.wvu.Rows" localSheetId="23" hidden="1">'Attach 18 SP'!$149:$153</definedName>
    <definedName name="Z_05855B4F_D61E_4C97_B759_B2F96767F6F8_.wvu.Rows" localSheetId="24" hidden="1">'Attach 19'!$13:$13,'Attach 19'!$20:$28</definedName>
    <definedName name="Z_05855B4F_D61E_4C97_B759_B2F96767F6F8_.wvu.Rows" localSheetId="8" hidden="1">'Attach 5'!$4:$4</definedName>
    <definedName name="Z_05855B4F_D61E_4C97_B759_B2F96767F6F8_.wvu.Rows" localSheetId="9" hidden="1">'Attach 5A'!$25:$30</definedName>
    <definedName name="Z_05855B4F_D61E_4C97_B759_B2F96767F6F8_.wvu.Rows" localSheetId="25" hidden="1">'Bid Form 1st Envelope '!$26:$27,'Bid Form 1st Envelope '!$98:$98,'Bid Form 1st Envelope '!$101:$102</definedName>
    <definedName name="Z_0664780A_E8AC_4BA6_9C3B_53B9085473D3_.wvu.Cols" localSheetId="23" hidden="1">'Attach 18 SP'!$J:$P</definedName>
    <definedName name="Z_0664780A_E8AC_4BA6_9C3B_53B9085473D3_.wvu.PrintArea" localSheetId="23" hidden="1">'Attach 18 SP'!$A$8:$I$157</definedName>
    <definedName name="Z_0664780A_E8AC_4BA6_9C3B_53B9085473D3_.wvu.Rows" localSheetId="23" hidden="1">'Attach 18 SP'!#REF!,'Attach 18 SP'!#REF!,'Attach 18 SP'!#REF!,'Attach 18 SP'!#REF!,'Attach 18 SP'!#REF!,'Attach 18 SP'!$149:$153</definedName>
    <definedName name="Z_091A6405_72DB_46E0_B81A_EC53A5C58396_.wvu.Cols" localSheetId="2" hidden="1">'Names of Bidder'!$L:$L</definedName>
    <definedName name="Z_091A6405_72DB_46E0_B81A_EC53A5C58396_.wvu.PrintArea" localSheetId="2" hidden="1">'Names of Bidder'!$B$1:$E$27</definedName>
    <definedName name="Z_14D7F02E_BCCA_4517_ABC7_537FF4AEB67A_.wvu.PrintArea" localSheetId="2" hidden="1">'Names of Bidder'!$B$1:$E$27</definedName>
    <definedName name="Z_15A19D23_A9FD_4FC1_B7B0_F2D16BDFC729_.wvu.Cols" localSheetId="19" hidden="1">'Attach 15'!$H:$H</definedName>
    <definedName name="Z_15A19D23_A9FD_4FC1_B7B0_F2D16BDFC729_.wvu.Cols" localSheetId="8" hidden="1">'Attach 5'!$H:$H</definedName>
    <definedName name="Z_15A19D23_A9FD_4FC1_B7B0_F2D16BDFC729_.wvu.Cols" localSheetId="10" hidden="1">'Attach 6'!$H:$H</definedName>
    <definedName name="Z_15A19D23_A9FD_4FC1_B7B0_F2D16BDFC729_.wvu.PrintArea" localSheetId="13" hidden="1">'Attach 10'!$A$1:$E$26</definedName>
    <definedName name="Z_15A19D23_A9FD_4FC1_B7B0_F2D16BDFC729_.wvu.PrintArea" localSheetId="14" hidden="1">'Attach 11'!$A$1:$E$29</definedName>
    <definedName name="Z_15A19D23_A9FD_4FC1_B7B0_F2D16BDFC729_.wvu.PrintArea" localSheetId="16" hidden="1">'Attach 13'!$A$1:$E$27</definedName>
    <definedName name="Z_15A19D23_A9FD_4FC1_B7B0_F2D16BDFC729_.wvu.PrintArea" localSheetId="17" hidden="1">'Attach 14'!$A$1:$E$29</definedName>
    <definedName name="Z_15A19D23_A9FD_4FC1_B7B0_F2D16BDFC729_.wvu.PrintArea" localSheetId="18" hidden="1">'Attach 14-IP'!$A$8:$I$220</definedName>
    <definedName name="Z_15A19D23_A9FD_4FC1_B7B0_F2D16BDFC729_.wvu.PrintArea" localSheetId="19" hidden="1">'Attach 15'!$A$1:$E$92</definedName>
    <definedName name="Z_15A19D23_A9FD_4FC1_B7B0_F2D16BDFC729_.wvu.PrintArea" localSheetId="20" hidden="1">'Attach 16'!$A$1:$L$90</definedName>
    <definedName name="Z_15A19D23_A9FD_4FC1_B7B0_F2D16BDFC729_.wvu.PrintArea" localSheetId="21" hidden="1">'Attach 17'!$A$1:$E$33</definedName>
    <definedName name="Z_15A19D23_A9FD_4FC1_B7B0_F2D16BDFC729_.wvu.PrintArea" localSheetId="22" hidden="1">'Attach 18'!$A$1:$E$24</definedName>
    <definedName name="Z_15A19D23_A9FD_4FC1_B7B0_F2D16BDFC729_.wvu.PrintArea" localSheetId="24" hidden="1">'Attach 19'!$A$1:$E$31</definedName>
    <definedName name="Z_15A19D23_A9FD_4FC1_B7B0_F2D16BDFC729_.wvu.PrintArea" localSheetId="3" hidden="1">'Attach 3(JV)'!$A$1:$E$28</definedName>
    <definedName name="Z_15A19D23_A9FD_4FC1_B7B0_F2D16BDFC729_.wvu.PrintArea" localSheetId="4" hidden="1">'Attach 3(QR)'!$A$1:$E$28</definedName>
    <definedName name="Z_15A19D23_A9FD_4FC1_B7B0_F2D16BDFC729_.wvu.PrintArea" localSheetId="5" hidden="1">'Attach 4'!$A$1:$G$25</definedName>
    <definedName name="Z_15A19D23_A9FD_4FC1_B7B0_F2D16BDFC729_.wvu.PrintArea" localSheetId="6" hidden="1">'Attach 4 (A)'!$A$1:$E$27</definedName>
    <definedName name="Z_15A19D23_A9FD_4FC1_B7B0_F2D16BDFC729_.wvu.PrintArea" localSheetId="7" hidden="1">'Attach 4 (B)'!$A$1:$E$26</definedName>
    <definedName name="Z_15A19D23_A9FD_4FC1_B7B0_F2D16BDFC729_.wvu.PrintArea" localSheetId="8" hidden="1">'Attach 5'!$A$1:$E$34</definedName>
    <definedName name="Z_15A19D23_A9FD_4FC1_B7B0_F2D16BDFC729_.wvu.PrintArea" localSheetId="10" hidden="1">'Attach 6'!$A$1:$E$28</definedName>
    <definedName name="Z_15A19D23_A9FD_4FC1_B7B0_F2D16BDFC729_.wvu.PrintArea" localSheetId="11" hidden="1">'Attach 7'!$A$1:$E$18</definedName>
    <definedName name="Z_15A19D23_A9FD_4FC1_B7B0_F2D16BDFC729_.wvu.PrintArea" localSheetId="12" hidden="1">'Attach 9'!$A$1:$E$54</definedName>
    <definedName name="Z_15A19D23_A9FD_4FC1_B7B0_F2D16BDFC729_.wvu.PrintArea" localSheetId="25" hidden="1">'Bid Form 1st Envelope '!$A$1:$F$115</definedName>
    <definedName name="Z_15A19D23_A9FD_4FC1_B7B0_F2D16BDFC729_.wvu.PrintTitles" localSheetId="12" hidden="1">'Attach 9'!$17:$17</definedName>
    <definedName name="Z_15A19D23_A9FD_4FC1_B7B0_F2D16BDFC729_.wvu.Rows" localSheetId="19" hidden="1">'Attach 15'!$16:$16</definedName>
    <definedName name="Z_15A19D23_A9FD_4FC1_B7B0_F2D16BDFC729_.wvu.Rows" localSheetId="21" hidden="1">'Attach 17'!$26:$26,'Attach 17'!$32:$209</definedName>
    <definedName name="Z_15A19D23_A9FD_4FC1_B7B0_F2D16BDFC729_.wvu.Rows" localSheetId="24" hidden="1">'Attach 19'!$13:$13,'Attach 19'!$20:$28</definedName>
    <definedName name="Z_15A19D23_A9FD_4FC1_B7B0_F2D16BDFC729_.wvu.Rows" localSheetId="8" hidden="1">'Attach 5'!$4:$4</definedName>
    <definedName name="Z_1C70608C_646A_4043_A222_6253B5006A93_.wvu.Cols" localSheetId="9" hidden="1">'Attach 5A'!$H:$H</definedName>
    <definedName name="Z_1C70608C_646A_4043_A222_6253B5006A93_.wvu.PrintArea" localSheetId="23" hidden="1">'Attach 18 SP'!$A$8:$I$170</definedName>
    <definedName name="Z_1C70608C_646A_4043_A222_6253B5006A93_.wvu.PrintArea" localSheetId="9" hidden="1">'Attach 5A'!$A$1:$E$73</definedName>
    <definedName name="Z_1C70608C_646A_4043_A222_6253B5006A93_.wvu.Rows" localSheetId="23" hidden="1">'Attach 18 SP'!$41:$41</definedName>
    <definedName name="Z_1C70608C_646A_4043_A222_6253B5006A93_.wvu.Rows" localSheetId="9" hidden="1">'Attach 5A'!$25:$30</definedName>
    <definedName name="Z_1FD9ACA5_802E_4240_ABEA_3FAA854014ED_.wvu.PrintArea" localSheetId="21" hidden="1">'Attach 17'!$A$1:$E$33</definedName>
    <definedName name="Z_1FD9ACA5_802E_4240_ABEA_3FAA854014ED_.wvu.Rows" localSheetId="21" hidden="1">'Attach 17'!$26:$26,'Attach 17'!$32:$209</definedName>
    <definedName name="Z_20D926F7_8B81_49E9_8147_6E74B4884E5B_.wvu.Cols" localSheetId="2" hidden="1">'Names of Bidder'!$H:$N</definedName>
    <definedName name="Z_20D926F7_8B81_49E9_8147_6E74B4884E5B_.wvu.FilterData" localSheetId="2" hidden="1">'Names of Bidder'!$B$6:$G$11</definedName>
    <definedName name="Z_20D926F7_8B81_49E9_8147_6E74B4884E5B_.wvu.PrintArea" localSheetId="2" hidden="1">'Names of Bidder'!$B$1:$G$30</definedName>
    <definedName name="Z_237D8718_39ED_4FFE_B3B2_D1192F8D2E87_.wvu.Cols" localSheetId="9" hidden="1">'Attach 5A'!$H:$H</definedName>
    <definedName name="Z_237D8718_39ED_4FFE_B3B2_D1192F8D2E87_.wvu.PrintArea" localSheetId="23" hidden="1">'Attach 18 SP'!$A$8:$I$170</definedName>
    <definedName name="Z_237D8718_39ED_4FFE_B3B2_D1192F8D2E87_.wvu.PrintArea" localSheetId="9" hidden="1">'Attach 5A'!$A$1:$E$73</definedName>
    <definedName name="Z_237D8718_39ED_4FFE_B3B2_D1192F8D2E87_.wvu.Rows" localSheetId="23" hidden="1">'Attach 18 SP'!$41:$41</definedName>
    <definedName name="Z_237D8718_39ED_4FFE_B3B2_D1192F8D2E87_.wvu.Rows" localSheetId="9" hidden="1">'Attach 5A'!$25:$30</definedName>
    <definedName name="Z_240327DD_375F_45D4_BA52_89AFD79FE6A1_.wvu.Cols" localSheetId="19" hidden="1">'Attach 15'!$H:$H</definedName>
    <definedName name="Z_240327DD_375F_45D4_BA52_89AFD79FE6A1_.wvu.Cols" localSheetId="8" hidden="1">'Attach 5'!$H:$H</definedName>
    <definedName name="Z_240327DD_375F_45D4_BA52_89AFD79FE6A1_.wvu.Cols" localSheetId="10" hidden="1">'Attach 6'!$H:$H</definedName>
    <definedName name="Z_240327DD_375F_45D4_BA52_89AFD79FE6A1_.wvu.PrintArea" localSheetId="13" hidden="1">'Attach 10'!$A$1:$E$26</definedName>
    <definedName name="Z_240327DD_375F_45D4_BA52_89AFD79FE6A1_.wvu.PrintArea" localSheetId="14" hidden="1">'Attach 11'!$A$1:$E$29</definedName>
    <definedName name="Z_240327DD_375F_45D4_BA52_89AFD79FE6A1_.wvu.PrintArea" localSheetId="16" hidden="1">'Attach 13'!$A$1:$E$29</definedName>
    <definedName name="Z_240327DD_375F_45D4_BA52_89AFD79FE6A1_.wvu.PrintArea" localSheetId="17" hidden="1">'Attach 14'!$A$1:$E$29</definedName>
    <definedName name="Z_240327DD_375F_45D4_BA52_89AFD79FE6A1_.wvu.PrintArea" localSheetId="18" hidden="1">'Attach 14-IP'!$A$8:$I$220</definedName>
    <definedName name="Z_240327DD_375F_45D4_BA52_89AFD79FE6A1_.wvu.PrintArea" localSheetId="19" hidden="1">'Attach 15'!$A$1:$E$92</definedName>
    <definedName name="Z_240327DD_375F_45D4_BA52_89AFD79FE6A1_.wvu.PrintArea" localSheetId="20" hidden="1">'Attach 16'!$A$1:$L$90</definedName>
    <definedName name="Z_240327DD_375F_45D4_BA52_89AFD79FE6A1_.wvu.PrintArea" localSheetId="21" hidden="1">'Attach 17'!$A$1:$E$33</definedName>
    <definedName name="Z_240327DD_375F_45D4_BA52_89AFD79FE6A1_.wvu.PrintArea" localSheetId="22" hidden="1">'Attach 18'!$A$1:$E$24</definedName>
    <definedName name="Z_240327DD_375F_45D4_BA52_89AFD79FE6A1_.wvu.PrintArea" localSheetId="24" hidden="1">'Attach 19'!$A$1:$E$31</definedName>
    <definedName name="Z_240327DD_375F_45D4_BA52_89AFD79FE6A1_.wvu.PrintArea" localSheetId="3" hidden="1">'Attach 3(JV)'!$A$1:$E$28</definedName>
    <definedName name="Z_240327DD_375F_45D4_BA52_89AFD79FE6A1_.wvu.PrintArea" localSheetId="4" hidden="1">'Attach 3(QR)'!$A$1:$E$28</definedName>
    <definedName name="Z_240327DD_375F_45D4_BA52_89AFD79FE6A1_.wvu.PrintArea" localSheetId="5" hidden="1">'Attach 4'!$A$1:$E$25</definedName>
    <definedName name="Z_240327DD_375F_45D4_BA52_89AFD79FE6A1_.wvu.PrintArea" localSheetId="6" hidden="1">'Attach 4 (A)'!$A$1:$E$27</definedName>
    <definedName name="Z_240327DD_375F_45D4_BA52_89AFD79FE6A1_.wvu.PrintArea" localSheetId="7" hidden="1">'Attach 4 (B)'!$A$1:$E$26</definedName>
    <definedName name="Z_240327DD_375F_45D4_BA52_89AFD79FE6A1_.wvu.PrintArea" localSheetId="8" hidden="1">'Attach 5'!$A$1:$E$34</definedName>
    <definedName name="Z_240327DD_375F_45D4_BA52_89AFD79FE6A1_.wvu.PrintArea" localSheetId="10" hidden="1">'Attach 6'!$A$1:$E$28</definedName>
    <definedName name="Z_240327DD_375F_45D4_BA52_89AFD79FE6A1_.wvu.PrintArea" localSheetId="11" hidden="1">'Attach 7'!$A$1:$E$18</definedName>
    <definedName name="Z_240327DD_375F_45D4_BA52_89AFD79FE6A1_.wvu.PrintArea" localSheetId="12" hidden="1">'Attach 9'!$A$1:$E$54</definedName>
    <definedName name="Z_240327DD_375F_45D4_BA52_89AFD79FE6A1_.wvu.PrintArea" localSheetId="25" hidden="1">'Bid Form 1st Envelope '!$A$1:$F$115</definedName>
    <definedName name="Z_240327DD_375F_45D4_BA52_89AFD79FE6A1_.wvu.PrintTitles" localSheetId="12" hidden="1">'Attach 9'!$17:$17</definedName>
    <definedName name="Z_240327DD_375F_45D4_BA52_89AFD79FE6A1_.wvu.Rows" localSheetId="19" hidden="1">'Attach 15'!$16:$16</definedName>
    <definedName name="Z_240327DD_375F_45D4_BA52_89AFD79FE6A1_.wvu.Rows" localSheetId="21" hidden="1">'Attach 17'!$26:$26,'Attach 17'!$32:$209</definedName>
    <definedName name="Z_240327DD_375F_45D4_BA52_89AFD79FE6A1_.wvu.Rows" localSheetId="24" hidden="1">'Attach 19'!$13:$13,'Attach 19'!$20:$28</definedName>
    <definedName name="Z_240327DD_375F_45D4_BA52_89AFD79FE6A1_.wvu.Rows" localSheetId="8" hidden="1">'Attach 5'!$4:$4</definedName>
    <definedName name="Z_2648A02A_7B8C_446F_A14E_7410EA5360FE_.wvu.Cols" localSheetId="23" hidden="1">'Attach 18 SP'!$J:$P</definedName>
    <definedName name="Z_2648A02A_7B8C_446F_A14E_7410EA5360FE_.wvu.Cols" localSheetId="2" hidden="1">'Names of Bidder'!$L:$L</definedName>
    <definedName name="Z_2648A02A_7B8C_446F_A14E_7410EA5360FE_.wvu.PrintArea" localSheetId="23" hidden="1">'Attach 18 SP'!$A$8:$I$157</definedName>
    <definedName name="Z_2648A02A_7B8C_446F_A14E_7410EA5360FE_.wvu.PrintArea" localSheetId="2" hidden="1">'Names of Bidder'!$B$1:$G$30</definedName>
    <definedName name="Z_27A45B7A_04F2_4516_B80B_5ED0825D4ED3_.wvu.Cols" localSheetId="2" hidden="1">'Names of Bidder'!$L:$L</definedName>
    <definedName name="Z_27A45B7A_04F2_4516_B80B_5ED0825D4ED3_.wvu.PrintArea" localSheetId="2" hidden="1">'Names of Bidder'!$B$1:$E$27</definedName>
    <definedName name="Z_28358ADF_83C9_480A_8EF5_E9DA8FAE77A0_.wvu.Cols" localSheetId="23" hidden="1">'Attach 18 SP'!$J:$P</definedName>
    <definedName name="Z_28358ADF_83C9_480A_8EF5_E9DA8FAE77A0_.wvu.PrintArea" localSheetId="23" hidden="1">'Attach 18 SP'!$A$8:$I$157</definedName>
    <definedName name="Z_28358ADF_83C9_480A_8EF5_E9DA8FAE77A0_.wvu.Rows" localSheetId="23" hidden="1">'Attach 18 SP'!#REF!,'Attach 18 SP'!#REF!,'Attach 18 SP'!#REF!,'Attach 18 SP'!#REF!,'Attach 18 SP'!#REF!,'Attach 18 SP'!$149:$153</definedName>
    <definedName name="Z_2A2FB930_C663_4A04_A0CA_73AD259C762E_.wvu.Cols" localSheetId="9" hidden="1">'Attach 5A'!$H:$H</definedName>
    <definedName name="Z_2A2FB930_C663_4A04_A0CA_73AD259C762E_.wvu.PrintArea" localSheetId="9" hidden="1">'Attach 5A'!$A$1:$E$73</definedName>
    <definedName name="Z_2A2FB930_C663_4A04_A0CA_73AD259C762E_.wvu.Rows" localSheetId="9" hidden="1">'Attach 5A'!$25:$30</definedName>
    <definedName name="Z_340562B9_6CEE_4962_8D7D_CA1C6778F52C_.wvu.Cols" localSheetId="19" hidden="1">'Attach 15'!$H:$H</definedName>
    <definedName name="Z_340562B9_6CEE_4962_8D7D_CA1C6778F52C_.wvu.Cols" localSheetId="8" hidden="1">'Attach 5'!$H:$H</definedName>
    <definedName name="Z_340562B9_6CEE_4962_8D7D_CA1C6778F52C_.wvu.Cols" localSheetId="10" hidden="1">'Attach 6'!$H:$H</definedName>
    <definedName name="Z_340562B9_6CEE_4962_8D7D_CA1C6778F52C_.wvu.PrintArea" localSheetId="13" hidden="1">'Attach 10'!$A$1:$E$26</definedName>
    <definedName name="Z_340562B9_6CEE_4962_8D7D_CA1C6778F52C_.wvu.PrintArea" localSheetId="14" hidden="1">'Attach 11'!$A$1:$E$29</definedName>
    <definedName name="Z_340562B9_6CEE_4962_8D7D_CA1C6778F52C_.wvu.PrintArea" localSheetId="16" hidden="1">'Attach 13'!$A$1:$E$27</definedName>
    <definedName name="Z_340562B9_6CEE_4962_8D7D_CA1C6778F52C_.wvu.PrintArea" localSheetId="17" hidden="1">'Attach 14'!$A$1:$E$29</definedName>
    <definedName name="Z_340562B9_6CEE_4962_8D7D_CA1C6778F52C_.wvu.PrintArea" localSheetId="18" hidden="1">'Attach 14-IP'!$A$8:$I$220</definedName>
    <definedName name="Z_340562B9_6CEE_4962_8D7D_CA1C6778F52C_.wvu.PrintArea" localSheetId="19" hidden="1">'Attach 15'!$A$1:$E$92</definedName>
    <definedName name="Z_340562B9_6CEE_4962_8D7D_CA1C6778F52C_.wvu.PrintArea" localSheetId="20" hidden="1">'Attach 16'!$A$1:$L$90</definedName>
    <definedName name="Z_340562B9_6CEE_4962_8D7D_CA1C6778F52C_.wvu.PrintArea" localSheetId="21" hidden="1">'Attach 17'!$A$1:$E$33</definedName>
    <definedName name="Z_340562B9_6CEE_4962_8D7D_CA1C6778F52C_.wvu.PrintArea" localSheetId="22" hidden="1">'Attach 18'!$A$1:$E$24</definedName>
    <definedName name="Z_340562B9_6CEE_4962_8D7D_CA1C6778F52C_.wvu.PrintArea" localSheetId="24" hidden="1">'Attach 19'!$A$1:$E$31</definedName>
    <definedName name="Z_340562B9_6CEE_4962_8D7D_CA1C6778F52C_.wvu.PrintArea" localSheetId="3" hidden="1">'Attach 3(JV)'!$A$1:$E$28</definedName>
    <definedName name="Z_340562B9_6CEE_4962_8D7D_CA1C6778F52C_.wvu.PrintArea" localSheetId="4" hidden="1">'Attach 3(QR)'!$A$1:$E$28</definedName>
    <definedName name="Z_340562B9_6CEE_4962_8D7D_CA1C6778F52C_.wvu.PrintArea" localSheetId="5" hidden="1">'Attach 4'!$A$1:$G$25</definedName>
    <definedName name="Z_340562B9_6CEE_4962_8D7D_CA1C6778F52C_.wvu.PrintArea" localSheetId="6" hidden="1">'Attach 4 (A)'!$A$1:$E$27</definedName>
    <definedName name="Z_340562B9_6CEE_4962_8D7D_CA1C6778F52C_.wvu.PrintArea" localSheetId="7" hidden="1">'Attach 4 (B)'!$A$1:$E$26</definedName>
    <definedName name="Z_340562B9_6CEE_4962_8D7D_CA1C6778F52C_.wvu.PrintArea" localSheetId="8" hidden="1">'Attach 5'!$A$1:$E$34</definedName>
    <definedName name="Z_340562B9_6CEE_4962_8D7D_CA1C6778F52C_.wvu.PrintArea" localSheetId="10" hidden="1">'Attach 6'!$A$1:$E$28</definedName>
    <definedName name="Z_340562B9_6CEE_4962_8D7D_CA1C6778F52C_.wvu.PrintArea" localSheetId="11" hidden="1">'Attach 7'!$A$1:$E$18</definedName>
    <definedName name="Z_340562B9_6CEE_4962_8D7D_CA1C6778F52C_.wvu.PrintArea" localSheetId="12" hidden="1">'Attach 9'!$A$1:$E$54</definedName>
    <definedName name="Z_340562B9_6CEE_4962_8D7D_CA1C6778F52C_.wvu.PrintArea" localSheetId="25" hidden="1">'Bid Form 1st Envelope '!$A$1:$F$115</definedName>
    <definedName name="Z_340562B9_6CEE_4962_8D7D_CA1C6778F52C_.wvu.PrintTitles" localSheetId="12" hidden="1">'Attach 9'!$17:$17</definedName>
    <definedName name="Z_340562B9_6CEE_4962_8D7D_CA1C6778F52C_.wvu.Rows" localSheetId="19" hidden="1">'Attach 15'!$16:$16</definedName>
    <definedName name="Z_340562B9_6CEE_4962_8D7D_CA1C6778F52C_.wvu.Rows" localSheetId="21" hidden="1">'Attach 17'!$26:$26,'Attach 17'!$32:$209</definedName>
    <definedName name="Z_340562B9_6CEE_4962_8D7D_CA1C6778F52C_.wvu.Rows" localSheetId="24" hidden="1">'Attach 19'!$13:$13,'Attach 19'!$20:$28</definedName>
    <definedName name="Z_340562B9_6CEE_4962_8D7D_CA1C6778F52C_.wvu.Rows" localSheetId="8" hidden="1">'Attach 5'!$4:$4</definedName>
    <definedName name="Z_347D9A5E_5167_4CD7_A121_BEAF211F64E4_.wvu.Cols" localSheetId="19" hidden="1">'Attach 15'!$H:$H,'Attach 15'!$J:$J</definedName>
    <definedName name="Z_347D9A5E_5167_4CD7_A121_BEAF211F64E4_.wvu.Cols" localSheetId="23" hidden="1">'Attach 18 SP'!$J:$P</definedName>
    <definedName name="Z_347D9A5E_5167_4CD7_A121_BEAF211F64E4_.wvu.Cols" localSheetId="3" hidden="1">'Attach 3(JV)'!$G:$H</definedName>
    <definedName name="Z_347D9A5E_5167_4CD7_A121_BEAF211F64E4_.wvu.Cols" localSheetId="5" hidden="1">'Attach 4'!$H:$O</definedName>
    <definedName name="Z_347D9A5E_5167_4CD7_A121_BEAF211F64E4_.wvu.Cols" localSheetId="8" hidden="1">'Attach 5'!$H:$H</definedName>
    <definedName name="Z_347D9A5E_5167_4CD7_A121_BEAF211F64E4_.wvu.Cols" localSheetId="9" hidden="1">'Attach 5A'!$G:$H</definedName>
    <definedName name="Z_347D9A5E_5167_4CD7_A121_BEAF211F64E4_.wvu.Cols" localSheetId="10" hidden="1">'Attach 6'!$H:$H</definedName>
    <definedName name="Z_347D9A5E_5167_4CD7_A121_BEAF211F64E4_.wvu.Cols" localSheetId="25" hidden="1">'Bid Form 1st Envelope '!$L:$L,'Bid Form 1st Envelope '!$AA:$AI</definedName>
    <definedName name="Z_347D9A5E_5167_4CD7_A121_BEAF211F64E4_.wvu.Cols" localSheetId="2" hidden="1">'Names of Bidder'!$H:$AC</definedName>
    <definedName name="Z_347D9A5E_5167_4CD7_A121_BEAF211F64E4_.wvu.FilterData" localSheetId="2" hidden="1">'Names of Bidder'!$B$6:$G$11</definedName>
    <definedName name="Z_347D9A5E_5167_4CD7_A121_BEAF211F64E4_.wvu.PrintArea" localSheetId="13" hidden="1">'Attach 10'!$A$1:$F$26</definedName>
    <definedName name="Z_347D9A5E_5167_4CD7_A121_BEAF211F64E4_.wvu.PrintArea" localSheetId="14" hidden="1">'Attach 11'!$A$1:$E$29</definedName>
    <definedName name="Z_347D9A5E_5167_4CD7_A121_BEAF211F64E4_.wvu.PrintArea" localSheetId="16" hidden="1">'Attach 13'!$A$1:$E$27</definedName>
    <definedName name="Z_347D9A5E_5167_4CD7_A121_BEAF211F64E4_.wvu.PrintArea" localSheetId="17" hidden="1">'Attach 14'!$A$1:$E$29</definedName>
    <definedName name="Z_347D9A5E_5167_4CD7_A121_BEAF211F64E4_.wvu.PrintArea" localSheetId="18" hidden="1">'Attach 14-IP'!$A$8:$I$220</definedName>
    <definedName name="Z_347D9A5E_5167_4CD7_A121_BEAF211F64E4_.wvu.PrintArea" localSheetId="19" hidden="1">'Attach 15'!$A$1:$E$92</definedName>
    <definedName name="Z_347D9A5E_5167_4CD7_A121_BEAF211F64E4_.wvu.PrintArea" localSheetId="20" hidden="1">'Attach 16'!$A$1:$L$90</definedName>
    <definedName name="Z_347D9A5E_5167_4CD7_A121_BEAF211F64E4_.wvu.PrintArea" localSheetId="21" hidden="1">'Attach 17'!$A$1:$E$33</definedName>
    <definedName name="Z_347D9A5E_5167_4CD7_A121_BEAF211F64E4_.wvu.PrintArea" localSheetId="22" hidden="1">'Attach 18'!$A$1:$E$24</definedName>
    <definedName name="Z_347D9A5E_5167_4CD7_A121_BEAF211F64E4_.wvu.PrintArea" localSheetId="23" hidden="1">'Attach 18 SP'!$A$7:$I$157</definedName>
    <definedName name="Z_347D9A5E_5167_4CD7_A121_BEAF211F64E4_.wvu.PrintArea" localSheetId="24" hidden="1">'Attach 19'!$A$1:$E$31</definedName>
    <definedName name="Z_347D9A5E_5167_4CD7_A121_BEAF211F64E4_.wvu.PrintArea" localSheetId="3" hidden="1">'Attach 3(JV)'!$A$1:$E$28</definedName>
    <definedName name="Z_347D9A5E_5167_4CD7_A121_BEAF211F64E4_.wvu.PrintArea" localSheetId="4" hidden="1">'Attach 3(QR)'!$A$1:$E$28</definedName>
    <definedName name="Z_347D9A5E_5167_4CD7_A121_BEAF211F64E4_.wvu.PrintArea" localSheetId="5" hidden="1">'Attach 4'!$A$1:$G$25</definedName>
    <definedName name="Z_347D9A5E_5167_4CD7_A121_BEAF211F64E4_.wvu.PrintArea" localSheetId="6" hidden="1">'Attach 4 (A)'!$A$1:$E$27</definedName>
    <definedName name="Z_347D9A5E_5167_4CD7_A121_BEAF211F64E4_.wvu.PrintArea" localSheetId="7" hidden="1">'Attach 4 (B)'!$A$1:$E$26</definedName>
    <definedName name="Z_347D9A5E_5167_4CD7_A121_BEAF211F64E4_.wvu.PrintArea" localSheetId="8" hidden="1">'Attach 5'!$A$1:$E$110</definedName>
    <definedName name="Z_347D9A5E_5167_4CD7_A121_BEAF211F64E4_.wvu.PrintArea" localSheetId="9" hidden="1">'Attach 5A'!$A$1:$E$73</definedName>
    <definedName name="Z_347D9A5E_5167_4CD7_A121_BEAF211F64E4_.wvu.PrintArea" localSheetId="10" hidden="1">'Attach 6'!$A$1:$E$28</definedName>
    <definedName name="Z_347D9A5E_5167_4CD7_A121_BEAF211F64E4_.wvu.PrintArea" localSheetId="11" hidden="1">'Attach 7'!$A$1:$E$18</definedName>
    <definedName name="Z_347D9A5E_5167_4CD7_A121_BEAF211F64E4_.wvu.PrintArea" localSheetId="12" hidden="1">'Attach 9'!$A$1:$E$53</definedName>
    <definedName name="Z_347D9A5E_5167_4CD7_A121_BEAF211F64E4_.wvu.PrintArea" localSheetId="25" hidden="1">'Bid Form 1st Envelope '!$A$1:$J$115</definedName>
    <definedName name="Z_347D9A5E_5167_4CD7_A121_BEAF211F64E4_.wvu.PrintArea" localSheetId="1" hidden="1">Cover!$A$1:$F$20</definedName>
    <definedName name="Z_347D9A5E_5167_4CD7_A121_BEAF211F64E4_.wvu.PrintArea" localSheetId="2" hidden="1">'Names of Bidder'!$B$1:$G$30</definedName>
    <definedName name="Z_347D9A5E_5167_4CD7_A121_BEAF211F64E4_.wvu.PrintTitles" localSheetId="12" hidden="1">'Attach 9'!$17:$17</definedName>
    <definedName name="Z_347D9A5E_5167_4CD7_A121_BEAF211F64E4_.wvu.Rows" localSheetId="19" hidden="1">'Attach 15'!$16:$16</definedName>
    <definedName name="Z_347D9A5E_5167_4CD7_A121_BEAF211F64E4_.wvu.Rows" localSheetId="21" hidden="1">'Attach 17'!$26:$26,'Attach 17'!$32:$209</definedName>
    <definedName name="Z_347D9A5E_5167_4CD7_A121_BEAF211F64E4_.wvu.Rows" localSheetId="23" hidden="1">'Attach 18 SP'!$149:$153</definedName>
    <definedName name="Z_347D9A5E_5167_4CD7_A121_BEAF211F64E4_.wvu.Rows" localSheetId="24" hidden="1">'Attach 19'!$13:$13,'Attach 19'!$20:$28</definedName>
    <definedName name="Z_347D9A5E_5167_4CD7_A121_BEAF211F64E4_.wvu.Rows" localSheetId="8" hidden="1">'Attach 5'!$4:$4</definedName>
    <definedName name="Z_347D9A5E_5167_4CD7_A121_BEAF211F64E4_.wvu.Rows" localSheetId="9" hidden="1">'Attach 5A'!$25:$30</definedName>
    <definedName name="Z_347D9A5E_5167_4CD7_A121_BEAF211F64E4_.wvu.Rows" localSheetId="25" hidden="1">'Bid Form 1st Envelope '!$26:$27,'Bid Form 1st Envelope '!$98:$98,'Bid Form 1st Envelope '!$101:$102</definedName>
    <definedName name="Z_38BECF6E_1A53_4F98_87B9_44F2C5F77E08_.wvu.Cols" localSheetId="19" hidden="1">'Attach 15'!$H:$H</definedName>
    <definedName name="Z_38BECF6E_1A53_4F98_87B9_44F2C5F77E08_.wvu.Cols" localSheetId="8" hidden="1">'Attach 5'!$H:$H</definedName>
    <definedName name="Z_38BECF6E_1A53_4F98_87B9_44F2C5F77E08_.wvu.Cols" localSheetId="10" hidden="1">'Attach 6'!$H:$H</definedName>
    <definedName name="Z_38BECF6E_1A53_4F98_87B9_44F2C5F77E08_.wvu.PrintArea" localSheetId="13" hidden="1">'Attach 10'!$A$1:$E$26</definedName>
    <definedName name="Z_38BECF6E_1A53_4F98_87B9_44F2C5F77E08_.wvu.PrintArea" localSheetId="14" hidden="1">'Attach 11'!$A$1:$E$29</definedName>
    <definedName name="Z_38BECF6E_1A53_4F98_87B9_44F2C5F77E08_.wvu.PrintArea" localSheetId="16" hidden="1">'Attach 13'!$A$1:$E$27</definedName>
    <definedName name="Z_38BECF6E_1A53_4F98_87B9_44F2C5F77E08_.wvu.PrintArea" localSheetId="17" hidden="1">'Attach 14'!$A$1:$E$29</definedName>
    <definedName name="Z_38BECF6E_1A53_4F98_87B9_44F2C5F77E08_.wvu.PrintArea" localSheetId="18" hidden="1">'Attach 14-IP'!$A$8:$I$220</definedName>
    <definedName name="Z_38BECF6E_1A53_4F98_87B9_44F2C5F77E08_.wvu.PrintArea" localSheetId="19" hidden="1">'Attach 15'!$A$1:$E$92</definedName>
    <definedName name="Z_38BECF6E_1A53_4F98_87B9_44F2C5F77E08_.wvu.PrintArea" localSheetId="20" hidden="1">'Attach 16'!$A$1:$L$90</definedName>
    <definedName name="Z_38BECF6E_1A53_4F98_87B9_44F2C5F77E08_.wvu.PrintArea" localSheetId="21" hidden="1">'Attach 17'!$A$1:$E$33</definedName>
    <definedName name="Z_38BECF6E_1A53_4F98_87B9_44F2C5F77E08_.wvu.PrintArea" localSheetId="22" hidden="1">'Attach 18'!$A$1:$E$24</definedName>
    <definedName name="Z_38BECF6E_1A53_4F98_87B9_44F2C5F77E08_.wvu.PrintArea" localSheetId="24" hidden="1">'Attach 19'!$A$1:$E$31</definedName>
    <definedName name="Z_38BECF6E_1A53_4F98_87B9_44F2C5F77E08_.wvu.PrintArea" localSheetId="3" hidden="1">'Attach 3(JV)'!$A$1:$E$28</definedName>
    <definedName name="Z_38BECF6E_1A53_4F98_87B9_44F2C5F77E08_.wvu.PrintArea" localSheetId="4" hidden="1">'Attach 3(QR)'!$A$1:$E$28</definedName>
    <definedName name="Z_38BECF6E_1A53_4F98_87B9_44F2C5F77E08_.wvu.PrintArea" localSheetId="5" hidden="1">'Attach 4'!$A$1:$G$25</definedName>
    <definedName name="Z_38BECF6E_1A53_4F98_87B9_44F2C5F77E08_.wvu.PrintArea" localSheetId="6" hidden="1">'Attach 4 (A)'!$A$1:$E$27</definedName>
    <definedName name="Z_38BECF6E_1A53_4F98_87B9_44F2C5F77E08_.wvu.PrintArea" localSheetId="7" hidden="1">'Attach 4 (B)'!$A$1:$E$26</definedName>
    <definedName name="Z_38BECF6E_1A53_4F98_87B9_44F2C5F77E08_.wvu.PrintArea" localSheetId="8" hidden="1">'Attach 5'!$A$1:$E$34</definedName>
    <definedName name="Z_38BECF6E_1A53_4F98_87B9_44F2C5F77E08_.wvu.PrintArea" localSheetId="10" hidden="1">'Attach 6'!$A$1:$E$28</definedName>
    <definedName name="Z_38BECF6E_1A53_4F98_87B9_44F2C5F77E08_.wvu.PrintArea" localSheetId="11" hidden="1">'Attach 7'!$A$1:$E$18</definedName>
    <definedName name="Z_38BECF6E_1A53_4F98_87B9_44F2C5F77E08_.wvu.PrintArea" localSheetId="12" hidden="1">'Attach 9'!$A$1:$E$54</definedName>
    <definedName name="Z_38BECF6E_1A53_4F98_87B9_44F2C5F77E08_.wvu.PrintArea" localSheetId="25" hidden="1">'Bid Form 1st Envelope '!$A$1:$F$115</definedName>
    <definedName name="Z_38BECF6E_1A53_4F98_87B9_44F2C5F77E08_.wvu.PrintTitles" localSheetId="12" hidden="1">'Attach 9'!$17:$17</definedName>
    <definedName name="Z_38BECF6E_1A53_4F98_87B9_44F2C5F77E08_.wvu.Rows" localSheetId="19" hidden="1">'Attach 15'!$16:$16</definedName>
    <definedName name="Z_38BECF6E_1A53_4F98_87B9_44F2C5F77E08_.wvu.Rows" localSheetId="21" hidden="1">'Attach 17'!$26:$26,'Attach 17'!$32:$209</definedName>
    <definedName name="Z_38BECF6E_1A53_4F98_87B9_44F2C5F77E08_.wvu.Rows" localSheetId="24" hidden="1">'Attach 19'!$13:$13,'Attach 19'!$20:$28</definedName>
    <definedName name="Z_38BECF6E_1A53_4F98_87B9_44F2C5F77E08_.wvu.Rows" localSheetId="8" hidden="1">'Attach 5'!$4:$4</definedName>
    <definedName name="Z_3AF5D368_0F40_4903_B06B_A4E8DE0BBD2F_.wvu.Cols" localSheetId="2" hidden="1">'Names of Bidder'!$L:$L</definedName>
    <definedName name="Z_3AF5D368_0F40_4903_B06B_A4E8DE0BBD2F_.wvu.PrintArea" localSheetId="2" hidden="1">'Names of Bidder'!$B$1:$E$27</definedName>
    <definedName name="Z_43BCBF1E_CDCF_4541_8D79_87EDCECBC1FD_.wvu.Cols" localSheetId="19" hidden="1">'Attach 15'!$H:$H</definedName>
    <definedName name="Z_43BCBF1E_CDCF_4541_8D79_87EDCECBC1FD_.wvu.Cols" localSheetId="8" hidden="1">'Attach 5'!$H:$H</definedName>
    <definedName name="Z_43BCBF1E_CDCF_4541_8D79_87EDCECBC1FD_.wvu.Cols" localSheetId="10" hidden="1">'Attach 6'!$H:$H</definedName>
    <definedName name="Z_43BCBF1E_CDCF_4541_8D79_87EDCECBC1FD_.wvu.PrintArea" localSheetId="13" hidden="1">'Attach 10'!$A$1:$E$26</definedName>
    <definedName name="Z_43BCBF1E_CDCF_4541_8D79_87EDCECBC1FD_.wvu.PrintArea" localSheetId="14" hidden="1">'Attach 11'!$A$1:$E$29</definedName>
    <definedName name="Z_43BCBF1E_CDCF_4541_8D79_87EDCECBC1FD_.wvu.PrintArea" localSheetId="16" hidden="1">'Attach 13'!$A$1:$E$29</definedName>
    <definedName name="Z_43BCBF1E_CDCF_4541_8D79_87EDCECBC1FD_.wvu.PrintArea" localSheetId="17" hidden="1">'Attach 14'!$A$1:$E$29</definedName>
    <definedName name="Z_43BCBF1E_CDCF_4541_8D79_87EDCECBC1FD_.wvu.PrintArea" localSheetId="19" hidden="1">'Attach 15'!$A$1:$E$93</definedName>
    <definedName name="Z_43BCBF1E_CDCF_4541_8D79_87EDCECBC1FD_.wvu.PrintArea" localSheetId="20" hidden="1">'Attach 16'!$A$1:$L$90</definedName>
    <definedName name="Z_43BCBF1E_CDCF_4541_8D79_87EDCECBC1FD_.wvu.PrintArea" localSheetId="22" hidden="1">'Attach 18'!$A$1:$E$24</definedName>
    <definedName name="Z_43BCBF1E_CDCF_4541_8D79_87EDCECBC1FD_.wvu.PrintArea" localSheetId="24" hidden="1">'Attach 19'!$A$1:$E$35</definedName>
    <definedName name="Z_43BCBF1E_CDCF_4541_8D79_87EDCECBC1FD_.wvu.PrintArea" localSheetId="3" hidden="1">'Attach 3(JV)'!$A$1:$E$28</definedName>
    <definedName name="Z_43BCBF1E_CDCF_4541_8D79_87EDCECBC1FD_.wvu.PrintArea" localSheetId="4" hidden="1">'Attach 3(QR)'!$A$1:$E$28</definedName>
    <definedName name="Z_43BCBF1E_CDCF_4541_8D79_87EDCECBC1FD_.wvu.PrintArea" localSheetId="5" hidden="1">'Attach 4'!$A$1:$E$25</definedName>
    <definedName name="Z_43BCBF1E_CDCF_4541_8D79_87EDCECBC1FD_.wvu.PrintArea" localSheetId="6" hidden="1">'Attach 4 (A)'!$A$1:$E$27</definedName>
    <definedName name="Z_43BCBF1E_CDCF_4541_8D79_87EDCECBC1FD_.wvu.PrintArea" localSheetId="7" hidden="1">'Attach 4 (B)'!$A$1:$E$26</definedName>
    <definedName name="Z_43BCBF1E_CDCF_4541_8D79_87EDCECBC1FD_.wvu.PrintArea" localSheetId="8" hidden="1">'Attach 5'!$A$1:$E$109</definedName>
    <definedName name="Z_43BCBF1E_CDCF_4541_8D79_87EDCECBC1FD_.wvu.PrintArea" localSheetId="10" hidden="1">'Attach 6'!$A$1:$E$51</definedName>
    <definedName name="Z_43BCBF1E_CDCF_4541_8D79_87EDCECBC1FD_.wvu.PrintArea" localSheetId="11" hidden="1">'Attach 7'!$A$1:$E$18</definedName>
    <definedName name="Z_43BCBF1E_CDCF_4541_8D79_87EDCECBC1FD_.wvu.PrintArea" localSheetId="12" hidden="1">'Attach 9'!$A$1:$E$60</definedName>
    <definedName name="Z_43BCBF1E_CDCF_4541_8D79_87EDCECBC1FD_.wvu.PrintArea" localSheetId="25" hidden="1">'Bid Form 1st Envelope '!$A$1:$F$115</definedName>
    <definedName name="Z_43BCBF1E_CDCF_4541_8D79_87EDCECBC1FD_.wvu.PrintTitles" localSheetId="12" hidden="1">'Attach 9'!$17:$17</definedName>
    <definedName name="Z_43BCBF1E_CDCF_4541_8D79_87EDCECBC1FD_.wvu.Rows" localSheetId="19" hidden="1">'Attach 15'!$13:$14,'Attach 15'!$16:$16</definedName>
    <definedName name="Z_477F7E43_D393_45BA_B99B_D838E4629B5D_.wvu.Cols" localSheetId="19" hidden="1">'Attach 15'!$H:$H</definedName>
    <definedName name="Z_477F7E43_D393_45BA_B99B_D838E4629B5D_.wvu.Cols" localSheetId="8" hidden="1">'Attach 5'!$H:$H</definedName>
    <definedName name="Z_477F7E43_D393_45BA_B99B_D838E4629B5D_.wvu.Cols" localSheetId="10" hidden="1">'Attach 6'!$H:$H</definedName>
    <definedName name="Z_477F7E43_D393_45BA_B99B_D838E4629B5D_.wvu.PrintArea" localSheetId="13" hidden="1">'Attach 10'!$A$1:$E$26</definedName>
    <definedName name="Z_477F7E43_D393_45BA_B99B_D838E4629B5D_.wvu.PrintArea" localSheetId="14" hidden="1">'Attach 11'!$A$1:$E$29</definedName>
    <definedName name="Z_477F7E43_D393_45BA_B99B_D838E4629B5D_.wvu.PrintArea" localSheetId="16" hidden="1">'Attach 13'!$A$1:$E$27</definedName>
    <definedName name="Z_477F7E43_D393_45BA_B99B_D838E4629B5D_.wvu.PrintArea" localSheetId="17" hidden="1">'Attach 14'!$A$1:$E$29</definedName>
    <definedName name="Z_477F7E43_D393_45BA_B99B_D838E4629B5D_.wvu.PrintArea" localSheetId="18" hidden="1">'Attach 14-IP'!$A$8:$I$220</definedName>
    <definedName name="Z_477F7E43_D393_45BA_B99B_D838E4629B5D_.wvu.PrintArea" localSheetId="19" hidden="1">'Attach 15'!$A$1:$E$92</definedName>
    <definedName name="Z_477F7E43_D393_45BA_B99B_D838E4629B5D_.wvu.PrintArea" localSheetId="20" hidden="1">'Attach 16'!$A$1:$L$90</definedName>
    <definedName name="Z_477F7E43_D393_45BA_B99B_D838E4629B5D_.wvu.PrintArea" localSheetId="21" hidden="1">'Attach 17'!$A$1:$E$33</definedName>
    <definedName name="Z_477F7E43_D393_45BA_B99B_D838E4629B5D_.wvu.PrintArea" localSheetId="22" hidden="1">'Attach 18'!$A$1:$E$24</definedName>
    <definedName name="Z_477F7E43_D393_45BA_B99B_D838E4629B5D_.wvu.PrintArea" localSheetId="24" hidden="1">'Attach 19'!$A$1:$E$31</definedName>
    <definedName name="Z_477F7E43_D393_45BA_B99B_D838E4629B5D_.wvu.PrintArea" localSheetId="3" hidden="1">'Attach 3(JV)'!$A$1:$E$28</definedName>
    <definedName name="Z_477F7E43_D393_45BA_B99B_D838E4629B5D_.wvu.PrintArea" localSheetId="4" hidden="1">'Attach 3(QR)'!$A$1:$E$28</definedName>
    <definedName name="Z_477F7E43_D393_45BA_B99B_D838E4629B5D_.wvu.PrintArea" localSheetId="5" hidden="1">'Attach 4'!$A$1:$G$25</definedName>
    <definedName name="Z_477F7E43_D393_45BA_B99B_D838E4629B5D_.wvu.PrintArea" localSheetId="6" hidden="1">'Attach 4 (A)'!$A$1:$E$27</definedName>
    <definedName name="Z_477F7E43_D393_45BA_B99B_D838E4629B5D_.wvu.PrintArea" localSheetId="7" hidden="1">'Attach 4 (B)'!$A$1:$E$26</definedName>
    <definedName name="Z_477F7E43_D393_45BA_B99B_D838E4629B5D_.wvu.PrintArea" localSheetId="8" hidden="1">'Attach 5'!$A$1:$E$34</definedName>
    <definedName name="Z_477F7E43_D393_45BA_B99B_D838E4629B5D_.wvu.PrintArea" localSheetId="10" hidden="1">'Attach 6'!$A$1:$E$28</definedName>
    <definedName name="Z_477F7E43_D393_45BA_B99B_D838E4629B5D_.wvu.PrintArea" localSheetId="11" hidden="1">'Attach 7'!$A$1:$E$18</definedName>
    <definedName name="Z_477F7E43_D393_45BA_B99B_D838E4629B5D_.wvu.PrintArea" localSheetId="12" hidden="1">'Attach 9'!$A$1:$E$54</definedName>
    <definedName name="Z_477F7E43_D393_45BA_B99B_D838E4629B5D_.wvu.PrintArea" localSheetId="25" hidden="1">'Bid Form 1st Envelope '!$A$1:$F$115</definedName>
    <definedName name="Z_477F7E43_D393_45BA_B99B_D838E4629B5D_.wvu.PrintTitles" localSheetId="12" hidden="1">'Attach 9'!$17:$17</definedName>
    <definedName name="Z_477F7E43_D393_45BA_B99B_D838E4629B5D_.wvu.Rows" localSheetId="19" hidden="1">'Attach 15'!$16:$16</definedName>
    <definedName name="Z_477F7E43_D393_45BA_B99B_D838E4629B5D_.wvu.Rows" localSheetId="21" hidden="1">'Attach 17'!$26:$26,'Attach 17'!$32:$209</definedName>
    <definedName name="Z_477F7E43_D393_45BA_B99B_D838E4629B5D_.wvu.Rows" localSheetId="24" hidden="1">'Attach 19'!$13:$13,'Attach 19'!$20:$28</definedName>
    <definedName name="Z_477F7E43_D393_45BA_B99B_D838E4629B5D_.wvu.Rows" localSheetId="8" hidden="1">'Attach 5'!$4:$4</definedName>
    <definedName name="Z_47D52ECC_373D_4A7A_838F_7112A4A0A94F_.wvu.Cols" localSheetId="19" hidden="1">'Attach 15'!$H:$H,'Attach 15'!$J:$J</definedName>
    <definedName name="Z_47D52ECC_373D_4A7A_838F_7112A4A0A94F_.wvu.Cols" localSheetId="23" hidden="1">'Attach 18 SP'!$J:$P</definedName>
    <definedName name="Z_47D52ECC_373D_4A7A_838F_7112A4A0A94F_.wvu.Cols" localSheetId="3" hidden="1">'Attach 3(JV)'!$G:$H</definedName>
    <definedName name="Z_47D52ECC_373D_4A7A_838F_7112A4A0A94F_.wvu.Cols" localSheetId="5" hidden="1">'Attach 4'!$H:$O</definedName>
    <definedName name="Z_47D52ECC_373D_4A7A_838F_7112A4A0A94F_.wvu.Cols" localSheetId="8" hidden="1">'Attach 5'!$H:$H</definedName>
    <definedName name="Z_47D52ECC_373D_4A7A_838F_7112A4A0A94F_.wvu.Cols" localSheetId="9" hidden="1">'Attach 5A'!$G:$H</definedName>
    <definedName name="Z_47D52ECC_373D_4A7A_838F_7112A4A0A94F_.wvu.Cols" localSheetId="10" hidden="1">'Attach 6'!$H:$H</definedName>
    <definedName name="Z_47D52ECC_373D_4A7A_838F_7112A4A0A94F_.wvu.Cols" localSheetId="25" hidden="1">'Bid Form 1st Envelope '!$L:$L,'Bid Form 1st Envelope '!$AA:$AI</definedName>
    <definedName name="Z_47D52ECC_373D_4A7A_838F_7112A4A0A94F_.wvu.Cols" localSheetId="2" hidden="1">'Names of Bidder'!$H:$AC</definedName>
    <definedName name="Z_47D52ECC_373D_4A7A_838F_7112A4A0A94F_.wvu.FilterData" localSheetId="2" hidden="1">'Names of Bidder'!$B$6:$G$11</definedName>
    <definedName name="Z_47D52ECC_373D_4A7A_838F_7112A4A0A94F_.wvu.PrintArea" localSheetId="13" hidden="1">'Attach 10'!$A$1:$F$26</definedName>
    <definedName name="Z_47D52ECC_373D_4A7A_838F_7112A4A0A94F_.wvu.PrintArea" localSheetId="14" hidden="1">'Attach 11'!$A$1:$E$29</definedName>
    <definedName name="Z_47D52ECC_373D_4A7A_838F_7112A4A0A94F_.wvu.PrintArea" localSheetId="16" hidden="1">'Attach 13'!$A$1:$E$27</definedName>
    <definedName name="Z_47D52ECC_373D_4A7A_838F_7112A4A0A94F_.wvu.PrintArea" localSheetId="17" hidden="1">'Attach 14'!$A$1:$E$29</definedName>
    <definedName name="Z_47D52ECC_373D_4A7A_838F_7112A4A0A94F_.wvu.PrintArea" localSheetId="18" hidden="1">'Attach 14-IP'!$A$8:$I$220</definedName>
    <definedName name="Z_47D52ECC_373D_4A7A_838F_7112A4A0A94F_.wvu.PrintArea" localSheetId="19" hidden="1">'Attach 15'!$A$1:$E$92</definedName>
    <definedName name="Z_47D52ECC_373D_4A7A_838F_7112A4A0A94F_.wvu.PrintArea" localSheetId="20" hidden="1">'Attach 16'!$A$1:$L$90</definedName>
    <definedName name="Z_47D52ECC_373D_4A7A_838F_7112A4A0A94F_.wvu.PrintArea" localSheetId="21" hidden="1">'Attach 17'!$A$1:$E$33</definedName>
    <definedName name="Z_47D52ECC_373D_4A7A_838F_7112A4A0A94F_.wvu.PrintArea" localSheetId="22" hidden="1">'Attach 18'!$A$1:$E$24</definedName>
    <definedName name="Z_47D52ECC_373D_4A7A_838F_7112A4A0A94F_.wvu.PrintArea" localSheetId="23" hidden="1">'Attach 18 SP'!$A$7:$I$157</definedName>
    <definedName name="Z_47D52ECC_373D_4A7A_838F_7112A4A0A94F_.wvu.PrintArea" localSheetId="24" hidden="1">'Attach 19'!$A$1:$E$31</definedName>
    <definedName name="Z_47D52ECC_373D_4A7A_838F_7112A4A0A94F_.wvu.PrintArea" localSheetId="3" hidden="1">'Attach 3(JV)'!$A$1:$E$28</definedName>
    <definedName name="Z_47D52ECC_373D_4A7A_838F_7112A4A0A94F_.wvu.PrintArea" localSheetId="4" hidden="1">'Attach 3(QR)'!$A$1:$E$28</definedName>
    <definedName name="Z_47D52ECC_373D_4A7A_838F_7112A4A0A94F_.wvu.PrintArea" localSheetId="5" hidden="1">'Attach 4'!$A$1:$G$25</definedName>
    <definedName name="Z_47D52ECC_373D_4A7A_838F_7112A4A0A94F_.wvu.PrintArea" localSheetId="6" hidden="1">'Attach 4 (A)'!$A$1:$E$27</definedName>
    <definedName name="Z_47D52ECC_373D_4A7A_838F_7112A4A0A94F_.wvu.PrintArea" localSheetId="7" hidden="1">'Attach 4 (B)'!$A$1:$E$26</definedName>
    <definedName name="Z_47D52ECC_373D_4A7A_838F_7112A4A0A94F_.wvu.PrintArea" localSheetId="8" hidden="1">'Attach 5'!$A$1:$E$110</definedName>
    <definedName name="Z_47D52ECC_373D_4A7A_838F_7112A4A0A94F_.wvu.PrintArea" localSheetId="9" hidden="1">'Attach 5A'!$A$1:$E$73</definedName>
    <definedName name="Z_47D52ECC_373D_4A7A_838F_7112A4A0A94F_.wvu.PrintArea" localSheetId="10" hidden="1">'Attach 6'!$A$1:$E$28</definedName>
    <definedName name="Z_47D52ECC_373D_4A7A_838F_7112A4A0A94F_.wvu.PrintArea" localSheetId="11" hidden="1">'Attach 7'!$A$1:$E$18</definedName>
    <definedName name="Z_47D52ECC_373D_4A7A_838F_7112A4A0A94F_.wvu.PrintArea" localSheetId="12" hidden="1">'Attach 9'!$A$1:$E$53</definedName>
    <definedName name="Z_47D52ECC_373D_4A7A_838F_7112A4A0A94F_.wvu.PrintArea" localSheetId="25" hidden="1">'Bid Form 1st Envelope '!$A$1:$J$115</definedName>
    <definedName name="Z_47D52ECC_373D_4A7A_838F_7112A4A0A94F_.wvu.PrintArea" localSheetId="1" hidden="1">Cover!$A$1:$F$20</definedName>
    <definedName name="Z_47D52ECC_373D_4A7A_838F_7112A4A0A94F_.wvu.PrintArea" localSheetId="2" hidden="1">'Names of Bidder'!$B$1:$G$30</definedName>
    <definedName name="Z_47D52ECC_373D_4A7A_838F_7112A4A0A94F_.wvu.PrintTitles" localSheetId="12" hidden="1">'Attach 9'!$17:$17</definedName>
    <definedName name="Z_47D52ECC_373D_4A7A_838F_7112A4A0A94F_.wvu.Rows" localSheetId="19" hidden="1">'Attach 15'!$16:$16</definedName>
    <definedName name="Z_47D52ECC_373D_4A7A_838F_7112A4A0A94F_.wvu.Rows" localSheetId="21" hidden="1">'Attach 17'!$26:$26,'Attach 17'!$32:$209</definedName>
    <definedName name="Z_47D52ECC_373D_4A7A_838F_7112A4A0A94F_.wvu.Rows" localSheetId="23" hidden="1">'Attach 18 SP'!$149:$153</definedName>
    <definedName name="Z_47D52ECC_373D_4A7A_838F_7112A4A0A94F_.wvu.Rows" localSheetId="24" hidden="1">'Attach 19'!$13:$13,'Attach 19'!$20:$28</definedName>
    <definedName name="Z_47D52ECC_373D_4A7A_838F_7112A4A0A94F_.wvu.Rows" localSheetId="8" hidden="1">'Attach 5'!$4:$4</definedName>
    <definedName name="Z_47D52ECC_373D_4A7A_838F_7112A4A0A94F_.wvu.Rows" localSheetId="9" hidden="1">'Attach 5A'!$25:$30</definedName>
    <definedName name="Z_47D52ECC_373D_4A7A_838F_7112A4A0A94F_.wvu.Rows" localSheetId="25" hidden="1">'Bid Form 1st Envelope '!$26:$27,'Bid Form 1st Envelope '!$98:$98,'Bid Form 1st Envelope '!$101:$102</definedName>
    <definedName name="Z_494F6778_23FE_4AAC_B37D_6C7543FC13B9_.wvu.Cols" localSheetId="19" hidden="1">'Attach 15'!$H:$H</definedName>
    <definedName name="Z_494F6778_23FE_4AAC_B37D_6C7543FC13B9_.wvu.Cols" localSheetId="8" hidden="1">'Attach 5'!$H:$H</definedName>
    <definedName name="Z_494F6778_23FE_4AAC_B37D_6C7543FC13B9_.wvu.Cols" localSheetId="10" hidden="1">'Attach 6'!$H:$H</definedName>
    <definedName name="Z_494F6778_23FE_4AAC_B37D_6C7543FC13B9_.wvu.PrintArea" localSheetId="13" hidden="1">'Attach 10'!$A$1:$E$26</definedName>
    <definedName name="Z_494F6778_23FE_4AAC_B37D_6C7543FC13B9_.wvu.PrintArea" localSheetId="14" hidden="1">'Attach 11'!$A$1:$E$29</definedName>
    <definedName name="Z_494F6778_23FE_4AAC_B37D_6C7543FC13B9_.wvu.PrintArea" localSheetId="16" hidden="1">'Attach 13'!$A$1:$E$29</definedName>
    <definedName name="Z_494F6778_23FE_4AAC_B37D_6C7543FC13B9_.wvu.PrintArea" localSheetId="17" hidden="1">'Attach 14'!$A$1:$E$29</definedName>
    <definedName name="Z_494F6778_23FE_4AAC_B37D_6C7543FC13B9_.wvu.PrintArea" localSheetId="18" hidden="1">'Attach 14-IP'!$A$8:$I$220</definedName>
    <definedName name="Z_494F6778_23FE_4AAC_B37D_6C7543FC13B9_.wvu.PrintArea" localSheetId="19" hidden="1">'Attach 15'!$A$1:$E$92</definedName>
    <definedName name="Z_494F6778_23FE_4AAC_B37D_6C7543FC13B9_.wvu.PrintArea" localSheetId="20" hidden="1">'Attach 16'!$A$1:$L$90</definedName>
    <definedName name="Z_494F6778_23FE_4AAC_B37D_6C7543FC13B9_.wvu.PrintArea" localSheetId="22" hidden="1">'Attach 18'!$A$1:$E$24</definedName>
    <definedName name="Z_494F6778_23FE_4AAC_B37D_6C7543FC13B9_.wvu.PrintArea" localSheetId="24" hidden="1">'Attach 19'!$A$1:$E$35</definedName>
    <definedName name="Z_494F6778_23FE_4AAC_B37D_6C7543FC13B9_.wvu.PrintArea" localSheetId="3" hidden="1">'Attach 3(JV)'!$A$1:$E$28</definedName>
    <definedName name="Z_494F6778_23FE_4AAC_B37D_6C7543FC13B9_.wvu.PrintArea" localSheetId="4" hidden="1">'Attach 3(QR)'!$A$1:$E$28</definedName>
    <definedName name="Z_494F6778_23FE_4AAC_B37D_6C7543FC13B9_.wvu.PrintArea" localSheetId="5" hidden="1">'Attach 4'!$A$1:$E$25</definedName>
    <definedName name="Z_494F6778_23FE_4AAC_B37D_6C7543FC13B9_.wvu.PrintArea" localSheetId="6" hidden="1">'Attach 4 (A)'!$A$1:$E$27</definedName>
    <definedName name="Z_494F6778_23FE_4AAC_B37D_6C7543FC13B9_.wvu.PrintArea" localSheetId="7" hidden="1">'Attach 4 (B)'!$A$1:$E$26</definedName>
    <definedName name="Z_494F6778_23FE_4AAC_B37D_6C7543FC13B9_.wvu.PrintArea" localSheetId="8" hidden="1">'Attach 5'!$A$1:$E$109</definedName>
    <definedName name="Z_494F6778_23FE_4AAC_B37D_6C7543FC13B9_.wvu.PrintArea" localSheetId="10" hidden="1">'Attach 6'!$A$1:$E$51</definedName>
    <definedName name="Z_494F6778_23FE_4AAC_B37D_6C7543FC13B9_.wvu.PrintArea" localSheetId="11" hidden="1">'Attach 7'!$A$1:$E$18</definedName>
    <definedName name="Z_494F6778_23FE_4AAC_B37D_6C7543FC13B9_.wvu.PrintArea" localSheetId="12" hidden="1">'Attach 9'!$A$1:$E$60</definedName>
    <definedName name="Z_494F6778_23FE_4AAC_B37D_6C7543FC13B9_.wvu.PrintArea" localSheetId="25" hidden="1">'Bid Form 1st Envelope '!$A$1:$F$115</definedName>
    <definedName name="Z_494F6778_23FE_4AAC_B37D_6C7543FC13B9_.wvu.PrintTitles" localSheetId="12" hidden="1">'Attach 9'!$17:$17</definedName>
    <definedName name="Z_494F6778_23FE_4AAC_B37D_6C7543FC13B9_.wvu.Rows" localSheetId="19" hidden="1">'Attach 15'!$16:$16</definedName>
    <definedName name="Z_4A248946_722A_4651_AEA1_DE3476F52461_.wvu.Cols" localSheetId="9" hidden="1">'Attach 5A'!$H:$H</definedName>
    <definedName name="Z_4A248946_722A_4651_AEA1_DE3476F52461_.wvu.PrintArea" localSheetId="9" hidden="1">'Attach 5A'!$A$1:$E$73</definedName>
    <definedName name="Z_4A248946_722A_4651_AEA1_DE3476F52461_.wvu.Rows" localSheetId="9" hidden="1">'Attach 5A'!$25:$30</definedName>
    <definedName name="Z_4F65FF32_EC61_4022_A399_2986D7B6B8B3_.wvu.PrintArea" localSheetId="2" hidden="1">'Names of Bidder'!$B$1:$E$27</definedName>
    <definedName name="Z_4FC0AD0E_817E_4CA2_8399_B627A39139DF_.wvu.Cols" localSheetId="23" hidden="1">'Attach 18 SP'!$J:$P</definedName>
    <definedName name="Z_4FC0AD0E_817E_4CA2_8399_B627A39139DF_.wvu.PrintArea" localSheetId="23" hidden="1">'Attach 18 SP'!$A$8:$I$157</definedName>
    <definedName name="Z_57A1126F_C815_44AF_BD70_07C9EB2E1554_.wvu.Cols" localSheetId="9" hidden="1">'Attach 5A'!$H:$H</definedName>
    <definedName name="Z_57A1126F_C815_44AF_BD70_07C9EB2E1554_.wvu.PrintArea" localSheetId="9" hidden="1">'Attach 5A'!$A$1:$E$73</definedName>
    <definedName name="Z_57A1126F_C815_44AF_BD70_07C9EB2E1554_.wvu.Rows" localSheetId="9" hidden="1">'Attach 5A'!$25:$30</definedName>
    <definedName name="Z_58E3016B_91DE_45B1_ADEB_496391BDEDAF_.wvu.Cols" localSheetId="23" hidden="1">'Attach 18 SP'!$J:$P</definedName>
    <definedName name="Z_58E3016B_91DE_45B1_ADEB_496391BDEDAF_.wvu.PrintArea" localSheetId="23" hidden="1">'Attach 18 SP'!$A$8:$I$157</definedName>
    <definedName name="Z_58E3016B_91DE_45B1_ADEB_496391BDEDAF_.wvu.Rows" localSheetId="23" hidden="1">'Attach 18 SP'!#REF!,'Attach 18 SP'!#REF!,'Attach 18 SP'!#REF!,'Attach 18 SP'!#REF!,'Attach 18 SP'!#REF!,'Attach 18 SP'!$149:$153</definedName>
    <definedName name="Z_5B8D5D4A_E3F3_4270_9E8A_31566626E806_.wvu.Cols" localSheetId="2" hidden="1">'Names of Bidder'!$L:$L</definedName>
    <definedName name="Z_5B8D5D4A_E3F3_4270_9E8A_31566626E806_.wvu.PrintArea" localSheetId="2" hidden="1">'Names of Bidder'!$B$1:$G$30</definedName>
    <definedName name="Z_5DC8802C_6CD8_4623_90B5_A2B66DEC93B5_.wvu.Cols" localSheetId="23" hidden="1">'Attach 18 SP'!$J:$P</definedName>
    <definedName name="Z_5DC8802C_6CD8_4623_90B5_A2B66DEC93B5_.wvu.PrintArea" localSheetId="23" hidden="1">'Attach 18 SP'!$A$8:$I$157</definedName>
    <definedName name="Z_5DC8802C_6CD8_4623_90B5_A2B66DEC93B5_.wvu.Rows" localSheetId="23" hidden="1">'Attach 18 SP'!#REF!,'Attach 18 SP'!#REF!,'Attach 18 SP'!#REF!,'Attach 18 SP'!#REF!,'Attach 18 SP'!#REF!,'Attach 18 SP'!$149:$153</definedName>
    <definedName name="Z_5FD74E67_DB24_44D3_983B_19D633AA18A1_.wvu.Cols" localSheetId="2" hidden="1">'Names of Bidder'!$L:$L</definedName>
    <definedName name="Z_5FD74E67_DB24_44D3_983B_19D633AA18A1_.wvu.PrintArea" localSheetId="2" hidden="1">'Names of Bidder'!$B$1:$G$30</definedName>
    <definedName name="Z_611D8B62_9C40_451B_ABB4_92F111B2BF43_.wvu.Cols" localSheetId="23" hidden="1">'Attach 18 SP'!$J:$P</definedName>
    <definedName name="Z_611D8B62_9C40_451B_ABB4_92F111B2BF43_.wvu.Cols" localSheetId="2" hidden="1">'Names of Bidder'!$L:$L</definedName>
    <definedName name="Z_611D8B62_9C40_451B_ABB4_92F111B2BF43_.wvu.PrintArea" localSheetId="23" hidden="1">'Attach 18 SP'!$A$8:$I$157</definedName>
    <definedName name="Z_611D8B62_9C40_451B_ABB4_92F111B2BF43_.wvu.PrintArea" localSheetId="2" hidden="1">'Names of Bidder'!$B$1:$E$27</definedName>
    <definedName name="Z_611D8B62_9C40_451B_ABB4_92F111B2BF43_.wvu.Rows" localSheetId="23" hidden="1">'Attach 18 SP'!#REF!,'Attach 18 SP'!#REF!,'Attach 18 SP'!#REF!,'Attach 18 SP'!#REF!,'Attach 18 SP'!#REF!,'Attach 18 SP'!$149:$153</definedName>
    <definedName name="Z_6B2C1320_5106_401D_86E8_03FFC7419150_.wvu.Cols" localSheetId="23" hidden="1">'Attach 18 SP'!$K:$P</definedName>
    <definedName name="Z_6B2C1320_5106_401D_86E8_03FFC7419150_.wvu.PrintArea" localSheetId="23" hidden="1">'Attach 18 SP'!$A$8:$I$157</definedName>
    <definedName name="Z_6B2C1320_5106_401D_86E8_03FFC7419150_.wvu.Rows" localSheetId="23" hidden="1">'Attach 18 SP'!$41:$41</definedName>
    <definedName name="Z_70A80C84_CC07_4E4D_A598_BF928357D74F_.wvu.Cols" localSheetId="9" hidden="1">'Attach 5A'!$H:$H</definedName>
    <definedName name="Z_70A80C84_CC07_4E4D_A598_BF928357D74F_.wvu.PrintArea" localSheetId="9" hidden="1">'Attach 5A'!$A$1:$E$73</definedName>
    <definedName name="Z_70A80C84_CC07_4E4D_A598_BF928357D74F_.wvu.Rows" localSheetId="9" hidden="1">'Attach 5A'!$25:$30</definedName>
    <definedName name="Z_71CED947_16BC_4420_B977_41F665B59AFF_.wvu.Cols" localSheetId="2" hidden="1">'Names of Bidder'!$L:$L</definedName>
    <definedName name="Z_71CED947_16BC_4420_B977_41F665B59AFF_.wvu.PrintArea" localSheetId="2" hidden="1">'Names of Bidder'!$B$1:$G$30</definedName>
    <definedName name="Z_72B383D4_8341_48BE_BBCC_63C6785ABF81_.wvu.Cols" localSheetId="19" hidden="1">'Attach 15'!$H:$H,'Attach 15'!$J:$J</definedName>
    <definedName name="Z_72B383D4_8341_48BE_BBCC_63C6785ABF81_.wvu.Cols" localSheetId="23" hidden="1">'Attach 18 SP'!$J:$AO</definedName>
    <definedName name="Z_72B383D4_8341_48BE_BBCC_63C6785ABF81_.wvu.Cols" localSheetId="3" hidden="1">'Attach 3(JV)'!$G:$H</definedName>
    <definedName name="Z_72B383D4_8341_48BE_BBCC_63C6785ABF81_.wvu.Cols" localSheetId="5" hidden="1">'Attach 4'!$H:$O</definedName>
    <definedName name="Z_72B383D4_8341_48BE_BBCC_63C6785ABF81_.wvu.Cols" localSheetId="8" hidden="1">'Attach 5'!$H:$H</definedName>
    <definedName name="Z_72B383D4_8341_48BE_BBCC_63C6785ABF81_.wvu.Cols" localSheetId="9" hidden="1">'Attach 5A'!$G:$H</definedName>
    <definedName name="Z_72B383D4_8341_48BE_BBCC_63C6785ABF81_.wvu.Cols" localSheetId="10" hidden="1">'Attach 6'!$H:$H</definedName>
    <definedName name="Z_72B383D4_8341_48BE_BBCC_63C6785ABF81_.wvu.Cols" localSheetId="25" hidden="1">'Bid Form 1st Envelope '!$L:$L,'Bid Form 1st Envelope '!$AA:$AI</definedName>
    <definedName name="Z_72B383D4_8341_48BE_BBCC_63C6785ABF81_.wvu.Cols" localSheetId="2" hidden="1">'Names of Bidder'!$I:$AB</definedName>
    <definedName name="Z_72B383D4_8341_48BE_BBCC_63C6785ABF81_.wvu.FilterData" localSheetId="2" hidden="1">'Names of Bidder'!$B$6:$G$11</definedName>
    <definedName name="Z_72B383D4_8341_48BE_BBCC_63C6785ABF81_.wvu.PrintArea" localSheetId="13" hidden="1">'Attach 10'!$A$1:$F$26</definedName>
    <definedName name="Z_72B383D4_8341_48BE_BBCC_63C6785ABF81_.wvu.PrintArea" localSheetId="14" hidden="1">'Attach 11'!$A$1:$E$29</definedName>
    <definedName name="Z_72B383D4_8341_48BE_BBCC_63C6785ABF81_.wvu.PrintArea" localSheetId="16" hidden="1">'Attach 13'!$A$1:$E$27</definedName>
    <definedName name="Z_72B383D4_8341_48BE_BBCC_63C6785ABF81_.wvu.PrintArea" localSheetId="17" hidden="1">'Attach 14'!$A$1:$E$29</definedName>
    <definedName name="Z_72B383D4_8341_48BE_BBCC_63C6785ABF81_.wvu.PrintArea" localSheetId="18" hidden="1">'Attach 14-IP'!$A$8:$I$220</definedName>
    <definedName name="Z_72B383D4_8341_48BE_BBCC_63C6785ABF81_.wvu.PrintArea" localSheetId="19" hidden="1">'Attach 15'!$A$1:$E$92</definedName>
    <definedName name="Z_72B383D4_8341_48BE_BBCC_63C6785ABF81_.wvu.PrintArea" localSheetId="20" hidden="1">'Attach 16'!$A$1:$L$90</definedName>
    <definedName name="Z_72B383D4_8341_48BE_BBCC_63C6785ABF81_.wvu.PrintArea" localSheetId="21" hidden="1">'Attach 17'!$A$1:$E$33</definedName>
    <definedName name="Z_72B383D4_8341_48BE_BBCC_63C6785ABF81_.wvu.PrintArea" localSheetId="22" hidden="1">'Attach 18'!$A$1:$E$24</definedName>
    <definedName name="Z_72B383D4_8341_48BE_BBCC_63C6785ABF81_.wvu.PrintArea" localSheetId="23" hidden="1">'Attach 18 SP'!$A$7:$I$157</definedName>
    <definedName name="Z_72B383D4_8341_48BE_BBCC_63C6785ABF81_.wvu.PrintArea" localSheetId="24" hidden="1">'Attach 19'!$A$1:$E$31</definedName>
    <definedName name="Z_72B383D4_8341_48BE_BBCC_63C6785ABF81_.wvu.PrintArea" localSheetId="3" hidden="1">'Attach 3(JV)'!$A$1:$E$28</definedName>
    <definedName name="Z_72B383D4_8341_48BE_BBCC_63C6785ABF81_.wvu.PrintArea" localSheetId="4" hidden="1">'Attach 3(QR)'!$A$1:$E$28</definedName>
    <definedName name="Z_72B383D4_8341_48BE_BBCC_63C6785ABF81_.wvu.PrintArea" localSheetId="5" hidden="1">'Attach 4'!$A$1:$G$25</definedName>
    <definedName name="Z_72B383D4_8341_48BE_BBCC_63C6785ABF81_.wvu.PrintArea" localSheetId="6" hidden="1">'Attach 4 (A)'!$A$1:$E$27</definedName>
    <definedName name="Z_72B383D4_8341_48BE_BBCC_63C6785ABF81_.wvu.PrintArea" localSheetId="7" hidden="1">'Attach 4 (B)'!$A$1:$E$26</definedName>
    <definedName name="Z_72B383D4_8341_48BE_BBCC_63C6785ABF81_.wvu.PrintArea" localSheetId="8" hidden="1">'Attach 5'!$A$1:$E$110</definedName>
    <definedName name="Z_72B383D4_8341_48BE_BBCC_63C6785ABF81_.wvu.PrintArea" localSheetId="9" hidden="1">'Attach 5A'!$A$1:$E$73</definedName>
    <definedName name="Z_72B383D4_8341_48BE_BBCC_63C6785ABF81_.wvu.PrintArea" localSheetId="10" hidden="1">'Attach 6'!$A$1:$E$28</definedName>
    <definedName name="Z_72B383D4_8341_48BE_BBCC_63C6785ABF81_.wvu.PrintArea" localSheetId="11" hidden="1">'Attach 7'!$A$1:$E$18</definedName>
    <definedName name="Z_72B383D4_8341_48BE_BBCC_63C6785ABF81_.wvu.PrintArea" localSheetId="12" hidden="1">'Attach 9'!$A$1:$E$53</definedName>
    <definedName name="Z_72B383D4_8341_48BE_BBCC_63C6785ABF81_.wvu.PrintArea" localSheetId="25" hidden="1">'Bid Form 1st Envelope '!$A$1:$J$115</definedName>
    <definedName name="Z_72B383D4_8341_48BE_BBCC_63C6785ABF81_.wvu.PrintArea" localSheetId="1" hidden="1">Cover!$A$1:$F$20</definedName>
    <definedName name="Z_72B383D4_8341_48BE_BBCC_63C6785ABF81_.wvu.PrintArea" localSheetId="2" hidden="1">'Names of Bidder'!$B$1:$G$30</definedName>
    <definedName name="Z_72B383D4_8341_48BE_BBCC_63C6785ABF81_.wvu.PrintTitles" localSheetId="12" hidden="1">'Attach 9'!$17:$17</definedName>
    <definedName name="Z_72B383D4_8341_48BE_BBCC_63C6785ABF81_.wvu.Rows" localSheetId="19" hidden="1">'Attach 15'!$16:$16</definedName>
    <definedName name="Z_72B383D4_8341_48BE_BBCC_63C6785ABF81_.wvu.Rows" localSheetId="21" hidden="1">'Attach 17'!$26:$26,'Attach 17'!$32:$209</definedName>
    <definedName name="Z_72B383D4_8341_48BE_BBCC_63C6785ABF81_.wvu.Rows" localSheetId="23" hidden="1">'Attach 18 SP'!$149:$153</definedName>
    <definedName name="Z_72B383D4_8341_48BE_BBCC_63C6785ABF81_.wvu.Rows" localSheetId="24" hidden="1">'Attach 19'!$13:$13,'Attach 19'!$20:$28</definedName>
    <definedName name="Z_72B383D4_8341_48BE_BBCC_63C6785ABF81_.wvu.Rows" localSheetId="8" hidden="1">'Attach 5'!$4:$4</definedName>
    <definedName name="Z_72B383D4_8341_48BE_BBCC_63C6785ABF81_.wvu.Rows" localSheetId="9" hidden="1">'Attach 5A'!$25:$30</definedName>
    <definedName name="Z_72B383D4_8341_48BE_BBCC_63C6785ABF81_.wvu.Rows" localSheetId="12" hidden="1">'Attach 9'!$46:$47</definedName>
    <definedName name="Z_72B383D4_8341_48BE_BBCC_63C6785ABF81_.wvu.Rows" localSheetId="25" hidden="1">'Bid Form 1st Envelope '!$26:$27,'Bid Form 1st Envelope '!$98:$98,'Bid Form 1st Envelope '!$101:$102</definedName>
    <definedName name="Z_7450D003_2D71_4937_8099_C282E69FF570_.wvu.Cols" localSheetId="23" hidden="1">'Attach 18 SP'!$J:$P</definedName>
    <definedName name="Z_7450D003_2D71_4937_8099_C282E69FF570_.wvu.Cols" localSheetId="9" hidden="1">'Attach 5A'!$H:$H</definedName>
    <definedName name="Z_7450D003_2D71_4937_8099_C282E69FF570_.wvu.PrintArea" localSheetId="23" hidden="1">'Attach 18 SP'!$A$8:$I$157</definedName>
    <definedName name="Z_7450D003_2D71_4937_8099_C282E69FF570_.wvu.PrintArea" localSheetId="9" hidden="1">'Attach 5A'!$A$1:$E$73</definedName>
    <definedName name="Z_7450D003_2D71_4937_8099_C282E69FF570_.wvu.Rows" localSheetId="23" hidden="1">'Attach 18 SP'!#REF!,'Attach 18 SP'!#REF!,'Attach 18 SP'!#REF!,'Attach 18 SP'!#REF!,'Attach 18 SP'!#REF!,'Attach 18 SP'!$149:$153</definedName>
    <definedName name="Z_7450D003_2D71_4937_8099_C282E69FF570_.wvu.Rows" localSheetId="9" hidden="1">'Attach 5A'!$25:$30</definedName>
    <definedName name="Z_75B62F04_C357_470B_9A70_09F62BD072B1_.wvu.Cols" localSheetId="19" hidden="1">'Attach 15'!$H:$H,'Attach 15'!$J:$J</definedName>
    <definedName name="Z_75B62F04_C357_470B_9A70_09F62BD072B1_.wvu.Cols" localSheetId="23" hidden="1">'Attach 18 SP'!$J:$AO</definedName>
    <definedName name="Z_75B62F04_C357_470B_9A70_09F62BD072B1_.wvu.Cols" localSheetId="3" hidden="1">'Attach 3(JV)'!$G:$H</definedName>
    <definedName name="Z_75B62F04_C357_470B_9A70_09F62BD072B1_.wvu.Cols" localSheetId="5" hidden="1">'Attach 4'!$H:$O</definedName>
    <definedName name="Z_75B62F04_C357_470B_9A70_09F62BD072B1_.wvu.Cols" localSheetId="8" hidden="1">'Attach 5'!$H:$H</definedName>
    <definedName name="Z_75B62F04_C357_470B_9A70_09F62BD072B1_.wvu.Cols" localSheetId="9" hidden="1">'Attach 5A'!$G:$H</definedName>
    <definedName name="Z_75B62F04_C357_470B_9A70_09F62BD072B1_.wvu.Cols" localSheetId="10" hidden="1">'Attach 6'!$H:$H</definedName>
    <definedName name="Z_75B62F04_C357_470B_9A70_09F62BD072B1_.wvu.Cols" localSheetId="25" hidden="1">'Bid Form 1st Envelope '!$L:$L,'Bid Form 1st Envelope '!$AA:$AI</definedName>
    <definedName name="Z_75B62F04_C357_470B_9A70_09F62BD072B1_.wvu.Cols" localSheetId="2" hidden="1">'Names of Bidder'!$I:$AB</definedName>
    <definedName name="Z_75B62F04_C357_470B_9A70_09F62BD072B1_.wvu.FilterData" localSheetId="2" hidden="1">'Names of Bidder'!$B$6:$G$11</definedName>
    <definedName name="Z_75B62F04_C357_470B_9A70_09F62BD072B1_.wvu.PrintArea" localSheetId="13" hidden="1">'Attach 10'!$A$1:$F$26</definedName>
    <definedName name="Z_75B62F04_C357_470B_9A70_09F62BD072B1_.wvu.PrintArea" localSheetId="14" hidden="1">'Attach 11'!$A$1:$E$29</definedName>
    <definedName name="Z_75B62F04_C357_470B_9A70_09F62BD072B1_.wvu.PrintArea" localSheetId="16" hidden="1">'Attach 13'!$A$1:$E$27</definedName>
    <definedName name="Z_75B62F04_C357_470B_9A70_09F62BD072B1_.wvu.PrintArea" localSheetId="17" hidden="1">'Attach 14'!$A$1:$E$29</definedName>
    <definedName name="Z_75B62F04_C357_470B_9A70_09F62BD072B1_.wvu.PrintArea" localSheetId="18" hidden="1">'Attach 14-IP'!$A$8:$I$220</definedName>
    <definedName name="Z_75B62F04_C357_470B_9A70_09F62BD072B1_.wvu.PrintArea" localSheetId="19" hidden="1">'Attach 15'!$A$1:$E$92</definedName>
    <definedName name="Z_75B62F04_C357_470B_9A70_09F62BD072B1_.wvu.PrintArea" localSheetId="20" hidden="1">'Attach 16'!$A$1:$L$90</definedName>
    <definedName name="Z_75B62F04_C357_470B_9A70_09F62BD072B1_.wvu.PrintArea" localSheetId="21" hidden="1">'Attach 17'!$A$1:$E$33</definedName>
    <definedName name="Z_75B62F04_C357_470B_9A70_09F62BD072B1_.wvu.PrintArea" localSheetId="22" hidden="1">'Attach 18'!$A$1:$E$24</definedName>
    <definedName name="Z_75B62F04_C357_470B_9A70_09F62BD072B1_.wvu.PrintArea" localSheetId="23" hidden="1">'Attach 18 SP'!$A$7:$I$157</definedName>
    <definedName name="Z_75B62F04_C357_470B_9A70_09F62BD072B1_.wvu.PrintArea" localSheetId="24" hidden="1">'Attach 19'!$A$1:$E$31</definedName>
    <definedName name="Z_75B62F04_C357_470B_9A70_09F62BD072B1_.wvu.PrintArea" localSheetId="3" hidden="1">'Attach 3(JV)'!$A$1:$E$28</definedName>
    <definedName name="Z_75B62F04_C357_470B_9A70_09F62BD072B1_.wvu.PrintArea" localSheetId="4" hidden="1">'Attach 3(QR)'!$A$1:$E$28</definedName>
    <definedName name="Z_75B62F04_C357_470B_9A70_09F62BD072B1_.wvu.PrintArea" localSheetId="5" hidden="1">'Attach 4'!$A$1:$G$25</definedName>
    <definedName name="Z_75B62F04_C357_470B_9A70_09F62BD072B1_.wvu.PrintArea" localSheetId="6" hidden="1">'Attach 4 (A)'!$A$1:$E$27</definedName>
    <definedName name="Z_75B62F04_C357_470B_9A70_09F62BD072B1_.wvu.PrintArea" localSheetId="7" hidden="1">'Attach 4 (B)'!$A$1:$E$26</definedName>
    <definedName name="Z_75B62F04_C357_470B_9A70_09F62BD072B1_.wvu.PrintArea" localSheetId="8" hidden="1">'Attach 5'!$A$1:$E$34</definedName>
    <definedName name="Z_75B62F04_C357_470B_9A70_09F62BD072B1_.wvu.PrintArea" localSheetId="9" hidden="1">'Attach 5A'!$A$1:$E$73</definedName>
    <definedName name="Z_75B62F04_C357_470B_9A70_09F62BD072B1_.wvu.PrintArea" localSheetId="10" hidden="1">'Attach 6'!$A$1:$E$28</definedName>
    <definedName name="Z_75B62F04_C357_470B_9A70_09F62BD072B1_.wvu.PrintArea" localSheetId="11" hidden="1">'Attach 7'!$A$1:$E$18</definedName>
    <definedName name="Z_75B62F04_C357_470B_9A70_09F62BD072B1_.wvu.PrintArea" localSheetId="12" hidden="1">'Attach 9'!$A$1:$E$53</definedName>
    <definedName name="Z_75B62F04_C357_470B_9A70_09F62BD072B1_.wvu.PrintArea" localSheetId="25" hidden="1">'Bid Form 1st Envelope '!$A$1:$F$115</definedName>
    <definedName name="Z_75B62F04_C357_470B_9A70_09F62BD072B1_.wvu.PrintArea" localSheetId="1" hidden="1">Cover!$A$1:$F$20</definedName>
    <definedName name="Z_75B62F04_C357_470B_9A70_09F62BD072B1_.wvu.PrintArea" localSheetId="2" hidden="1">'Names of Bidder'!$B$1:$G$29</definedName>
    <definedName name="Z_75B62F04_C357_470B_9A70_09F62BD072B1_.wvu.PrintTitles" localSheetId="12" hidden="1">'Attach 9'!$17:$17</definedName>
    <definedName name="Z_75B62F04_C357_470B_9A70_09F62BD072B1_.wvu.Rows" localSheetId="19" hidden="1">'Attach 15'!$16:$16</definedName>
    <definedName name="Z_75B62F04_C357_470B_9A70_09F62BD072B1_.wvu.Rows" localSheetId="21" hidden="1">'Attach 17'!$26:$26,'Attach 17'!$32:$209</definedName>
    <definedName name="Z_75B62F04_C357_470B_9A70_09F62BD072B1_.wvu.Rows" localSheetId="23" hidden="1">'Attach 18 SP'!$149:$153</definedName>
    <definedName name="Z_75B62F04_C357_470B_9A70_09F62BD072B1_.wvu.Rows" localSheetId="24" hidden="1">'Attach 19'!$13:$13,'Attach 19'!$20:$28</definedName>
    <definedName name="Z_75B62F04_C357_470B_9A70_09F62BD072B1_.wvu.Rows" localSheetId="8" hidden="1">'Attach 5'!$4:$4</definedName>
    <definedName name="Z_75B62F04_C357_470B_9A70_09F62BD072B1_.wvu.Rows" localSheetId="9" hidden="1">'Attach 5A'!$25:$30</definedName>
    <definedName name="Z_75B62F04_C357_470B_9A70_09F62BD072B1_.wvu.Rows" localSheetId="12" hidden="1">'Attach 9'!$46:$47</definedName>
    <definedName name="Z_75B62F04_C357_470B_9A70_09F62BD072B1_.wvu.Rows" localSheetId="25" hidden="1">'Bid Form 1st Envelope '!$22:$23,'Bid Form 1st Envelope '!$26:$27,'Bid Form 1st Envelope '!$98:$98,'Bid Form 1st Envelope '!$101:$102</definedName>
    <definedName name="Z_7706378E_40E2_4583_90AF_E6E1DCB3696C_.wvu.Cols" localSheetId="19" hidden="1">'Attach 15'!$H:$H,'Attach 15'!$J:$J</definedName>
    <definedName name="Z_7706378E_40E2_4583_90AF_E6E1DCB3696C_.wvu.Cols" localSheetId="23" hidden="1">'Attach 18 SP'!$J:$AO</definedName>
    <definedName name="Z_7706378E_40E2_4583_90AF_E6E1DCB3696C_.wvu.Cols" localSheetId="3" hidden="1">'Attach 3(JV)'!$G:$H</definedName>
    <definedName name="Z_7706378E_40E2_4583_90AF_E6E1DCB3696C_.wvu.Cols" localSheetId="5" hidden="1">'Attach 4'!$H:$O</definedName>
    <definedName name="Z_7706378E_40E2_4583_90AF_E6E1DCB3696C_.wvu.Cols" localSheetId="8" hidden="1">'Attach 5'!$H:$H</definedName>
    <definedName name="Z_7706378E_40E2_4583_90AF_E6E1DCB3696C_.wvu.Cols" localSheetId="9" hidden="1">'Attach 5A'!$G:$H</definedName>
    <definedName name="Z_7706378E_40E2_4583_90AF_E6E1DCB3696C_.wvu.Cols" localSheetId="10" hidden="1">'Attach 6'!$H:$H</definedName>
    <definedName name="Z_7706378E_40E2_4583_90AF_E6E1DCB3696C_.wvu.Cols" localSheetId="25" hidden="1">'Bid Form 1st Envelope '!$L:$L,'Bid Form 1st Envelope '!$AA:$AI</definedName>
    <definedName name="Z_7706378E_40E2_4583_90AF_E6E1DCB3696C_.wvu.Cols" localSheetId="2" hidden="1">'Names of Bidder'!$I:$AB</definedName>
    <definedName name="Z_7706378E_40E2_4583_90AF_E6E1DCB3696C_.wvu.FilterData" localSheetId="2" hidden="1">'Names of Bidder'!$B$6:$G$11</definedName>
    <definedName name="Z_7706378E_40E2_4583_90AF_E6E1DCB3696C_.wvu.PrintArea" localSheetId="13" hidden="1">'Attach 10'!$A$1:$F$26</definedName>
    <definedName name="Z_7706378E_40E2_4583_90AF_E6E1DCB3696C_.wvu.PrintArea" localSheetId="14" hidden="1">'Attach 11'!$A$1:$E$29</definedName>
    <definedName name="Z_7706378E_40E2_4583_90AF_E6E1DCB3696C_.wvu.PrintArea" localSheetId="16" hidden="1">'Attach 13'!$A$1:$E$27</definedName>
    <definedName name="Z_7706378E_40E2_4583_90AF_E6E1DCB3696C_.wvu.PrintArea" localSheetId="17" hidden="1">'Attach 14'!$A$1:$E$29</definedName>
    <definedName name="Z_7706378E_40E2_4583_90AF_E6E1DCB3696C_.wvu.PrintArea" localSheetId="18" hidden="1">'Attach 14-IP'!$A$8:$I$220</definedName>
    <definedName name="Z_7706378E_40E2_4583_90AF_E6E1DCB3696C_.wvu.PrintArea" localSheetId="19" hidden="1">'Attach 15'!$A$1:$E$92</definedName>
    <definedName name="Z_7706378E_40E2_4583_90AF_E6E1DCB3696C_.wvu.PrintArea" localSheetId="20" hidden="1">'Attach 16'!$A$1:$L$90</definedName>
    <definedName name="Z_7706378E_40E2_4583_90AF_E6E1DCB3696C_.wvu.PrintArea" localSheetId="21" hidden="1">'Attach 17'!$A$1:$E$33</definedName>
    <definedName name="Z_7706378E_40E2_4583_90AF_E6E1DCB3696C_.wvu.PrintArea" localSheetId="22" hidden="1">'Attach 18'!$A$1:$E$24</definedName>
    <definedName name="Z_7706378E_40E2_4583_90AF_E6E1DCB3696C_.wvu.PrintArea" localSheetId="23" hidden="1">'Attach 18 SP'!$A$7:$I$157</definedName>
    <definedName name="Z_7706378E_40E2_4583_90AF_E6E1DCB3696C_.wvu.PrintArea" localSheetId="24" hidden="1">'Attach 19'!$A$1:$E$31</definedName>
    <definedName name="Z_7706378E_40E2_4583_90AF_E6E1DCB3696C_.wvu.PrintArea" localSheetId="3" hidden="1">'Attach 3(JV)'!$A$1:$E$28</definedName>
    <definedName name="Z_7706378E_40E2_4583_90AF_E6E1DCB3696C_.wvu.PrintArea" localSheetId="4" hidden="1">'Attach 3(QR)'!$A$1:$E$28</definedName>
    <definedName name="Z_7706378E_40E2_4583_90AF_E6E1DCB3696C_.wvu.PrintArea" localSheetId="5" hidden="1">'Attach 4'!$A$1:$G$25</definedName>
    <definedName name="Z_7706378E_40E2_4583_90AF_E6E1DCB3696C_.wvu.PrintArea" localSheetId="6" hidden="1">'Attach 4 (A)'!$A$1:$E$27</definedName>
    <definedName name="Z_7706378E_40E2_4583_90AF_E6E1DCB3696C_.wvu.PrintArea" localSheetId="7" hidden="1">'Attach 4 (B)'!$A$1:$E$26</definedName>
    <definedName name="Z_7706378E_40E2_4583_90AF_E6E1DCB3696C_.wvu.PrintArea" localSheetId="8" hidden="1">'Attach 5'!$A$1:$E$34</definedName>
    <definedName name="Z_7706378E_40E2_4583_90AF_E6E1DCB3696C_.wvu.PrintArea" localSheetId="9" hidden="1">'Attach 5A'!$A$1:$E$73</definedName>
    <definedName name="Z_7706378E_40E2_4583_90AF_E6E1DCB3696C_.wvu.PrintArea" localSheetId="10" hidden="1">'Attach 6'!$A$1:$E$28</definedName>
    <definedName name="Z_7706378E_40E2_4583_90AF_E6E1DCB3696C_.wvu.PrintArea" localSheetId="11" hidden="1">'Attach 7'!$A$1:$E$18</definedName>
    <definedName name="Z_7706378E_40E2_4583_90AF_E6E1DCB3696C_.wvu.PrintArea" localSheetId="12" hidden="1">'Attach 9'!$A$1:$E$53</definedName>
    <definedName name="Z_7706378E_40E2_4583_90AF_E6E1DCB3696C_.wvu.PrintArea" localSheetId="25" hidden="1">'Bid Form 1st Envelope '!$A$1:$F$115</definedName>
    <definedName name="Z_7706378E_40E2_4583_90AF_E6E1DCB3696C_.wvu.PrintArea" localSheetId="1" hidden="1">Cover!$A$1:$F$20</definedName>
    <definedName name="Z_7706378E_40E2_4583_90AF_E6E1DCB3696C_.wvu.PrintArea" localSheetId="2" hidden="1">'Names of Bidder'!$B$1:$G$29</definedName>
    <definedName name="Z_7706378E_40E2_4583_90AF_E6E1DCB3696C_.wvu.PrintTitles" localSheetId="12" hidden="1">'Attach 9'!$17:$17</definedName>
    <definedName name="Z_7706378E_40E2_4583_90AF_E6E1DCB3696C_.wvu.Rows" localSheetId="19" hidden="1">'Attach 15'!$16:$16</definedName>
    <definedName name="Z_7706378E_40E2_4583_90AF_E6E1DCB3696C_.wvu.Rows" localSheetId="21" hidden="1">'Attach 17'!$26:$26,'Attach 17'!$32:$209</definedName>
    <definedName name="Z_7706378E_40E2_4583_90AF_E6E1DCB3696C_.wvu.Rows" localSheetId="23" hidden="1">'Attach 18 SP'!$149:$153</definedName>
    <definedName name="Z_7706378E_40E2_4583_90AF_E6E1DCB3696C_.wvu.Rows" localSheetId="24" hidden="1">'Attach 19'!$13:$13,'Attach 19'!$20:$28</definedName>
    <definedName name="Z_7706378E_40E2_4583_90AF_E6E1DCB3696C_.wvu.Rows" localSheetId="8" hidden="1">'Attach 5'!$4:$4</definedName>
    <definedName name="Z_7706378E_40E2_4583_90AF_E6E1DCB3696C_.wvu.Rows" localSheetId="9" hidden="1">'Attach 5A'!$25:$30</definedName>
    <definedName name="Z_7706378E_40E2_4583_90AF_E6E1DCB3696C_.wvu.Rows" localSheetId="12" hidden="1">'Attach 9'!$46:$47</definedName>
    <definedName name="Z_7706378E_40E2_4583_90AF_E6E1DCB3696C_.wvu.Rows" localSheetId="25" hidden="1">'Bid Form 1st Envelope '!$22:$23,'Bid Form 1st Envelope '!$26:$27,'Bid Form 1st Envelope '!$98:$98,'Bid Form 1st Envelope '!$101:$102</definedName>
    <definedName name="Z_77F6FFF9_F41A_43A9_8242_690DB1C4DD1E_.wvu.Cols" localSheetId="23" hidden="1">'Attach 18 SP'!$J:$P</definedName>
    <definedName name="Z_77F6FFF9_F41A_43A9_8242_690DB1C4DD1E_.wvu.PrintArea" localSheetId="23" hidden="1">'Attach 18 SP'!$A$8:$I$157</definedName>
    <definedName name="Z_77F6FFF9_F41A_43A9_8242_690DB1C4DD1E_.wvu.Rows" localSheetId="23" hidden="1">'Attach 18 SP'!#REF!,'Attach 18 SP'!#REF!,'Attach 18 SP'!#REF!,'Attach 18 SP'!#REF!,'Attach 18 SP'!#REF!,'Attach 18 SP'!$149:$153</definedName>
    <definedName name="Z_7951453C_4A9A_41E1_B5EB_C9032A630325_.wvu.Cols" localSheetId="23" hidden="1">'Attach 18 SP'!$J:$P</definedName>
    <definedName name="Z_7951453C_4A9A_41E1_B5EB_C9032A630325_.wvu.Cols" localSheetId="9" hidden="1">'Attach 5A'!$H:$H</definedName>
    <definedName name="Z_7951453C_4A9A_41E1_B5EB_C9032A630325_.wvu.PrintArea" localSheetId="23" hidden="1">'Attach 18 SP'!$A$8:$I$157</definedName>
    <definedName name="Z_7951453C_4A9A_41E1_B5EB_C9032A630325_.wvu.PrintArea" localSheetId="9" hidden="1">'Attach 5A'!$A$1:$E$73</definedName>
    <definedName name="Z_7951453C_4A9A_41E1_B5EB_C9032A630325_.wvu.Rows" localSheetId="23" hidden="1">'Attach 18 SP'!#REF!,'Attach 18 SP'!#REF!,'Attach 18 SP'!#REF!,'Attach 18 SP'!#REF!,'Attach 18 SP'!#REF!,'Attach 18 SP'!$149:$153</definedName>
    <definedName name="Z_7951453C_4A9A_41E1_B5EB_C9032A630325_.wvu.Rows" localSheetId="9" hidden="1">'Attach 5A'!$25:$30</definedName>
    <definedName name="Z_7A9EA6D6_4DDF_43D9_92E6_C6AFAD14E266_.wvu.Cols" localSheetId="19" hidden="1">'Attach 15'!$H:$H</definedName>
    <definedName name="Z_7A9EA6D6_4DDF_43D9_92E6_C6AFAD14E266_.wvu.Cols" localSheetId="8" hidden="1">'Attach 5'!$H:$H</definedName>
    <definedName name="Z_7A9EA6D6_4DDF_43D9_92E6_C6AFAD14E266_.wvu.Cols" localSheetId="10" hidden="1">'Attach 6'!$H:$H</definedName>
    <definedName name="Z_7A9EA6D6_4DDF_43D9_92E6_C6AFAD14E266_.wvu.PrintArea" localSheetId="13" hidden="1">'Attach 10'!$A$1:$E$26</definedName>
    <definedName name="Z_7A9EA6D6_4DDF_43D9_92E6_C6AFAD14E266_.wvu.PrintArea" localSheetId="14" hidden="1">'Attach 11'!$A$1:$E$29</definedName>
    <definedName name="Z_7A9EA6D6_4DDF_43D9_92E6_C6AFAD14E266_.wvu.PrintArea" localSheetId="16" hidden="1">'Attach 13'!$A$1:$E$29</definedName>
    <definedName name="Z_7A9EA6D6_4DDF_43D9_92E6_C6AFAD14E266_.wvu.PrintArea" localSheetId="17" hidden="1">'Attach 14'!$A$1:$E$29</definedName>
    <definedName name="Z_7A9EA6D6_4DDF_43D9_92E6_C6AFAD14E266_.wvu.PrintArea" localSheetId="18" hidden="1">'Attach 14-IP'!$A$8:$I$220</definedName>
    <definedName name="Z_7A9EA6D6_4DDF_43D9_92E6_C6AFAD14E266_.wvu.PrintArea" localSheetId="19" hidden="1">'Attach 15'!$A$1:$E$92</definedName>
    <definedName name="Z_7A9EA6D6_4DDF_43D9_92E6_C6AFAD14E266_.wvu.PrintArea" localSheetId="20" hidden="1">'Attach 16'!$A$1:$L$90</definedName>
    <definedName name="Z_7A9EA6D6_4DDF_43D9_92E6_C6AFAD14E266_.wvu.PrintArea" localSheetId="21" hidden="1">'Attach 17'!$A$1:$E$33</definedName>
    <definedName name="Z_7A9EA6D6_4DDF_43D9_92E6_C6AFAD14E266_.wvu.PrintArea" localSheetId="22" hidden="1">'Attach 18'!$A$1:$E$24</definedName>
    <definedName name="Z_7A9EA6D6_4DDF_43D9_92E6_C6AFAD14E266_.wvu.PrintArea" localSheetId="24" hidden="1">'Attach 19'!$A$1:$E$31</definedName>
    <definedName name="Z_7A9EA6D6_4DDF_43D9_92E6_C6AFAD14E266_.wvu.PrintArea" localSheetId="3" hidden="1">'Attach 3(JV)'!$A$1:$E$28</definedName>
    <definedName name="Z_7A9EA6D6_4DDF_43D9_92E6_C6AFAD14E266_.wvu.PrintArea" localSheetId="4" hidden="1">'Attach 3(QR)'!$A$1:$E$28</definedName>
    <definedName name="Z_7A9EA6D6_4DDF_43D9_92E6_C6AFAD14E266_.wvu.PrintArea" localSheetId="5" hidden="1">'Attach 4'!$A$1:$E$25</definedName>
    <definedName name="Z_7A9EA6D6_4DDF_43D9_92E6_C6AFAD14E266_.wvu.PrintArea" localSheetId="6" hidden="1">'Attach 4 (A)'!$A$1:$E$27</definedName>
    <definedName name="Z_7A9EA6D6_4DDF_43D9_92E6_C6AFAD14E266_.wvu.PrintArea" localSheetId="7" hidden="1">'Attach 4 (B)'!$A$1:$E$26</definedName>
    <definedName name="Z_7A9EA6D6_4DDF_43D9_92E6_C6AFAD14E266_.wvu.PrintArea" localSheetId="8" hidden="1">'Attach 5'!$A$1:$E$34</definedName>
    <definedName name="Z_7A9EA6D6_4DDF_43D9_92E6_C6AFAD14E266_.wvu.PrintArea" localSheetId="10" hidden="1">'Attach 6'!$A$1:$E$28</definedName>
    <definedName name="Z_7A9EA6D6_4DDF_43D9_92E6_C6AFAD14E266_.wvu.PrintArea" localSheetId="11" hidden="1">'Attach 7'!$A$1:$E$18</definedName>
    <definedName name="Z_7A9EA6D6_4DDF_43D9_92E6_C6AFAD14E266_.wvu.PrintArea" localSheetId="12" hidden="1">'Attach 9'!$A$1:$E$60</definedName>
    <definedName name="Z_7A9EA6D6_4DDF_43D9_92E6_C6AFAD14E266_.wvu.PrintArea" localSheetId="25" hidden="1">'Bid Form 1st Envelope '!$A$1:$F$115</definedName>
    <definedName name="Z_7A9EA6D6_4DDF_43D9_92E6_C6AFAD14E266_.wvu.PrintTitles" localSheetId="12" hidden="1">'Attach 9'!$17:$17</definedName>
    <definedName name="Z_7A9EA6D6_4DDF_43D9_92E6_C6AFAD14E266_.wvu.Rows" localSheetId="19" hidden="1">'Attach 15'!$16:$16</definedName>
    <definedName name="Z_7A9EA6D6_4DDF_43D9_92E6_C6AFAD14E266_.wvu.Rows" localSheetId="21" hidden="1">'Attach 17'!$26:$26,'Attach 17'!$32:$209</definedName>
    <definedName name="Z_7A9EA6D6_4DDF_43D9_92E6_C6AFAD14E266_.wvu.Rows" localSheetId="24" hidden="1">'Attach 19'!$13:$13,'Attach 19'!$20:$28</definedName>
    <definedName name="Z_7A9EA6D6_4DDF_43D9_92E6_C6AFAD14E266_.wvu.Rows" localSheetId="8" hidden="1">'Attach 5'!$4:$4</definedName>
    <definedName name="Z_7AB19D08_66F0_4286_83C5_279B475AE3A4_.wvu.Cols" localSheetId="9" hidden="1">'Attach 5A'!$H:$H</definedName>
    <definedName name="Z_7AB19D08_66F0_4286_83C5_279B475AE3A4_.wvu.PrintArea" localSheetId="9" hidden="1">'Attach 5A'!$A$1:$E$73</definedName>
    <definedName name="Z_7AB19D08_66F0_4286_83C5_279B475AE3A4_.wvu.Rows" localSheetId="9" hidden="1">'Attach 5A'!$25:$30</definedName>
    <definedName name="Z_82E8A0F5_0020_4355_95CF_28601763A783_.wvu.Cols" localSheetId="19" hidden="1">'Attach 15'!$H:$H</definedName>
    <definedName name="Z_82E8A0F5_0020_4355_95CF_28601763A783_.wvu.Cols" localSheetId="8" hidden="1">'Attach 5'!$H:$H</definedName>
    <definedName name="Z_82E8A0F5_0020_4355_95CF_28601763A783_.wvu.Cols" localSheetId="10" hidden="1">'Attach 6'!$H:$H</definedName>
    <definedName name="Z_82E8A0F5_0020_4355_95CF_28601763A783_.wvu.Cols" localSheetId="12" hidden="1">'Attach 9'!#REF!</definedName>
    <definedName name="Z_82E8A0F5_0020_4355_95CF_28601763A783_.wvu.PrintArea" localSheetId="13" hidden="1">'Attach 10'!$A$1:$E$26</definedName>
    <definedName name="Z_82E8A0F5_0020_4355_95CF_28601763A783_.wvu.PrintArea" localSheetId="14" hidden="1">'Attach 11'!$A$1:$E$29</definedName>
    <definedName name="Z_82E8A0F5_0020_4355_95CF_28601763A783_.wvu.PrintArea" localSheetId="16" hidden="1">'Attach 13'!$A$1:$E$27</definedName>
    <definedName name="Z_82E8A0F5_0020_4355_95CF_28601763A783_.wvu.PrintArea" localSheetId="17" hidden="1">'Attach 14'!$A$1:$E$29</definedName>
    <definedName name="Z_82E8A0F5_0020_4355_95CF_28601763A783_.wvu.PrintArea" localSheetId="18" hidden="1">'Attach 14-IP'!$A$8:$I$220</definedName>
    <definedName name="Z_82E8A0F5_0020_4355_95CF_28601763A783_.wvu.PrintArea" localSheetId="19" hidden="1">'Attach 15'!$A$1:$E$92</definedName>
    <definedName name="Z_82E8A0F5_0020_4355_95CF_28601763A783_.wvu.PrintArea" localSheetId="20" hidden="1">'Attach 16'!$A$1:$L$90</definedName>
    <definedName name="Z_82E8A0F5_0020_4355_95CF_28601763A783_.wvu.PrintArea" localSheetId="21" hidden="1">'Attach 17'!$A$1:$E$33</definedName>
    <definedName name="Z_82E8A0F5_0020_4355_95CF_28601763A783_.wvu.PrintArea" localSheetId="22" hidden="1">'Attach 18'!$A$1:$E$24</definedName>
    <definedName name="Z_82E8A0F5_0020_4355_95CF_28601763A783_.wvu.PrintArea" localSheetId="24" hidden="1">'Attach 19'!$A$1:$E$31</definedName>
    <definedName name="Z_82E8A0F5_0020_4355_95CF_28601763A783_.wvu.PrintArea" localSheetId="3" hidden="1">'Attach 3(JV)'!$A$1:$E$28</definedName>
    <definedName name="Z_82E8A0F5_0020_4355_95CF_28601763A783_.wvu.PrintArea" localSheetId="4" hidden="1">'Attach 3(QR)'!$A$1:$E$28</definedName>
    <definedName name="Z_82E8A0F5_0020_4355_95CF_28601763A783_.wvu.PrintArea" localSheetId="5" hidden="1">'Attach 4'!$A$1:$G$25</definedName>
    <definedName name="Z_82E8A0F5_0020_4355_95CF_28601763A783_.wvu.PrintArea" localSheetId="6" hidden="1">'Attach 4 (A)'!$A$1:$E$27</definedName>
    <definedName name="Z_82E8A0F5_0020_4355_95CF_28601763A783_.wvu.PrintArea" localSheetId="7" hidden="1">'Attach 4 (B)'!$A$1:$E$26</definedName>
    <definedName name="Z_82E8A0F5_0020_4355_95CF_28601763A783_.wvu.PrintArea" localSheetId="8" hidden="1">'Attach 5'!$A$1:$E$34</definedName>
    <definedName name="Z_82E8A0F5_0020_4355_95CF_28601763A783_.wvu.PrintArea" localSheetId="10" hidden="1">'Attach 6'!$A$1:$E$28</definedName>
    <definedName name="Z_82E8A0F5_0020_4355_95CF_28601763A783_.wvu.PrintArea" localSheetId="11" hidden="1">'Attach 7'!$A$1:$E$18</definedName>
    <definedName name="Z_82E8A0F5_0020_4355_95CF_28601763A783_.wvu.PrintArea" localSheetId="12" hidden="1">'Attach 9'!$A$1:$E$53</definedName>
    <definedName name="Z_82E8A0F5_0020_4355_95CF_28601763A783_.wvu.PrintArea" localSheetId="25" hidden="1">'Bid Form 1st Envelope '!$A$1:$F$115</definedName>
    <definedName name="Z_82E8A0F5_0020_4355_95CF_28601763A783_.wvu.PrintTitles" localSheetId="12" hidden="1">'Attach 9'!$17:$17</definedName>
    <definedName name="Z_82E8A0F5_0020_4355_95CF_28601763A783_.wvu.Rows" localSheetId="19" hidden="1">'Attach 15'!$16:$16</definedName>
    <definedName name="Z_82E8A0F5_0020_4355_95CF_28601763A783_.wvu.Rows" localSheetId="21" hidden="1">'Attach 17'!$26:$26,'Attach 17'!$32:$209</definedName>
    <definedName name="Z_82E8A0F5_0020_4355_95CF_28601763A783_.wvu.Rows" localSheetId="24" hidden="1">'Attach 19'!$13:$13,'Attach 19'!$20:$28</definedName>
    <definedName name="Z_82E8A0F5_0020_4355_95CF_28601763A783_.wvu.Rows" localSheetId="8" hidden="1">'Attach 5'!$4:$4</definedName>
    <definedName name="Z_83E639F0_925C_438D_A777_FD99BFFD55B2_.wvu.Cols" localSheetId="2" hidden="1">'Names of Bidder'!$L:$L</definedName>
    <definedName name="Z_83E639F0_925C_438D_A777_FD99BFFD55B2_.wvu.PrintArea" localSheetId="2" hidden="1">'Names of Bidder'!$B$1:$G$30</definedName>
    <definedName name="Z_8E3ED18F_7B8F_4A1C_969D_A70DC3B696C3_.wvu.Cols" localSheetId="19" hidden="1">'Attach 15'!$H:$H</definedName>
    <definedName name="Z_8E3ED18F_7B8F_4A1C_969D_A70DC3B696C3_.wvu.Cols" localSheetId="8" hidden="1">'Attach 5'!$H:$H</definedName>
    <definedName name="Z_8E3ED18F_7B8F_4A1C_969D_A70DC3B696C3_.wvu.Cols" localSheetId="10" hidden="1">'Attach 6'!$H:$H</definedName>
    <definedName name="Z_8E3ED18F_7B8F_4A1C_969D_A70DC3B696C3_.wvu.PrintArea" localSheetId="13" hidden="1">'Attach 10'!$A$1:$E$26</definedName>
    <definedName name="Z_8E3ED18F_7B8F_4A1C_969D_A70DC3B696C3_.wvu.PrintArea" localSheetId="14" hidden="1">'Attach 11'!$A$1:$E$29</definedName>
    <definedName name="Z_8E3ED18F_7B8F_4A1C_969D_A70DC3B696C3_.wvu.PrintArea" localSheetId="16" hidden="1">'Attach 13'!$A$1:$E$27</definedName>
    <definedName name="Z_8E3ED18F_7B8F_4A1C_969D_A70DC3B696C3_.wvu.PrintArea" localSheetId="17" hidden="1">'Attach 14'!$A$1:$E$29</definedName>
    <definedName name="Z_8E3ED18F_7B8F_4A1C_969D_A70DC3B696C3_.wvu.PrintArea" localSheetId="18" hidden="1">'Attach 14-IP'!$A$8:$I$220</definedName>
    <definedName name="Z_8E3ED18F_7B8F_4A1C_969D_A70DC3B696C3_.wvu.PrintArea" localSheetId="19" hidden="1">'Attach 15'!$A$1:$E$92</definedName>
    <definedName name="Z_8E3ED18F_7B8F_4A1C_969D_A70DC3B696C3_.wvu.PrintArea" localSheetId="20" hidden="1">'Attach 16'!$A$1:$L$90</definedName>
    <definedName name="Z_8E3ED18F_7B8F_4A1C_969D_A70DC3B696C3_.wvu.PrintArea" localSheetId="21" hidden="1">'Attach 17'!$A$1:$E$33</definedName>
    <definedName name="Z_8E3ED18F_7B8F_4A1C_969D_A70DC3B696C3_.wvu.PrintArea" localSheetId="22" hidden="1">'Attach 18'!$A$1:$E$24</definedName>
    <definedName name="Z_8E3ED18F_7B8F_4A1C_969D_A70DC3B696C3_.wvu.PrintArea" localSheetId="24" hidden="1">'Attach 19'!$A$1:$E$31</definedName>
    <definedName name="Z_8E3ED18F_7B8F_4A1C_969D_A70DC3B696C3_.wvu.PrintArea" localSheetId="3" hidden="1">'Attach 3(JV)'!$A$1:$E$28</definedName>
    <definedName name="Z_8E3ED18F_7B8F_4A1C_969D_A70DC3B696C3_.wvu.PrintArea" localSheetId="4" hidden="1">'Attach 3(QR)'!$A$1:$E$28</definedName>
    <definedName name="Z_8E3ED18F_7B8F_4A1C_969D_A70DC3B696C3_.wvu.PrintArea" localSheetId="5" hidden="1">'Attach 4'!$A$1:$G$25</definedName>
    <definedName name="Z_8E3ED18F_7B8F_4A1C_969D_A70DC3B696C3_.wvu.PrintArea" localSheetId="6" hidden="1">'Attach 4 (A)'!$A$1:$E$27</definedName>
    <definedName name="Z_8E3ED18F_7B8F_4A1C_969D_A70DC3B696C3_.wvu.PrintArea" localSheetId="7" hidden="1">'Attach 4 (B)'!$A$1:$E$26</definedName>
    <definedName name="Z_8E3ED18F_7B8F_4A1C_969D_A70DC3B696C3_.wvu.PrintArea" localSheetId="8" hidden="1">'Attach 5'!$A$1:$E$34</definedName>
    <definedName name="Z_8E3ED18F_7B8F_4A1C_969D_A70DC3B696C3_.wvu.PrintArea" localSheetId="10" hidden="1">'Attach 6'!$A$1:$E$28</definedName>
    <definedName name="Z_8E3ED18F_7B8F_4A1C_969D_A70DC3B696C3_.wvu.PrintArea" localSheetId="11" hidden="1">'Attach 7'!$A$1:$E$18</definedName>
    <definedName name="Z_8E3ED18F_7B8F_4A1C_969D_A70DC3B696C3_.wvu.PrintArea" localSheetId="12" hidden="1">'Attach 9'!$A$1:$E$54</definedName>
    <definedName name="Z_8E3ED18F_7B8F_4A1C_969D_A70DC3B696C3_.wvu.PrintArea" localSheetId="25" hidden="1">'Bid Form 1st Envelope '!$A$1:$F$115</definedName>
    <definedName name="Z_8E3ED18F_7B8F_4A1C_969D_A70DC3B696C3_.wvu.PrintTitles" localSheetId="12" hidden="1">'Attach 9'!$17:$17</definedName>
    <definedName name="Z_8E3ED18F_7B8F_4A1C_969D_A70DC3B696C3_.wvu.Rows" localSheetId="19" hidden="1">'Attach 15'!$16:$16</definedName>
    <definedName name="Z_8E3ED18F_7B8F_4A1C_969D_A70DC3B696C3_.wvu.Rows" localSheetId="21" hidden="1">'Attach 17'!$26:$26,'Attach 17'!$32:$209</definedName>
    <definedName name="Z_8E3ED18F_7B8F_4A1C_969D_A70DC3B696C3_.wvu.Rows" localSheetId="24" hidden="1">'Attach 19'!$13:$13,'Attach 19'!$20:$28</definedName>
    <definedName name="Z_8E3ED18F_7B8F_4A1C_969D_A70DC3B696C3_.wvu.Rows" localSheetId="8" hidden="1">'Attach 5'!$4:$4</definedName>
    <definedName name="Z_8E7B022F_1113_4BA2_B2BA_8EDBE02A2557_.wvu.PrintArea" localSheetId="13" hidden="1">'Attach 10'!$A$1:$E$26</definedName>
    <definedName name="Z_8E7B022F_1113_4BA2_B2BA_8EDBE02A2557_.wvu.PrintArea" localSheetId="14" hidden="1">'Attach 11'!$A$1:$E$29</definedName>
    <definedName name="Z_8E7B022F_1113_4BA2_B2BA_8EDBE02A2557_.wvu.PrintArea" localSheetId="16" hidden="1">'Attach 13'!$A$1:$E$29</definedName>
    <definedName name="Z_8E7B022F_1113_4BA2_B2BA_8EDBE02A2557_.wvu.PrintArea" localSheetId="17" hidden="1">'Attach 14'!$A$1:$E$29</definedName>
    <definedName name="Z_8E7B022F_1113_4BA2_B2BA_8EDBE02A2557_.wvu.PrintArea" localSheetId="19" hidden="1">'Attach 15'!$A$1:$E$93</definedName>
    <definedName name="Z_8E7B022F_1113_4BA2_B2BA_8EDBE02A2557_.wvu.PrintArea" localSheetId="20" hidden="1">'Attach 16'!$A$1:$L$90</definedName>
    <definedName name="Z_8E7B022F_1113_4BA2_B2BA_8EDBE02A2557_.wvu.PrintArea" localSheetId="22" hidden="1">'Attach 18'!$A$1:$E$24</definedName>
    <definedName name="Z_8E7B022F_1113_4BA2_B2BA_8EDBE02A2557_.wvu.PrintArea" localSheetId="24" hidden="1">'Attach 19'!$A$1:$E$35</definedName>
    <definedName name="Z_8E7B022F_1113_4BA2_B2BA_8EDBE02A2557_.wvu.PrintArea" localSheetId="3" hidden="1">'Attach 3(JV)'!$A$1:$E$28</definedName>
    <definedName name="Z_8E7B022F_1113_4BA2_B2BA_8EDBE02A2557_.wvu.PrintArea" localSheetId="4" hidden="1">'Attach 3(QR)'!$A$1:$E$28</definedName>
    <definedName name="Z_8E7B022F_1113_4BA2_B2BA_8EDBE02A2557_.wvu.PrintArea" localSheetId="5" hidden="1">'Attach 4'!$A$1:$E$25</definedName>
    <definedName name="Z_8E7B022F_1113_4BA2_B2BA_8EDBE02A2557_.wvu.PrintArea" localSheetId="6" hidden="1">'Attach 4 (A)'!$A$1:$E$27</definedName>
    <definedName name="Z_8E7B022F_1113_4BA2_B2BA_8EDBE02A2557_.wvu.PrintArea" localSheetId="7" hidden="1">'Attach 4 (B)'!$A$1:$E$26</definedName>
    <definedName name="Z_8E7B022F_1113_4BA2_B2BA_8EDBE02A2557_.wvu.PrintArea" localSheetId="8" hidden="1">'Attach 5'!$A$1:$E$109</definedName>
    <definedName name="Z_8E7B022F_1113_4BA2_B2BA_8EDBE02A2557_.wvu.PrintArea" localSheetId="9" hidden="1">'Attach 5A'!$A$1:$E$73</definedName>
    <definedName name="Z_8E7B022F_1113_4BA2_B2BA_8EDBE02A2557_.wvu.PrintArea" localSheetId="10" hidden="1">'Attach 6'!$A$1:$E$51</definedName>
    <definedName name="Z_8E7B022F_1113_4BA2_B2BA_8EDBE02A2557_.wvu.PrintArea" localSheetId="11" hidden="1">'Attach 7'!$A$1:$E$18</definedName>
    <definedName name="Z_8E7B022F_1113_4BA2_B2BA_8EDBE02A2557_.wvu.PrintArea" localSheetId="12" hidden="1">'Attach 9'!$A$1:$E$60</definedName>
    <definedName name="Z_8E7B022F_1113_4BA2_B2BA_8EDBE02A2557_.wvu.PrintArea" localSheetId="25" hidden="1">'Bid Form 1st Envelope '!$A$1:$F$115</definedName>
    <definedName name="Z_8E7B022F_1113_4BA2_B2BA_8EDBE02A2557_.wvu.PrintTitles" localSheetId="12" hidden="1">'Attach 9'!$17:$17</definedName>
    <definedName name="Z_8FC0B3D6_A78E_4DDC_99E8_A5E9B8E73FA3_.wvu.Cols" localSheetId="23" hidden="1">'Attach 18 SP'!$J:$P</definedName>
    <definedName name="Z_8FC0B3D6_A78E_4DDC_99E8_A5E9B8E73FA3_.wvu.PrintArea" localSheetId="23" hidden="1">'Attach 18 SP'!$A$8:$I$157</definedName>
    <definedName name="Z_8FC0B3D6_A78E_4DDC_99E8_A5E9B8E73FA3_.wvu.Rows" localSheetId="23" hidden="1">'Attach 18 SP'!#REF!,'Attach 18 SP'!#REF!,'Attach 18 SP'!#REF!,'Attach 18 SP'!#REF!,'Attach 18 SP'!#REF!,'Attach 18 SP'!$149:$153</definedName>
    <definedName name="Z_97C0FC0E_800C_45C9_895E_E91A3F1ADBA4_.wvu.Cols" localSheetId="19" hidden="1">'Attach 15'!$H:$H</definedName>
    <definedName name="Z_97C0FC0E_800C_45C9_895E_E91A3F1ADBA4_.wvu.Cols" localSheetId="8" hidden="1">'Attach 5'!$H:$H</definedName>
    <definedName name="Z_97C0FC0E_800C_45C9_895E_E91A3F1ADBA4_.wvu.Cols" localSheetId="10" hidden="1">'Attach 6'!$H:$H</definedName>
    <definedName name="Z_97C0FC0E_800C_45C9_895E_E91A3F1ADBA4_.wvu.PrintArea" localSheetId="13" hidden="1">'Attach 10'!$A$1:$E$26</definedName>
    <definedName name="Z_97C0FC0E_800C_45C9_895E_E91A3F1ADBA4_.wvu.PrintArea" localSheetId="14" hidden="1">'Attach 11'!$A$1:$E$29</definedName>
    <definedName name="Z_97C0FC0E_800C_45C9_895E_E91A3F1ADBA4_.wvu.PrintArea" localSheetId="16" hidden="1">'Attach 13'!$A$1:$E$27</definedName>
    <definedName name="Z_97C0FC0E_800C_45C9_895E_E91A3F1ADBA4_.wvu.PrintArea" localSheetId="17" hidden="1">'Attach 14'!$A$1:$E$29</definedName>
    <definedName name="Z_97C0FC0E_800C_45C9_895E_E91A3F1ADBA4_.wvu.PrintArea" localSheetId="18" hidden="1">'Attach 14-IP'!$A$8:$I$220</definedName>
    <definedName name="Z_97C0FC0E_800C_45C9_895E_E91A3F1ADBA4_.wvu.PrintArea" localSheetId="19" hidden="1">'Attach 15'!$A$1:$E$92</definedName>
    <definedName name="Z_97C0FC0E_800C_45C9_895E_E91A3F1ADBA4_.wvu.PrintArea" localSheetId="20" hidden="1">'Attach 16'!$A$1:$L$90</definedName>
    <definedName name="Z_97C0FC0E_800C_45C9_895E_E91A3F1ADBA4_.wvu.PrintArea" localSheetId="21" hidden="1">'Attach 17'!$A$1:$E$33</definedName>
    <definedName name="Z_97C0FC0E_800C_45C9_895E_E91A3F1ADBA4_.wvu.PrintArea" localSheetId="22" hidden="1">'Attach 18'!$A$1:$E$24</definedName>
    <definedName name="Z_97C0FC0E_800C_45C9_895E_E91A3F1ADBA4_.wvu.PrintArea" localSheetId="24" hidden="1">'Attach 19'!$A$1:$E$31</definedName>
    <definedName name="Z_97C0FC0E_800C_45C9_895E_E91A3F1ADBA4_.wvu.PrintArea" localSheetId="3" hidden="1">'Attach 3(JV)'!$A$1:$E$28</definedName>
    <definedName name="Z_97C0FC0E_800C_45C9_895E_E91A3F1ADBA4_.wvu.PrintArea" localSheetId="4" hidden="1">'Attach 3(QR)'!$A$1:$E$28</definedName>
    <definedName name="Z_97C0FC0E_800C_45C9_895E_E91A3F1ADBA4_.wvu.PrintArea" localSheetId="5" hidden="1">'Attach 4'!$A$1:$G$25</definedName>
    <definedName name="Z_97C0FC0E_800C_45C9_895E_E91A3F1ADBA4_.wvu.PrintArea" localSheetId="6" hidden="1">'Attach 4 (A)'!$A$1:$E$27</definedName>
    <definedName name="Z_97C0FC0E_800C_45C9_895E_E91A3F1ADBA4_.wvu.PrintArea" localSheetId="7" hidden="1">'Attach 4 (B)'!$A$1:$E$26</definedName>
    <definedName name="Z_97C0FC0E_800C_45C9_895E_E91A3F1ADBA4_.wvu.PrintArea" localSheetId="8" hidden="1">'Attach 5'!$A$1:$E$34</definedName>
    <definedName name="Z_97C0FC0E_800C_45C9_895E_E91A3F1ADBA4_.wvu.PrintArea" localSheetId="10" hidden="1">'Attach 6'!$A$1:$E$28</definedName>
    <definedName name="Z_97C0FC0E_800C_45C9_895E_E91A3F1ADBA4_.wvu.PrintArea" localSheetId="11" hidden="1">'Attach 7'!$A$1:$E$18</definedName>
    <definedName name="Z_97C0FC0E_800C_45C9_895E_E91A3F1ADBA4_.wvu.PrintArea" localSheetId="12" hidden="1">'Attach 9'!$A$1:$E$54</definedName>
    <definedName name="Z_97C0FC0E_800C_45C9_895E_E91A3F1ADBA4_.wvu.PrintArea" localSheetId="25" hidden="1">'Bid Form 1st Envelope '!$A$1:$F$115</definedName>
    <definedName name="Z_97C0FC0E_800C_45C9_895E_E91A3F1ADBA4_.wvu.PrintTitles" localSheetId="12" hidden="1">'Attach 9'!$17:$17</definedName>
    <definedName name="Z_97C0FC0E_800C_45C9_895E_E91A3F1ADBA4_.wvu.Rows" localSheetId="19" hidden="1">'Attach 15'!$16:$16</definedName>
    <definedName name="Z_97C0FC0E_800C_45C9_895E_E91A3F1ADBA4_.wvu.Rows" localSheetId="21" hidden="1">'Attach 17'!$26:$26,'Attach 17'!$32:$209</definedName>
    <definedName name="Z_97C0FC0E_800C_45C9_895E_E91A3F1ADBA4_.wvu.Rows" localSheetId="24" hidden="1">'Attach 19'!$13:$13,'Attach 19'!$20:$28</definedName>
    <definedName name="Z_97C0FC0E_800C_45C9_895E_E91A3F1ADBA4_.wvu.Rows" localSheetId="8" hidden="1">'Attach 5'!$4:$4</definedName>
    <definedName name="Z_A3F641DF_CF1D_48E3_AFDC_E52726A449CB_.wvu.PrintArea" localSheetId="13" hidden="1">'Attach 10'!$A$1:$E$27</definedName>
    <definedName name="Z_A3F641DF_CF1D_48E3_AFDC_E52726A449CB_.wvu.PrintArea" localSheetId="14" hidden="1">'Attach 11'!$A$1:$E$29</definedName>
    <definedName name="Z_A3F641DF_CF1D_48E3_AFDC_E52726A449CB_.wvu.PrintArea" localSheetId="16" hidden="1">'Attach 13'!$A$1:$E$30</definedName>
    <definedName name="Z_A3F641DF_CF1D_48E3_AFDC_E52726A449CB_.wvu.PrintArea" localSheetId="17" hidden="1">'Attach 14'!$A$1:$E$30</definedName>
    <definedName name="Z_A3F641DF_CF1D_48E3_AFDC_E52726A449CB_.wvu.PrintArea" localSheetId="19" hidden="1">'Attach 15'!$A$1:$E$94</definedName>
    <definedName name="Z_A3F641DF_CF1D_48E3_AFDC_E52726A449CB_.wvu.PrintArea" localSheetId="20" hidden="1">'Attach 16'!$A$1:$L$90</definedName>
    <definedName name="Z_A3F641DF_CF1D_48E3_AFDC_E52726A449CB_.wvu.PrintArea" localSheetId="22" hidden="1">'Attach 18'!$A$1:$E$25</definedName>
    <definedName name="Z_A3F641DF_CF1D_48E3_AFDC_E52726A449CB_.wvu.PrintArea" localSheetId="24" hidden="1">'Attach 19'!$A$1:$E$35</definedName>
    <definedName name="Z_A3F641DF_CF1D_48E3_AFDC_E52726A449CB_.wvu.PrintArea" localSheetId="3" hidden="1">'Attach 3(JV)'!$A$1:$E$28</definedName>
    <definedName name="Z_A3F641DF_CF1D_48E3_AFDC_E52726A449CB_.wvu.PrintArea" localSheetId="4" hidden="1">'Attach 3(QR)'!$A$1:$E$28</definedName>
    <definedName name="Z_A3F641DF_CF1D_48E3_AFDC_E52726A449CB_.wvu.PrintArea" localSheetId="5" hidden="1">'Attach 4'!$A$1:$E$24</definedName>
    <definedName name="Z_A3F641DF_CF1D_48E3_AFDC_E52726A449CB_.wvu.PrintArea" localSheetId="6" hidden="1">'Attach 4 (A)'!$A$1:$E$27</definedName>
    <definedName name="Z_A3F641DF_CF1D_48E3_AFDC_E52726A449CB_.wvu.PrintArea" localSheetId="7" hidden="1">'Attach 4 (B)'!$A$1:$E$26</definedName>
    <definedName name="Z_A3F641DF_CF1D_48E3_AFDC_E52726A449CB_.wvu.PrintArea" localSheetId="8" hidden="1">'Attach 5'!$A$1:$E$34</definedName>
    <definedName name="Z_A3F641DF_CF1D_48E3_AFDC_E52726A449CB_.wvu.PrintArea" localSheetId="9" hidden="1">'Attach 5A'!$A$1:$E$34</definedName>
    <definedName name="Z_A3F641DF_CF1D_48E3_AFDC_E52726A449CB_.wvu.PrintArea" localSheetId="10" hidden="1">'Attach 6'!$A$1:$E$52</definedName>
    <definedName name="Z_A3F641DF_CF1D_48E3_AFDC_E52726A449CB_.wvu.PrintArea" localSheetId="11" hidden="1">'Attach 7'!$A$1:$E$18</definedName>
    <definedName name="Z_A3F641DF_CF1D_48E3_AFDC_E52726A449CB_.wvu.PrintArea" localSheetId="12" hidden="1">'Attach 9'!$A$1:$E$60</definedName>
    <definedName name="Z_A3F641DF_CF1D_48E3_AFDC_E52726A449CB_.wvu.PrintArea" localSheetId="25" hidden="1">'Bid Form 1st Envelope '!$A$1:$F$115</definedName>
    <definedName name="Z_A3F641DF_CF1D_48E3_AFDC_E52726A449CB_.wvu.PrintTitles" localSheetId="12" hidden="1">'Attach 9'!$17:$17</definedName>
    <definedName name="Z_AC4C7B77_63EC_4D27_A5DB_0B1118A50B23_.wvu.Cols" localSheetId="15" hidden="1">'Attach 12'!$G:$Y</definedName>
    <definedName name="Z_AC4C7B77_63EC_4D27_A5DB_0B1118A50B23_.wvu.Cols" localSheetId="19" hidden="1">'Attach 15'!$H:$H,'Attach 15'!$J:$J</definedName>
    <definedName name="Z_AC4C7B77_63EC_4D27_A5DB_0B1118A50B23_.wvu.Cols" localSheetId="23" hidden="1">'Attach 18 SP'!$J:$AO</definedName>
    <definedName name="Z_AC4C7B77_63EC_4D27_A5DB_0B1118A50B23_.wvu.Cols" localSheetId="3" hidden="1">'Attach 3(JV)'!$G:$H</definedName>
    <definedName name="Z_AC4C7B77_63EC_4D27_A5DB_0B1118A50B23_.wvu.Cols" localSheetId="5" hidden="1">'Attach 4'!$H:$O</definedName>
    <definedName name="Z_AC4C7B77_63EC_4D27_A5DB_0B1118A50B23_.wvu.Cols" localSheetId="8" hidden="1">'Attach 5'!$H:$H</definedName>
    <definedName name="Z_AC4C7B77_63EC_4D27_A5DB_0B1118A50B23_.wvu.Cols" localSheetId="9" hidden="1">'Attach 5A'!$G:$H</definedName>
    <definedName name="Z_AC4C7B77_63EC_4D27_A5DB_0B1118A50B23_.wvu.Cols" localSheetId="10" hidden="1">'Attach 6'!$H:$H</definedName>
    <definedName name="Z_AC4C7B77_63EC_4D27_A5DB_0B1118A50B23_.wvu.Cols" localSheetId="25" hidden="1">'Bid Form 1st Envelope '!$L:$L,'Bid Form 1st Envelope '!$AA:$AI</definedName>
    <definedName name="Z_AC4C7B77_63EC_4D27_A5DB_0B1118A50B23_.wvu.Cols" localSheetId="2" hidden="1">'Names of Bidder'!$I:$AB</definedName>
    <definedName name="Z_AC4C7B77_63EC_4D27_A5DB_0B1118A50B23_.wvu.FilterData" localSheetId="2" hidden="1">'Names of Bidder'!$B$6:$G$11</definedName>
    <definedName name="Z_AC4C7B77_63EC_4D27_A5DB_0B1118A50B23_.wvu.PrintArea" localSheetId="13" hidden="1">'Attach 10'!$A$1:$F$26</definedName>
    <definedName name="Z_AC4C7B77_63EC_4D27_A5DB_0B1118A50B23_.wvu.PrintArea" localSheetId="14" hidden="1">'Attach 11'!$A$1:$E$29</definedName>
    <definedName name="Z_AC4C7B77_63EC_4D27_A5DB_0B1118A50B23_.wvu.PrintArea" localSheetId="16" hidden="1">'Attach 13'!$A$1:$E$27</definedName>
    <definedName name="Z_AC4C7B77_63EC_4D27_A5DB_0B1118A50B23_.wvu.PrintArea" localSheetId="17" hidden="1">'Attach 14'!$A$1:$E$29</definedName>
    <definedName name="Z_AC4C7B77_63EC_4D27_A5DB_0B1118A50B23_.wvu.PrintArea" localSheetId="18" hidden="1">'Attach 14-IP'!$A$8:$I$220</definedName>
    <definedName name="Z_AC4C7B77_63EC_4D27_A5DB_0B1118A50B23_.wvu.PrintArea" localSheetId="19" hidden="1">'Attach 15'!$A$1:$E$92</definedName>
    <definedName name="Z_AC4C7B77_63EC_4D27_A5DB_0B1118A50B23_.wvu.PrintArea" localSheetId="20" hidden="1">'Attach 16'!$A$1:$L$90</definedName>
    <definedName name="Z_AC4C7B77_63EC_4D27_A5DB_0B1118A50B23_.wvu.PrintArea" localSheetId="21" hidden="1">'Attach 17'!$A$1:$E$33</definedName>
    <definedName name="Z_AC4C7B77_63EC_4D27_A5DB_0B1118A50B23_.wvu.PrintArea" localSheetId="22" hidden="1">'Attach 18'!$A$1:$E$24</definedName>
    <definedName name="Z_AC4C7B77_63EC_4D27_A5DB_0B1118A50B23_.wvu.PrintArea" localSheetId="23" hidden="1">'Attach 18 SP'!$A$7:$I$157</definedName>
    <definedName name="Z_AC4C7B77_63EC_4D27_A5DB_0B1118A50B23_.wvu.PrintArea" localSheetId="24" hidden="1">'Attach 19'!$A$1:$E$31</definedName>
    <definedName name="Z_AC4C7B77_63EC_4D27_A5DB_0B1118A50B23_.wvu.PrintArea" localSheetId="3" hidden="1">'Attach 3(JV)'!$A$1:$E$28</definedName>
    <definedName name="Z_AC4C7B77_63EC_4D27_A5DB_0B1118A50B23_.wvu.PrintArea" localSheetId="4" hidden="1">'Attach 3(QR)'!$A$1:$E$28</definedName>
    <definedName name="Z_AC4C7B77_63EC_4D27_A5DB_0B1118A50B23_.wvu.PrintArea" localSheetId="5" hidden="1">'Attach 4'!$A$1:$G$25</definedName>
    <definedName name="Z_AC4C7B77_63EC_4D27_A5DB_0B1118A50B23_.wvu.PrintArea" localSheetId="6" hidden="1">'Attach 4 (A)'!$A$1:$E$27</definedName>
    <definedName name="Z_AC4C7B77_63EC_4D27_A5DB_0B1118A50B23_.wvu.PrintArea" localSheetId="7" hidden="1">'Attach 4 (B)'!$A$1:$E$26</definedName>
    <definedName name="Z_AC4C7B77_63EC_4D27_A5DB_0B1118A50B23_.wvu.PrintArea" localSheetId="8" hidden="1">'Attach 5'!$A$1:$E$34</definedName>
    <definedName name="Z_AC4C7B77_63EC_4D27_A5DB_0B1118A50B23_.wvu.PrintArea" localSheetId="9" hidden="1">'Attach 5A'!$A$1:$E$73</definedName>
    <definedName name="Z_AC4C7B77_63EC_4D27_A5DB_0B1118A50B23_.wvu.PrintArea" localSheetId="10" hidden="1">'Attach 6'!$A$1:$E$28</definedName>
    <definedName name="Z_AC4C7B77_63EC_4D27_A5DB_0B1118A50B23_.wvu.PrintArea" localSheetId="11" hidden="1">'Attach 7'!$A$1:$E$18</definedName>
    <definedName name="Z_AC4C7B77_63EC_4D27_A5DB_0B1118A50B23_.wvu.PrintArea" localSheetId="12" hidden="1">'Attach 9'!$A$1:$E$53</definedName>
    <definedName name="Z_AC4C7B77_63EC_4D27_A5DB_0B1118A50B23_.wvu.PrintArea" localSheetId="25" hidden="1">'Bid Form 1st Envelope '!$A$1:$F$115</definedName>
    <definedName name="Z_AC4C7B77_63EC_4D27_A5DB_0B1118A50B23_.wvu.PrintArea" localSheetId="1" hidden="1">Cover!$A$1:$F$20</definedName>
    <definedName name="Z_AC4C7B77_63EC_4D27_A5DB_0B1118A50B23_.wvu.PrintArea" localSheetId="2" hidden="1">'Names of Bidder'!$B$1:$G$29</definedName>
    <definedName name="Z_AC4C7B77_63EC_4D27_A5DB_0B1118A50B23_.wvu.PrintTitles" localSheetId="12" hidden="1">'Attach 9'!$17:$17</definedName>
    <definedName name="Z_AC4C7B77_63EC_4D27_A5DB_0B1118A50B23_.wvu.Rows" localSheetId="19" hidden="1">'Attach 15'!$16:$16</definedName>
    <definedName name="Z_AC4C7B77_63EC_4D27_A5DB_0B1118A50B23_.wvu.Rows" localSheetId="21" hidden="1">'Attach 17'!$26:$26,'Attach 17'!$32:$209</definedName>
    <definedName name="Z_AC4C7B77_63EC_4D27_A5DB_0B1118A50B23_.wvu.Rows" localSheetId="23" hidden="1">'Attach 18 SP'!$149:$153</definedName>
    <definedName name="Z_AC4C7B77_63EC_4D27_A5DB_0B1118A50B23_.wvu.Rows" localSheetId="24" hidden="1">'Attach 19'!$13:$13,'Attach 19'!$20:$28</definedName>
    <definedName name="Z_AC4C7B77_63EC_4D27_A5DB_0B1118A50B23_.wvu.Rows" localSheetId="8" hidden="1">'Attach 5'!$4:$4</definedName>
    <definedName name="Z_AC4C7B77_63EC_4D27_A5DB_0B1118A50B23_.wvu.Rows" localSheetId="9" hidden="1">'Attach 5A'!$25:$30</definedName>
    <definedName name="Z_AC4C7B77_63EC_4D27_A5DB_0B1118A50B23_.wvu.Rows" localSheetId="12" hidden="1">'Attach 9'!$46:$47</definedName>
    <definedName name="Z_AC4C7B77_63EC_4D27_A5DB_0B1118A50B23_.wvu.Rows" localSheetId="25" hidden="1">'Bid Form 1st Envelope '!$22:$23,'Bid Form 1st Envelope '!$26:$27,'Bid Form 1st Envelope '!$98:$98,'Bid Form 1st Envelope '!$101:$102</definedName>
    <definedName name="Z_B7A16C2F_5026_4C0C_BBB1_23B0149C8FB9_.wvu.Cols" localSheetId="2" hidden="1">'Names of Bidder'!$L:$L</definedName>
    <definedName name="Z_B7A16C2F_5026_4C0C_BBB1_23B0149C8FB9_.wvu.PrintArea" localSheetId="2" hidden="1">'Names of Bidder'!$B$1:$G$30</definedName>
    <definedName name="Z_B91EC26D_75AC_424B_8A9A_6507DA2B48E7_.wvu.PrintArea" localSheetId="21" hidden="1">'Attach 17'!$A$1:$E$33</definedName>
    <definedName name="Z_B91EC26D_75AC_424B_8A9A_6507DA2B48E7_.wvu.Rows" localSheetId="21" hidden="1">'Attach 17'!$26:$26,'Attach 17'!$32:$209</definedName>
    <definedName name="Z_BA86FE7A_199D_4ABD_A444_AE6BFDF4BCC9_.wvu.Cols" localSheetId="19" hidden="1">'Attach 15'!$H:$H,'Attach 15'!$J:$J</definedName>
    <definedName name="Z_BA86FE7A_199D_4ABD_A444_AE6BFDF4BCC9_.wvu.Cols" localSheetId="23" hidden="1">'Attach 18 SP'!$J:$P</definedName>
    <definedName name="Z_BA86FE7A_199D_4ABD_A444_AE6BFDF4BCC9_.wvu.Cols" localSheetId="3" hidden="1">'Attach 3(JV)'!$G:$H</definedName>
    <definedName name="Z_BA86FE7A_199D_4ABD_A444_AE6BFDF4BCC9_.wvu.Cols" localSheetId="5" hidden="1">'Attach 4'!$H:$O</definedName>
    <definedName name="Z_BA86FE7A_199D_4ABD_A444_AE6BFDF4BCC9_.wvu.Cols" localSheetId="8" hidden="1">'Attach 5'!$H:$H</definedName>
    <definedName name="Z_BA86FE7A_199D_4ABD_A444_AE6BFDF4BCC9_.wvu.Cols" localSheetId="9" hidden="1">'Attach 5A'!$H:$H</definedName>
    <definedName name="Z_BA86FE7A_199D_4ABD_A444_AE6BFDF4BCC9_.wvu.Cols" localSheetId="10" hidden="1">'Attach 6'!$H:$H</definedName>
    <definedName name="Z_BA86FE7A_199D_4ABD_A444_AE6BFDF4BCC9_.wvu.Cols" localSheetId="25" hidden="1">'Bid Form 1st Envelope '!$L:$L,'Bid Form 1st Envelope '!$AA:$AI</definedName>
    <definedName name="Z_BA86FE7A_199D_4ABD_A444_AE6BFDF4BCC9_.wvu.Cols" localSheetId="2" hidden="1">'Names of Bidder'!$H:$AC</definedName>
    <definedName name="Z_BA86FE7A_199D_4ABD_A444_AE6BFDF4BCC9_.wvu.FilterData" localSheetId="2" hidden="1">'Names of Bidder'!$B$6:$G$11</definedName>
    <definedName name="Z_BA86FE7A_199D_4ABD_A444_AE6BFDF4BCC9_.wvu.PrintArea" localSheetId="13" hidden="1">'Attach 10'!$A$1:$F$26</definedName>
    <definedName name="Z_BA86FE7A_199D_4ABD_A444_AE6BFDF4BCC9_.wvu.PrintArea" localSheetId="14" hidden="1">'Attach 11'!$A$1:$E$29</definedName>
    <definedName name="Z_BA86FE7A_199D_4ABD_A444_AE6BFDF4BCC9_.wvu.PrintArea" localSheetId="16" hidden="1">'Attach 13'!$A$1:$E$27</definedName>
    <definedName name="Z_BA86FE7A_199D_4ABD_A444_AE6BFDF4BCC9_.wvu.PrintArea" localSheetId="17" hidden="1">'Attach 14'!$A$1:$E$29</definedName>
    <definedName name="Z_BA86FE7A_199D_4ABD_A444_AE6BFDF4BCC9_.wvu.PrintArea" localSheetId="18" hidden="1">'Attach 14-IP'!$A$8:$I$220</definedName>
    <definedName name="Z_BA86FE7A_199D_4ABD_A444_AE6BFDF4BCC9_.wvu.PrintArea" localSheetId="19" hidden="1">'Attach 15'!$A$1:$E$92</definedName>
    <definedName name="Z_BA86FE7A_199D_4ABD_A444_AE6BFDF4BCC9_.wvu.PrintArea" localSheetId="20" hidden="1">'Attach 16'!$A$1:$L$90</definedName>
    <definedName name="Z_BA86FE7A_199D_4ABD_A444_AE6BFDF4BCC9_.wvu.PrintArea" localSheetId="21" hidden="1">'Attach 17'!$A$1:$E$33</definedName>
    <definedName name="Z_BA86FE7A_199D_4ABD_A444_AE6BFDF4BCC9_.wvu.PrintArea" localSheetId="22" hidden="1">'Attach 18'!$A$1:$E$24</definedName>
    <definedName name="Z_BA86FE7A_199D_4ABD_A444_AE6BFDF4BCC9_.wvu.PrintArea" localSheetId="23" hidden="1">'Attach 18 SP'!$A$7:$I$157</definedName>
    <definedName name="Z_BA86FE7A_199D_4ABD_A444_AE6BFDF4BCC9_.wvu.PrintArea" localSheetId="24" hidden="1">'Attach 19'!$A$1:$E$31</definedName>
    <definedName name="Z_BA86FE7A_199D_4ABD_A444_AE6BFDF4BCC9_.wvu.PrintArea" localSheetId="3" hidden="1">'Attach 3(JV)'!$A$1:$E$28</definedName>
    <definedName name="Z_BA86FE7A_199D_4ABD_A444_AE6BFDF4BCC9_.wvu.PrintArea" localSheetId="4" hidden="1">'Attach 3(QR)'!$A$1:$E$28</definedName>
    <definedName name="Z_BA86FE7A_199D_4ABD_A444_AE6BFDF4BCC9_.wvu.PrintArea" localSheetId="5" hidden="1">'Attach 4'!$A$1:$G$25</definedName>
    <definedName name="Z_BA86FE7A_199D_4ABD_A444_AE6BFDF4BCC9_.wvu.PrintArea" localSheetId="6" hidden="1">'Attach 4 (A)'!$A$1:$E$27</definedName>
    <definedName name="Z_BA86FE7A_199D_4ABD_A444_AE6BFDF4BCC9_.wvu.PrintArea" localSheetId="7" hidden="1">'Attach 4 (B)'!$A$1:$E$26</definedName>
    <definedName name="Z_BA86FE7A_199D_4ABD_A444_AE6BFDF4BCC9_.wvu.PrintArea" localSheetId="8" hidden="1">'Attach 5'!$A$1:$E$34</definedName>
    <definedName name="Z_BA86FE7A_199D_4ABD_A444_AE6BFDF4BCC9_.wvu.PrintArea" localSheetId="9" hidden="1">'Attach 5A'!$A$1:$E$73</definedName>
    <definedName name="Z_BA86FE7A_199D_4ABD_A444_AE6BFDF4BCC9_.wvu.PrintArea" localSheetId="10" hidden="1">'Attach 6'!$A$1:$E$28</definedName>
    <definedName name="Z_BA86FE7A_199D_4ABD_A444_AE6BFDF4BCC9_.wvu.PrintArea" localSheetId="11" hidden="1">'Attach 7'!$A$1:$E$18</definedName>
    <definedName name="Z_BA86FE7A_199D_4ABD_A444_AE6BFDF4BCC9_.wvu.PrintArea" localSheetId="12" hidden="1">'Attach 9'!$A$1:$E$53</definedName>
    <definedName name="Z_BA86FE7A_199D_4ABD_A444_AE6BFDF4BCC9_.wvu.PrintArea" localSheetId="25" hidden="1">'Bid Form 1st Envelope '!$A$1:$J$115</definedName>
    <definedName name="Z_BA86FE7A_199D_4ABD_A444_AE6BFDF4BCC9_.wvu.PrintArea" localSheetId="1" hidden="1">Cover!$A$1:$F$20</definedName>
    <definedName name="Z_BA86FE7A_199D_4ABD_A444_AE6BFDF4BCC9_.wvu.PrintArea" localSheetId="2" hidden="1">'Names of Bidder'!$B$1:$G$30</definedName>
    <definedName name="Z_BA86FE7A_199D_4ABD_A444_AE6BFDF4BCC9_.wvu.PrintTitles" localSheetId="12" hidden="1">'Attach 9'!$17:$17</definedName>
    <definedName name="Z_BA86FE7A_199D_4ABD_A444_AE6BFDF4BCC9_.wvu.Rows" localSheetId="19" hidden="1">'Attach 15'!$16:$16</definedName>
    <definedName name="Z_BA86FE7A_199D_4ABD_A444_AE6BFDF4BCC9_.wvu.Rows" localSheetId="21" hidden="1">'Attach 17'!$26:$26,'Attach 17'!$32:$209</definedName>
    <definedName name="Z_BA86FE7A_199D_4ABD_A444_AE6BFDF4BCC9_.wvu.Rows" localSheetId="23" hidden="1">'Attach 18 SP'!$149:$153</definedName>
    <definedName name="Z_BA86FE7A_199D_4ABD_A444_AE6BFDF4BCC9_.wvu.Rows" localSheetId="24" hidden="1">'Attach 19'!$13:$13,'Attach 19'!$20:$28</definedName>
    <definedName name="Z_BA86FE7A_199D_4ABD_A444_AE6BFDF4BCC9_.wvu.Rows" localSheetId="8" hidden="1">'Attach 5'!$4:$4</definedName>
    <definedName name="Z_BA86FE7A_199D_4ABD_A444_AE6BFDF4BCC9_.wvu.Rows" localSheetId="9" hidden="1">'Attach 5A'!$25:$30</definedName>
    <definedName name="Z_BA86FE7A_199D_4ABD_A444_AE6BFDF4BCC9_.wvu.Rows" localSheetId="25" hidden="1">'Bid Form 1st Envelope '!$26:$27,'Bid Form 1st Envelope '!$98:$98,'Bid Form 1st Envelope '!$101:$102</definedName>
    <definedName name="Z_BEBC2BCF_3C2E_482B_92A6_F191EBEA5DE6_.wvu.Cols" localSheetId="2" hidden="1">'Names of Bidder'!$H:$N</definedName>
    <definedName name="Z_BEBC2BCF_3C2E_482B_92A6_F191EBEA5DE6_.wvu.FilterData" localSheetId="2" hidden="1">'Names of Bidder'!$B$6:$G$11</definedName>
    <definedName name="Z_BEBC2BCF_3C2E_482B_92A6_F191EBEA5DE6_.wvu.PrintArea" localSheetId="2" hidden="1">'Names of Bidder'!$B$1:$G$30</definedName>
    <definedName name="Z_BF8F2B92_C48E_4FD4_B912_C25042B180F9_.wvu.Cols" localSheetId="9" hidden="1">'Attach 5A'!$H:$H</definedName>
    <definedName name="Z_BF8F2B92_C48E_4FD4_B912_C25042B180F9_.wvu.PrintArea" localSheetId="9" hidden="1">'Attach 5A'!$A$1:$E$73</definedName>
    <definedName name="Z_BF8F2B92_C48E_4FD4_B912_C25042B180F9_.wvu.Rows" localSheetId="9" hidden="1">'Attach 5A'!$25:$30</definedName>
    <definedName name="Z_C5EDD9E3_0801_4479_8600_A80B0FCFDF0B_.wvu.Cols" localSheetId="19" hidden="1">'Attach 15'!$H:$H</definedName>
    <definedName name="Z_C5EDD9E3_0801_4479_8600_A80B0FCFDF0B_.wvu.Cols" localSheetId="8" hidden="1">'Attach 5'!$H:$H</definedName>
    <definedName name="Z_C5EDD9E3_0801_4479_8600_A80B0FCFDF0B_.wvu.Cols" localSheetId="10" hidden="1">'Attach 6'!$H:$H</definedName>
    <definedName name="Z_C5EDD9E3_0801_4479_8600_A80B0FCFDF0B_.wvu.PrintArea" localSheetId="13" hidden="1">'Attach 10'!$A$1:$E$26</definedName>
    <definedName name="Z_C5EDD9E3_0801_4479_8600_A80B0FCFDF0B_.wvu.PrintArea" localSheetId="14" hidden="1">'Attach 11'!$A$1:$E$29</definedName>
    <definedName name="Z_C5EDD9E3_0801_4479_8600_A80B0FCFDF0B_.wvu.PrintArea" localSheetId="16" hidden="1">'Attach 13'!$A$1:$E$27</definedName>
    <definedName name="Z_C5EDD9E3_0801_4479_8600_A80B0FCFDF0B_.wvu.PrintArea" localSheetId="17" hidden="1">'Attach 14'!$A$1:$E$29</definedName>
    <definedName name="Z_C5EDD9E3_0801_4479_8600_A80B0FCFDF0B_.wvu.PrintArea" localSheetId="18" hidden="1">'Attach 14-IP'!$A$8:$I$220</definedName>
    <definedName name="Z_C5EDD9E3_0801_4479_8600_A80B0FCFDF0B_.wvu.PrintArea" localSheetId="19" hidden="1">'Attach 15'!$A$1:$E$92</definedName>
    <definedName name="Z_C5EDD9E3_0801_4479_8600_A80B0FCFDF0B_.wvu.PrintArea" localSheetId="20" hidden="1">'Attach 16'!$A$1:$L$90</definedName>
    <definedName name="Z_C5EDD9E3_0801_4479_8600_A80B0FCFDF0B_.wvu.PrintArea" localSheetId="21" hidden="1">'Attach 17'!$A$1:$E$33</definedName>
    <definedName name="Z_C5EDD9E3_0801_4479_8600_A80B0FCFDF0B_.wvu.PrintArea" localSheetId="22" hidden="1">'Attach 18'!$A$1:$E$24</definedName>
    <definedName name="Z_C5EDD9E3_0801_4479_8600_A80B0FCFDF0B_.wvu.PrintArea" localSheetId="24" hidden="1">'Attach 19'!$A$1:$E$31</definedName>
    <definedName name="Z_C5EDD9E3_0801_4479_8600_A80B0FCFDF0B_.wvu.PrintArea" localSheetId="3" hidden="1">'Attach 3(JV)'!$A$1:$E$28</definedName>
    <definedName name="Z_C5EDD9E3_0801_4479_8600_A80B0FCFDF0B_.wvu.PrintArea" localSheetId="4" hidden="1">'Attach 3(QR)'!$A$1:$E$28</definedName>
    <definedName name="Z_C5EDD9E3_0801_4479_8600_A80B0FCFDF0B_.wvu.PrintArea" localSheetId="5" hidden="1">'Attach 4'!$A$1:$G$25</definedName>
    <definedName name="Z_C5EDD9E3_0801_4479_8600_A80B0FCFDF0B_.wvu.PrintArea" localSheetId="6" hidden="1">'Attach 4 (A)'!$A$1:$E$27</definedName>
    <definedName name="Z_C5EDD9E3_0801_4479_8600_A80B0FCFDF0B_.wvu.PrintArea" localSheetId="7" hidden="1">'Attach 4 (B)'!$A$1:$E$26</definedName>
    <definedName name="Z_C5EDD9E3_0801_4479_8600_A80B0FCFDF0B_.wvu.PrintArea" localSheetId="8" hidden="1">'Attach 5'!$A$1:$E$34</definedName>
    <definedName name="Z_C5EDD9E3_0801_4479_8600_A80B0FCFDF0B_.wvu.PrintArea" localSheetId="10" hidden="1">'Attach 6'!$A$1:$E$28</definedName>
    <definedName name="Z_C5EDD9E3_0801_4479_8600_A80B0FCFDF0B_.wvu.PrintArea" localSheetId="11" hidden="1">'Attach 7'!$A$1:$E$18</definedName>
    <definedName name="Z_C5EDD9E3_0801_4479_8600_A80B0FCFDF0B_.wvu.PrintArea" localSheetId="12" hidden="1">'Attach 9'!$A$1:$E$54</definedName>
    <definedName name="Z_C5EDD9E3_0801_4479_8600_A80B0FCFDF0B_.wvu.PrintArea" localSheetId="25" hidden="1">'Bid Form 1st Envelope '!$A$1:$F$115</definedName>
    <definedName name="Z_C5EDD9E3_0801_4479_8600_A80B0FCFDF0B_.wvu.PrintTitles" localSheetId="12" hidden="1">'Attach 9'!$17:$17</definedName>
    <definedName name="Z_C5EDD9E3_0801_4479_8600_A80B0FCFDF0B_.wvu.Rows" localSheetId="19" hidden="1">'Attach 15'!$16:$16</definedName>
    <definedName name="Z_C5EDD9E3_0801_4479_8600_A80B0FCFDF0B_.wvu.Rows" localSheetId="21" hidden="1">'Attach 17'!$26:$26,'Attach 17'!$32:$209</definedName>
    <definedName name="Z_C5EDD9E3_0801_4479_8600_A80B0FCFDF0B_.wvu.Rows" localSheetId="24" hidden="1">'Attach 19'!$13:$13,'Attach 19'!$20:$28</definedName>
    <definedName name="Z_C5EDD9E3_0801_4479_8600_A80B0FCFDF0B_.wvu.Rows" localSheetId="8" hidden="1">'Attach 5'!$4:$4</definedName>
    <definedName name="Z_C67BDB47_88AF_4F4C_B4D8_CA6175AD6D46_.wvu.Cols" localSheetId="23" hidden="1">'Attach 18 SP'!$J:$P</definedName>
    <definedName name="Z_C67BDB47_88AF_4F4C_B4D8_CA6175AD6D46_.wvu.Cols" localSheetId="9" hidden="1">'Attach 5A'!$H:$H</definedName>
    <definedName name="Z_C67BDB47_88AF_4F4C_B4D8_CA6175AD6D46_.wvu.PrintArea" localSheetId="23" hidden="1">'Attach 18 SP'!$A$8:$I$157</definedName>
    <definedName name="Z_C67BDB47_88AF_4F4C_B4D8_CA6175AD6D46_.wvu.PrintArea" localSheetId="9" hidden="1">'Attach 5A'!$A$1:$E$73</definedName>
    <definedName name="Z_C67BDB47_88AF_4F4C_B4D8_CA6175AD6D46_.wvu.Rows" localSheetId="23" hidden="1">'Attach 18 SP'!#REF!,'Attach 18 SP'!#REF!,'Attach 18 SP'!#REF!,'Attach 18 SP'!#REF!,'Attach 18 SP'!#REF!,'Attach 18 SP'!$149:$153</definedName>
    <definedName name="Z_C67BDB47_88AF_4F4C_B4D8_CA6175AD6D46_.wvu.Rows" localSheetId="9" hidden="1">'Attach 5A'!$25:$30</definedName>
    <definedName name="Z_C7FCA09A_C3E0_4408_81A0_5CFFEB0C6237_.wvu.PrintArea" localSheetId="21" hidden="1">'Attach 17'!$A$1:$F$30</definedName>
    <definedName name="Z_C7FCA09A_C3E0_4408_81A0_5CFFEB0C6237_.wvu.Rows" localSheetId="21" hidden="1">'Attach 17'!$32:$209</definedName>
    <definedName name="Z_C8CCAA5D_CB26_4EC5_ABA8_6FDF0DF0183E_.wvu.Cols" localSheetId="23" hidden="1">'Attach 18 SP'!$J:$P</definedName>
    <definedName name="Z_C8CCAA5D_CB26_4EC5_ABA8_6FDF0DF0183E_.wvu.Cols" localSheetId="9" hidden="1">'Attach 5A'!$H:$H</definedName>
    <definedName name="Z_C8CCAA5D_CB26_4EC5_ABA8_6FDF0DF0183E_.wvu.PrintArea" localSheetId="23" hidden="1">'Attach 18 SP'!$A$8:$I$157</definedName>
    <definedName name="Z_C8CCAA5D_CB26_4EC5_ABA8_6FDF0DF0183E_.wvu.PrintArea" localSheetId="9" hidden="1">'Attach 5A'!$A$1:$E$73</definedName>
    <definedName name="Z_C8CCAA5D_CB26_4EC5_ABA8_6FDF0DF0183E_.wvu.Rows" localSheetId="23" hidden="1">'Attach 18 SP'!#REF!,'Attach 18 SP'!#REF!,'Attach 18 SP'!#REF!,'Attach 18 SP'!#REF!,'Attach 18 SP'!#REF!,'Attach 18 SP'!$149:$153</definedName>
    <definedName name="Z_C8CCAA5D_CB26_4EC5_ABA8_6FDF0DF0183E_.wvu.Rows" localSheetId="9" hidden="1">'Attach 5A'!$25:$30</definedName>
    <definedName name="Z_C993A10D_E804_443C_86F1_89E4BB0439EA_.wvu.Cols" localSheetId="9" hidden="1">'Attach 5A'!$H:$H</definedName>
    <definedName name="Z_C993A10D_E804_443C_86F1_89E4BB0439EA_.wvu.PrintArea" localSheetId="9" hidden="1">'Attach 5A'!$A$1:$E$73</definedName>
    <definedName name="Z_C993A10D_E804_443C_86F1_89E4BB0439EA_.wvu.Rows" localSheetId="9" hidden="1">'Attach 5A'!$25:$30</definedName>
    <definedName name="Z_CB7992C9_ABA5_4C7D_8C49_1E1D8E8875C7_.wvu.Cols" localSheetId="19" hidden="1">'Attach 15'!$H:$H</definedName>
    <definedName name="Z_CB7992C9_ABA5_4C7D_8C49_1E1D8E8875C7_.wvu.Cols" localSheetId="8" hidden="1">'Attach 5'!$H:$H</definedName>
    <definedName name="Z_CB7992C9_ABA5_4C7D_8C49_1E1D8E8875C7_.wvu.Cols" localSheetId="10" hidden="1">'Attach 6'!$H:$H</definedName>
    <definedName name="Z_CB7992C9_ABA5_4C7D_8C49_1E1D8E8875C7_.wvu.PrintArea" localSheetId="13" hidden="1">'Attach 10'!$A$1:$E$26</definedName>
    <definedName name="Z_CB7992C9_ABA5_4C7D_8C49_1E1D8E8875C7_.wvu.PrintArea" localSheetId="14" hidden="1">'Attach 11'!$A$1:$E$29</definedName>
    <definedName name="Z_CB7992C9_ABA5_4C7D_8C49_1E1D8E8875C7_.wvu.PrintArea" localSheetId="16" hidden="1">'Attach 13'!$A$1:$E$27</definedName>
    <definedName name="Z_CB7992C9_ABA5_4C7D_8C49_1E1D8E8875C7_.wvu.PrintArea" localSheetId="17" hidden="1">'Attach 14'!$A$1:$E$29</definedName>
    <definedName name="Z_CB7992C9_ABA5_4C7D_8C49_1E1D8E8875C7_.wvu.PrintArea" localSheetId="18" hidden="1">'Attach 14-IP'!$A$8:$I$220</definedName>
    <definedName name="Z_CB7992C9_ABA5_4C7D_8C49_1E1D8E8875C7_.wvu.PrintArea" localSheetId="19" hidden="1">'Attach 15'!$A$1:$E$92</definedName>
    <definedName name="Z_CB7992C9_ABA5_4C7D_8C49_1E1D8E8875C7_.wvu.PrintArea" localSheetId="20" hidden="1">'Attach 16'!$A$1:$L$90</definedName>
    <definedName name="Z_CB7992C9_ABA5_4C7D_8C49_1E1D8E8875C7_.wvu.PrintArea" localSheetId="21" hidden="1">'Attach 17'!$A$1:$E$33</definedName>
    <definedName name="Z_CB7992C9_ABA5_4C7D_8C49_1E1D8E8875C7_.wvu.PrintArea" localSheetId="22" hidden="1">'Attach 18'!$A$1:$E$24</definedName>
    <definedName name="Z_CB7992C9_ABA5_4C7D_8C49_1E1D8E8875C7_.wvu.PrintArea" localSheetId="24" hidden="1">'Attach 19'!$A$1:$E$31</definedName>
    <definedName name="Z_CB7992C9_ABA5_4C7D_8C49_1E1D8E8875C7_.wvu.PrintArea" localSheetId="3" hidden="1">'Attach 3(JV)'!$A$1:$E$28</definedName>
    <definedName name="Z_CB7992C9_ABA5_4C7D_8C49_1E1D8E8875C7_.wvu.PrintArea" localSheetId="4" hidden="1">'Attach 3(QR)'!$A$1:$E$28</definedName>
    <definedName name="Z_CB7992C9_ABA5_4C7D_8C49_1E1D8E8875C7_.wvu.PrintArea" localSheetId="5" hidden="1">'Attach 4'!$A$1:$G$25</definedName>
    <definedName name="Z_CB7992C9_ABA5_4C7D_8C49_1E1D8E8875C7_.wvu.PrintArea" localSheetId="6" hidden="1">'Attach 4 (A)'!$A$1:$E$27</definedName>
    <definedName name="Z_CB7992C9_ABA5_4C7D_8C49_1E1D8E8875C7_.wvu.PrintArea" localSheetId="7" hidden="1">'Attach 4 (B)'!$A$1:$E$26</definedName>
    <definedName name="Z_CB7992C9_ABA5_4C7D_8C49_1E1D8E8875C7_.wvu.PrintArea" localSheetId="8" hidden="1">'Attach 5'!$A$1:$E$34</definedName>
    <definedName name="Z_CB7992C9_ABA5_4C7D_8C49_1E1D8E8875C7_.wvu.PrintArea" localSheetId="10" hidden="1">'Attach 6'!$A$1:$E$28</definedName>
    <definedName name="Z_CB7992C9_ABA5_4C7D_8C49_1E1D8E8875C7_.wvu.PrintArea" localSheetId="11" hidden="1">'Attach 7'!$A$1:$E$18</definedName>
    <definedName name="Z_CB7992C9_ABA5_4C7D_8C49_1E1D8E8875C7_.wvu.PrintArea" localSheetId="12" hidden="1">'Attach 9'!$A$1:$E$53</definedName>
    <definedName name="Z_CB7992C9_ABA5_4C7D_8C49_1E1D8E8875C7_.wvu.PrintArea" localSheetId="25" hidden="1">'Bid Form 1st Envelope '!$A$1:$F$115</definedName>
    <definedName name="Z_CB7992C9_ABA5_4C7D_8C49_1E1D8E8875C7_.wvu.PrintTitles" localSheetId="12" hidden="1">'Attach 9'!$17:$17</definedName>
    <definedName name="Z_CB7992C9_ABA5_4C7D_8C49_1E1D8E8875C7_.wvu.Rows" localSheetId="19" hidden="1">'Attach 15'!$16:$16</definedName>
    <definedName name="Z_CB7992C9_ABA5_4C7D_8C49_1E1D8E8875C7_.wvu.Rows" localSheetId="21" hidden="1">'Attach 17'!$26:$26,'Attach 17'!$32:$209</definedName>
    <definedName name="Z_CB7992C9_ABA5_4C7D_8C49_1E1D8E8875C7_.wvu.Rows" localSheetId="24" hidden="1">'Attach 19'!$13:$13,'Attach 19'!$20:$28</definedName>
    <definedName name="Z_CB7992C9_ABA5_4C7D_8C49_1E1D8E8875C7_.wvu.Rows" localSheetId="8" hidden="1">'Attach 5'!$4:$4</definedName>
    <definedName name="Z_CD4CA1A8_824A_452F_BDBA_32A47C1B3013_.wvu.Cols" localSheetId="19" hidden="1">'Attach 15'!$H:$H</definedName>
    <definedName name="Z_CD4CA1A8_824A_452F_BDBA_32A47C1B3013_.wvu.Cols" localSheetId="8" hidden="1">'Attach 5'!$H:$H</definedName>
    <definedName name="Z_CD4CA1A8_824A_452F_BDBA_32A47C1B3013_.wvu.Cols" localSheetId="9" hidden="1">'Attach 5A'!$H:$H</definedName>
    <definedName name="Z_CD4CA1A8_824A_452F_BDBA_32A47C1B3013_.wvu.Cols" localSheetId="10" hidden="1">'Attach 6'!$H:$H</definedName>
    <definedName name="Z_CD4CA1A8_824A_452F_BDBA_32A47C1B3013_.wvu.PrintArea" localSheetId="13" hidden="1">'Attach 10'!$A$1:$E$26</definedName>
    <definedName name="Z_CD4CA1A8_824A_452F_BDBA_32A47C1B3013_.wvu.PrintArea" localSheetId="14" hidden="1">'Attach 11'!$A$1:$E$29</definedName>
    <definedName name="Z_CD4CA1A8_824A_452F_BDBA_32A47C1B3013_.wvu.PrintArea" localSheetId="16" hidden="1">'Attach 13'!$A$1:$E$29</definedName>
    <definedName name="Z_CD4CA1A8_824A_452F_BDBA_32A47C1B3013_.wvu.PrintArea" localSheetId="17" hidden="1">'Attach 14'!$A$1:$E$29</definedName>
    <definedName name="Z_CD4CA1A8_824A_452F_BDBA_32A47C1B3013_.wvu.PrintArea" localSheetId="19" hidden="1">'Attach 15'!$A$1:$E$93</definedName>
    <definedName name="Z_CD4CA1A8_824A_452F_BDBA_32A47C1B3013_.wvu.PrintArea" localSheetId="20" hidden="1">'Attach 16'!$A$1:$L$90</definedName>
    <definedName name="Z_CD4CA1A8_824A_452F_BDBA_32A47C1B3013_.wvu.PrintArea" localSheetId="22" hidden="1">'Attach 18'!$A$1:$E$24</definedName>
    <definedName name="Z_CD4CA1A8_824A_452F_BDBA_32A47C1B3013_.wvu.PrintArea" localSheetId="23" hidden="1">'Attach 18 SP'!$A$8:$I$170</definedName>
    <definedName name="Z_CD4CA1A8_824A_452F_BDBA_32A47C1B3013_.wvu.PrintArea" localSheetId="24" hidden="1">'Attach 19'!$A$1:$E$35</definedName>
    <definedName name="Z_CD4CA1A8_824A_452F_BDBA_32A47C1B3013_.wvu.PrintArea" localSheetId="3" hidden="1">'Attach 3(JV)'!$A$1:$E$28</definedName>
    <definedName name="Z_CD4CA1A8_824A_452F_BDBA_32A47C1B3013_.wvu.PrintArea" localSheetId="4" hidden="1">'Attach 3(QR)'!$A$1:$E$28</definedName>
    <definedName name="Z_CD4CA1A8_824A_452F_BDBA_32A47C1B3013_.wvu.PrintArea" localSheetId="5" hidden="1">'Attach 4'!$A$1:$E$25</definedName>
    <definedName name="Z_CD4CA1A8_824A_452F_BDBA_32A47C1B3013_.wvu.PrintArea" localSheetId="6" hidden="1">'Attach 4 (A)'!$A$1:$E$27</definedName>
    <definedName name="Z_CD4CA1A8_824A_452F_BDBA_32A47C1B3013_.wvu.PrintArea" localSheetId="7" hidden="1">'Attach 4 (B)'!$A$1:$E$26</definedName>
    <definedName name="Z_CD4CA1A8_824A_452F_BDBA_32A47C1B3013_.wvu.PrintArea" localSheetId="8" hidden="1">'Attach 5'!$A$1:$E$109</definedName>
    <definedName name="Z_CD4CA1A8_824A_452F_BDBA_32A47C1B3013_.wvu.PrintArea" localSheetId="9" hidden="1">'Attach 5A'!$A$1:$E$73</definedName>
    <definedName name="Z_CD4CA1A8_824A_452F_BDBA_32A47C1B3013_.wvu.PrintArea" localSheetId="10" hidden="1">'Attach 6'!$A$1:$E$51</definedName>
    <definedName name="Z_CD4CA1A8_824A_452F_BDBA_32A47C1B3013_.wvu.PrintArea" localSheetId="11" hidden="1">'Attach 7'!$A$1:$E$18</definedName>
    <definedName name="Z_CD4CA1A8_824A_452F_BDBA_32A47C1B3013_.wvu.PrintArea" localSheetId="12" hidden="1">'Attach 9'!$A$1:$E$60</definedName>
    <definedName name="Z_CD4CA1A8_824A_452F_BDBA_32A47C1B3013_.wvu.PrintTitles" localSheetId="12" hidden="1">'Attach 9'!$17:$17</definedName>
    <definedName name="Z_CD4CA1A8_824A_452F_BDBA_32A47C1B3013_.wvu.Rows" localSheetId="19" hidden="1">'Attach 15'!$13:$14,'Attach 15'!$16:$16</definedName>
    <definedName name="Z_CD4CA1A8_824A_452F_BDBA_32A47C1B3013_.wvu.Rows" localSheetId="23" hidden="1">'Attach 18 SP'!$41:$41</definedName>
    <definedName name="Z_CD4CA1A8_824A_452F_BDBA_32A47C1B3013_.wvu.Rows" localSheetId="9" hidden="1">'Attach 5A'!$25:$30</definedName>
    <definedName name="Z_CF17E9CE_6256_454A_8F64_F1E1D655931E_.wvu.Cols" localSheetId="2" hidden="1">'Names of Bidder'!$H:$N</definedName>
    <definedName name="Z_CF17E9CE_6256_454A_8F64_F1E1D655931E_.wvu.FilterData" localSheetId="2" hidden="1">'Names of Bidder'!$B$6:$G$11</definedName>
    <definedName name="Z_CF17E9CE_6256_454A_8F64_F1E1D655931E_.wvu.PrintArea" localSheetId="2" hidden="1">'Names of Bidder'!$B$1:$G$30</definedName>
    <definedName name="Z_D69D2B09_6F35_4678_B712_8272F13318EF_.wvu.Cols" localSheetId="23" hidden="1">'Attach 18 SP'!$J:$P</definedName>
    <definedName name="Z_D69D2B09_6F35_4678_B712_8272F13318EF_.wvu.PrintArea" localSheetId="23" hidden="1">'Attach 18 SP'!$A$8:$I$157</definedName>
    <definedName name="Z_D69D2B09_6F35_4678_B712_8272F13318EF_.wvu.Rows" localSheetId="23" hidden="1">'Attach 18 SP'!#REF!,'Attach 18 SP'!#REF!,'Attach 18 SP'!#REF!,'Attach 18 SP'!#REF!,'Attach 18 SP'!#REF!,'Attach 18 SP'!$149:$153</definedName>
    <definedName name="Z_DC28ED1E_3E35_4094_9C2B_5C0A1C1D459C_.wvu.Cols" localSheetId="19" hidden="1">'Attach 15'!$H:$H</definedName>
    <definedName name="Z_DC28ED1E_3E35_4094_9C2B_5C0A1C1D459C_.wvu.Cols" localSheetId="8" hidden="1">'Attach 5'!$H:$H</definedName>
    <definedName name="Z_DC28ED1E_3E35_4094_9C2B_5C0A1C1D459C_.wvu.Cols" localSheetId="10" hidden="1">'Attach 6'!$H:$H</definedName>
    <definedName name="Z_DC28ED1E_3E35_4094_9C2B_5C0A1C1D459C_.wvu.PrintArea" localSheetId="13" hidden="1">'Attach 10'!$A$1:$E$26</definedName>
    <definedName name="Z_DC28ED1E_3E35_4094_9C2B_5C0A1C1D459C_.wvu.PrintArea" localSheetId="14" hidden="1">'Attach 11'!$A$1:$E$29</definedName>
    <definedName name="Z_DC28ED1E_3E35_4094_9C2B_5C0A1C1D459C_.wvu.PrintArea" localSheetId="16" hidden="1">'Attach 13'!$A$1:$E$29</definedName>
    <definedName name="Z_DC28ED1E_3E35_4094_9C2B_5C0A1C1D459C_.wvu.PrintArea" localSheetId="17" hidden="1">'Attach 14'!$A$1:$E$29</definedName>
    <definedName name="Z_DC28ED1E_3E35_4094_9C2B_5C0A1C1D459C_.wvu.PrintArea" localSheetId="18" hidden="1">'Attach 14-IP'!$A$8:$I$220</definedName>
    <definedName name="Z_DC28ED1E_3E35_4094_9C2B_5C0A1C1D459C_.wvu.PrintArea" localSheetId="19" hidden="1">'Attach 15'!$A$1:$E$92</definedName>
    <definedName name="Z_DC28ED1E_3E35_4094_9C2B_5C0A1C1D459C_.wvu.PrintArea" localSheetId="20" hidden="1">'Attach 16'!$A$1:$L$90</definedName>
    <definedName name="Z_DC28ED1E_3E35_4094_9C2B_5C0A1C1D459C_.wvu.PrintArea" localSheetId="21" hidden="1">'Attach 17'!$A$1:$E$33</definedName>
    <definedName name="Z_DC28ED1E_3E35_4094_9C2B_5C0A1C1D459C_.wvu.PrintArea" localSheetId="22" hidden="1">'Attach 18'!$A$1:$E$24</definedName>
    <definedName name="Z_DC28ED1E_3E35_4094_9C2B_5C0A1C1D459C_.wvu.PrintArea" localSheetId="24" hidden="1">'Attach 19'!$A$1:$E$31</definedName>
    <definedName name="Z_DC28ED1E_3E35_4094_9C2B_5C0A1C1D459C_.wvu.PrintArea" localSheetId="3" hidden="1">'Attach 3(JV)'!$A$1:$E$28</definedName>
    <definedName name="Z_DC28ED1E_3E35_4094_9C2B_5C0A1C1D459C_.wvu.PrintArea" localSheetId="4" hidden="1">'Attach 3(QR)'!$A$1:$E$28</definedName>
    <definedName name="Z_DC28ED1E_3E35_4094_9C2B_5C0A1C1D459C_.wvu.PrintArea" localSheetId="5" hidden="1">'Attach 4'!$A$1:$E$25</definedName>
    <definedName name="Z_DC28ED1E_3E35_4094_9C2B_5C0A1C1D459C_.wvu.PrintArea" localSheetId="6" hidden="1">'Attach 4 (A)'!$A$1:$E$27</definedName>
    <definedName name="Z_DC28ED1E_3E35_4094_9C2B_5C0A1C1D459C_.wvu.PrintArea" localSheetId="7" hidden="1">'Attach 4 (B)'!$A$1:$E$26</definedName>
    <definedName name="Z_DC28ED1E_3E35_4094_9C2B_5C0A1C1D459C_.wvu.PrintArea" localSheetId="8" hidden="1">'Attach 5'!$A$1:$E$34</definedName>
    <definedName name="Z_DC28ED1E_3E35_4094_9C2B_5C0A1C1D459C_.wvu.PrintArea" localSheetId="10" hidden="1">'Attach 6'!$A$1:$E$28</definedName>
    <definedName name="Z_DC28ED1E_3E35_4094_9C2B_5C0A1C1D459C_.wvu.PrintArea" localSheetId="11" hidden="1">'Attach 7'!$A$1:$E$18</definedName>
    <definedName name="Z_DC28ED1E_3E35_4094_9C2B_5C0A1C1D459C_.wvu.PrintArea" localSheetId="12" hidden="1">'Attach 9'!$A$1:$E$60</definedName>
    <definedName name="Z_DC28ED1E_3E35_4094_9C2B_5C0A1C1D459C_.wvu.PrintArea" localSheetId="25" hidden="1">'Bid Form 1st Envelope '!$A$1:$F$115</definedName>
    <definedName name="Z_DC28ED1E_3E35_4094_9C2B_5C0A1C1D459C_.wvu.PrintTitles" localSheetId="12" hidden="1">'Attach 9'!$17:$17</definedName>
    <definedName name="Z_DC28ED1E_3E35_4094_9C2B_5C0A1C1D459C_.wvu.Rows" localSheetId="19" hidden="1">'Attach 15'!$16:$16</definedName>
    <definedName name="Z_DC28ED1E_3E35_4094_9C2B_5C0A1C1D459C_.wvu.Rows" localSheetId="21" hidden="1">'Attach 17'!$26:$26,'Attach 17'!$32:$209</definedName>
    <definedName name="Z_DC28ED1E_3E35_4094_9C2B_5C0A1C1D459C_.wvu.Rows" localSheetId="24" hidden="1">'Attach 19'!$13:$13,'Attach 19'!$20:$28</definedName>
    <definedName name="Z_DC28ED1E_3E35_4094_9C2B_5C0A1C1D459C_.wvu.Rows" localSheetId="8" hidden="1">'Attach 5'!$4:$4</definedName>
    <definedName name="Z_E0F296A4_A978_4686_BFBB_37CA7822B74C_.wvu.PrintArea" localSheetId="21" hidden="1">'Attach 17'!$A$1:$E$33</definedName>
    <definedName name="Z_E0F296A4_A978_4686_BFBB_37CA7822B74C_.wvu.Rows" localSheetId="21" hidden="1">'Attach 17'!$26:$26,'Attach 17'!$32:$209</definedName>
    <definedName name="Z_E51D3662_FFCE_4FD6_A590_7DDC9E38C41F_.wvu.Cols" localSheetId="19" hidden="1">'Attach 15'!$H:$H</definedName>
    <definedName name="Z_E51D3662_FFCE_4FD6_A590_7DDC9E38C41F_.wvu.Cols" localSheetId="8" hidden="1">'Attach 5'!$H:$H</definedName>
    <definedName name="Z_E51D3662_FFCE_4FD6_A590_7DDC9E38C41F_.wvu.Cols" localSheetId="10" hidden="1">'Attach 6'!$H:$H</definedName>
    <definedName name="Z_E51D3662_FFCE_4FD6_A590_7DDC9E38C41F_.wvu.Cols" localSheetId="12" hidden="1">'Attach 9'!#REF!</definedName>
    <definedName name="Z_E51D3662_FFCE_4FD6_A590_7DDC9E38C41F_.wvu.PrintArea" localSheetId="13" hidden="1">'Attach 10'!$A$1:$E$26</definedName>
    <definedName name="Z_E51D3662_FFCE_4FD6_A590_7DDC9E38C41F_.wvu.PrintArea" localSheetId="14" hidden="1">'Attach 11'!$A$1:$E$29</definedName>
    <definedName name="Z_E51D3662_FFCE_4FD6_A590_7DDC9E38C41F_.wvu.PrintArea" localSheetId="16" hidden="1">'Attach 13'!$A$1:$E$27</definedName>
    <definedName name="Z_E51D3662_FFCE_4FD6_A590_7DDC9E38C41F_.wvu.PrintArea" localSheetId="17" hidden="1">'Attach 14'!$A$1:$E$29</definedName>
    <definedName name="Z_E51D3662_FFCE_4FD6_A590_7DDC9E38C41F_.wvu.PrintArea" localSheetId="18" hidden="1">'Attach 14-IP'!$A$8:$I$220</definedName>
    <definedName name="Z_E51D3662_FFCE_4FD6_A590_7DDC9E38C41F_.wvu.PrintArea" localSheetId="19" hidden="1">'Attach 15'!$A$1:$E$92</definedName>
    <definedName name="Z_E51D3662_FFCE_4FD6_A590_7DDC9E38C41F_.wvu.PrintArea" localSheetId="20" hidden="1">'Attach 16'!$A$1:$L$90</definedName>
    <definedName name="Z_E51D3662_FFCE_4FD6_A590_7DDC9E38C41F_.wvu.PrintArea" localSheetId="21" hidden="1">'Attach 17'!$A$1:$E$33</definedName>
    <definedName name="Z_E51D3662_FFCE_4FD6_A590_7DDC9E38C41F_.wvu.PrintArea" localSheetId="22" hidden="1">'Attach 18'!$A$1:$E$24</definedName>
    <definedName name="Z_E51D3662_FFCE_4FD6_A590_7DDC9E38C41F_.wvu.PrintArea" localSheetId="24" hidden="1">'Attach 19'!$A$1:$E$31</definedName>
    <definedName name="Z_E51D3662_FFCE_4FD6_A590_7DDC9E38C41F_.wvu.PrintArea" localSheetId="3" hidden="1">'Attach 3(JV)'!$A$1:$E$28</definedName>
    <definedName name="Z_E51D3662_FFCE_4FD6_A590_7DDC9E38C41F_.wvu.PrintArea" localSheetId="4" hidden="1">'Attach 3(QR)'!$A$1:$E$28</definedName>
    <definedName name="Z_E51D3662_FFCE_4FD6_A590_7DDC9E38C41F_.wvu.PrintArea" localSheetId="5" hidden="1">'Attach 4'!$A$1:$G$25</definedName>
    <definedName name="Z_E51D3662_FFCE_4FD6_A590_7DDC9E38C41F_.wvu.PrintArea" localSheetId="6" hidden="1">'Attach 4 (A)'!$A$1:$E$27</definedName>
    <definedName name="Z_E51D3662_FFCE_4FD6_A590_7DDC9E38C41F_.wvu.PrintArea" localSheetId="7" hidden="1">'Attach 4 (B)'!$A$1:$E$26</definedName>
    <definedName name="Z_E51D3662_FFCE_4FD6_A590_7DDC9E38C41F_.wvu.PrintArea" localSheetId="8" hidden="1">'Attach 5'!$A$1:$E$34</definedName>
    <definedName name="Z_E51D3662_FFCE_4FD6_A590_7DDC9E38C41F_.wvu.PrintArea" localSheetId="10" hidden="1">'Attach 6'!$A$1:$E$28</definedName>
    <definedName name="Z_E51D3662_FFCE_4FD6_A590_7DDC9E38C41F_.wvu.PrintArea" localSheetId="11" hidden="1">'Attach 7'!$A$1:$E$18</definedName>
    <definedName name="Z_E51D3662_FFCE_4FD6_A590_7DDC9E38C41F_.wvu.PrintArea" localSheetId="12" hidden="1">'Attach 9'!$A$1:$E$53</definedName>
    <definedName name="Z_E51D3662_FFCE_4FD6_A590_7DDC9E38C41F_.wvu.PrintArea" localSheetId="25" hidden="1">'Bid Form 1st Envelope '!$A$1:$F$115</definedName>
    <definedName name="Z_E51D3662_FFCE_4FD6_A590_7DDC9E38C41F_.wvu.PrintTitles" localSheetId="12" hidden="1">'Attach 9'!$17:$17</definedName>
    <definedName name="Z_E51D3662_FFCE_4FD6_A590_7DDC9E38C41F_.wvu.Rows" localSheetId="19" hidden="1">'Attach 15'!$16:$16</definedName>
    <definedName name="Z_E51D3662_FFCE_4FD6_A590_7DDC9E38C41F_.wvu.Rows" localSheetId="21" hidden="1">'Attach 17'!$26:$26,'Attach 17'!$32:$209</definedName>
    <definedName name="Z_E51D3662_FFCE_4FD6_A590_7DDC9E38C41F_.wvu.Rows" localSheetId="24" hidden="1">'Attach 19'!$13:$13,'Attach 19'!$20:$28</definedName>
    <definedName name="Z_E51D3662_FFCE_4FD6_A590_7DDC9E38C41F_.wvu.Rows" localSheetId="8" hidden="1">'Attach 5'!$4:$4</definedName>
    <definedName name="Z_ECEBABD0_566A_41C4_AA9A_38EA30EFEDA8_.wvu.PrintArea" localSheetId="13" hidden="1">'Attach 10'!$A$1:$E$26</definedName>
    <definedName name="Z_ECEBABD0_566A_41C4_AA9A_38EA30EFEDA8_.wvu.PrintArea" localSheetId="14" hidden="1">'Attach 11'!$A$1:$E$29</definedName>
    <definedName name="Z_ECEBABD0_566A_41C4_AA9A_38EA30EFEDA8_.wvu.PrintArea" localSheetId="16" hidden="1">'Attach 13'!$A$1:$E$29</definedName>
    <definedName name="Z_ECEBABD0_566A_41C4_AA9A_38EA30EFEDA8_.wvu.PrintArea" localSheetId="17" hidden="1">'Attach 14'!$A$1:$E$29</definedName>
    <definedName name="Z_ECEBABD0_566A_41C4_AA9A_38EA30EFEDA8_.wvu.PrintArea" localSheetId="19" hidden="1">'Attach 15'!$A$1:$E$93</definedName>
    <definedName name="Z_ECEBABD0_566A_41C4_AA9A_38EA30EFEDA8_.wvu.PrintArea" localSheetId="20" hidden="1">'Attach 16'!$A$1:$L$90</definedName>
    <definedName name="Z_ECEBABD0_566A_41C4_AA9A_38EA30EFEDA8_.wvu.PrintArea" localSheetId="22" hidden="1">'Attach 18'!$A$1:$E$24</definedName>
    <definedName name="Z_ECEBABD0_566A_41C4_AA9A_38EA30EFEDA8_.wvu.PrintArea" localSheetId="24" hidden="1">'Attach 19'!$A$1:$E$35</definedName>
    <definedName name="Z_ECEBABD0_566A_41C4_AA9A_38EA30EFEDA8_.wvu.PrintArea" localSheetId="3" hidden="1">'Attach 3(JV)'!$A$1:$E$28</definedName>
    <definedName name="Z_ECEBABD0_566A_41C4_AA9A_38EA30EFEDA8_.wvu.PrintArea" localSheetId="4" hidden="1">'Attach 3(QR)'!$A$1:$E$28</definedName>
    <definedName name="Z_ECEBABD0_566A_41C4_AA9A_38EA30EFEDA8_.wvu.PrintArea" localSheetId="5" hidden="1">'Attach 4'!$A$1:$E$25</definedName>
    <definedName name="Z_ECEBABD0_566A_41C4_AA9A_38EA30EFEDA8_.wvu.PrintArea" localSheetId="6" hidden="1">'Attach 4 (A)'!$A$1:$E$27</definedName>
    <definedName name="Z_ECEBABD0_566A_41C4_AA9A_38EA30EFEDA8_.wvu.PrintArea" localSheetId="7" hidden="1">'Attach 4 (B)'!$A$1:$E$26</definedName>
    <definedName name="Z_ECEBABD0_566A_41C4_AA9A_38EA30EFEDA8_.wvu.PrintArea" localSheetId="8" hidden="1">'Attach 5'!$A$1:$E$110</definedName>
    <definedName name="Z_ECEBABD0_566A_41C4_AA9A_38EA30EFEDA8_.wvu.PrintArea" localSheetId="9" hidden="1">'Attach 5A'!$A$1:$E$74</definedName>
    <definedName name="Z_ECEBABD0_566A_41C4_AA9A_38EA30EFEDA8_.wvu.PrintArea" localSheetId="10" hidden="1">'Attach 6'!$A$1:$E$52</definedName>
    <definedName name="Z_ECEBABD0_566A_41C4_AA9A_38EA30EFEDA8_.wvu.PrintArea" localSheetId="11" hidden="1">'Attach 7'!$A$1:$E$18</definedName>
    <definedName name="Z_ECEBABD0_566A_41C4_AA9A_38EA30EFEDA8_.wvu.PrintArea" localSheetId="12" hidden="1">'Attach 9'!$A$1:$E$60</definedName>
    <definedName name="Z_ECEBABD0_566A_41C4_AA9A_38EA30EFEDA8_.wvu.PrintArea" localSheetId="25" hidden="1">'Bid Form 1st Envelope '!$A$1:$F$115</definedName>
    <definedName name="Z_ECEBABD0_566A_41C4_AA9A_38EA30EFEDA8_.wvu.PrintTitles" localSheetId="12" hidden="1">'Attach 9'!$17:$17</definedName>
    <definedName name="Z_F9FE2C60_2849_4C32_B532_2B1A89FFA9CD_.wvu.Cols" localSheetId="19" hidden="1">'Attach 15'!$H:$H</definedName>
    <definedName name="Z_F9FE2C60_2849_4C32_B532_2B1A89FFA9CD_.wvu.Cols" localSheetId="8" hidden="1">'Attach 5'!$H:$H</definedName>
    <definedName name="Z_F9FE2C60_2849_4C32_B532_2B1A89FFA9CD_.wvu.Cols" localSheetId="10" hidden="1">'Attach 6'!$H:$H</definedName>
    <definedName name="Z_F9FE2C60_2849_4C32_B532_2B1A89FFA9CD_.wvu.PrintArea" localSheetId="13" hidden="1">'Attach 10'!$A$1:$E$26</definedName>
    <definedName name="Z_F9FE2C60_2849_4C32_B532_2B1A89FFA9CD_.wvu.PrintArea" localSheetId="14" hidden="1">'Attach 11'!$A$1:$E$29</definedName>
    <definedName name="Z_F9FE2C60_2849_4C32_B532_2B1A89FFA9CD_.wvu.PrintArea" localSheetId="16" hidden="1">'Attach 13'!$A$1:$E$29</definedName>
    <definedName name="Z_F9FE2C60_2849_4C32_B532_2B1A89FFA9CD_.wvu.PrintArea" localSheetId="17" hidden="1">'Attach 14'!$A$1:$E$29</definedName>
    <definedName name="Z_F9FE2C60_2849_4C32_B532_2B1A89FFA9CD_.wvu.PrintArea" localSheetId="18" hidden="1">'Attach 14-IP'!$A$8:$I$220</definedName>
    <definedName name="Z_F9FE2C60_2849_4C32_B532_2B1A89FFA9CD_.wvu.PrintArea" localSheetId="19" hidden="1">'Attach 15'!$A$1:$E$92</definedName>
    <definedName name="Z_F9FE2C60_2849_4C32_B532_2B1A89FFA9CD_.wvu.PrintArea" localSheetId="20" hidden="1">'Attach 16'!$A$1:$L$90</definedName>
    <definedName name="Z_F9FE2C60_2849_4C32_B532_2B1A89FFA9CD_.wvu.PrintArea" localSheetId="21" hidden="1">'Attach 17'!$A$1:$E$33</definedName>
    <definedName name="Z_F9FE2C60_2849_4C32_B532_2B1A89FFA9CD_.wvu.PrintArea" localSheetId="22" hidden="1">'Attach 18'!$A$1:$E$24</definedName>
    <definedName name="Z_F9FE2C60_2849_4C32_B532_2B1A89FFA9CD_.wvu.PrintArea" localSheetId="24" hidden="1">'Attach 19'!$A$1:$E$31</definedName>
    <definedName name="Z_F9FE2C60_2849_4C32_B532_2B1A89FFA9CD_.wvu.PrintArea" localSheetId="3" hidden="1">'Attach 3(JV)'!$A$1:$E$28</definedName>
    <definedName name="Z_F9FE2C60_2849_4C32_B532_2B1A89FFA9CD_.wvu.PrintArea" localSheetId="4" hidden="1">'Attach 3(QR)'!$A$1:$E$28</definedName>
    <definedName name="Z_F9FE2C60_2849_4C32_B532_2B1A89FFA9CD_.wvu.PrintArea" localSheetId="5" hidden="1">'Attach 4'!$A$1:$E$25</definedName>
    <definedName name="Z_F9FE2C60_2849_4C32_B532_2B1A89FFA9CD_.wvu.PrintArea" localSheetId="6" hidden="1">'Attach 4 (A)'!$A$1:$E$27</definedName>
    <definedName name="Z_F9FE2C60_2849_4C32_B532_2B1A89FFA9CD_.wvu.PrintArea" localSheetId="7" hidden="1">'Attach 4 (B)'!$A$1:$E$26</definedName>
    <definedName name="Z_F9FE2C60_2849_4C32_B532_2B1A89FFA9CD_.wvu.PrintArea" localSheetId="8" hidden="1">'Attach 5'!$A$1:$E$34</definedName>
    <definedName name="Z_F9FE2C60_2849_4C32_B532_2B1A89FFA9CD_.wvu.PrintArea" localSheetId="10" hidden="1">'Attach 6'!$A$1:$E$28</definedName>
    <definedName name="Z_F9FE2C60_2849_4C32_B532_2B1A89FFA9CD_.wvu.PrintArea" localSheetId="11" hidden="1">'Attach 7'!$A$1:$E$18</definedName>
    <definedName name="Z_F9FE2C60_2849_4C32_B532_2B1A89FFA9CD_.wvu.PrintArea" localSheetId="12" hidden="1">'Attach 9'!$A$1:$E$54</definedName>
    <definedName name="Z_F9FE2C60_2849_4C32_B532_2B1A89FFA9CD_.wvu.PrintArea" localSheetId="25" hidden="1">'Bid Form 1st Envelope '!$A$1:$F$115</definedName>
    <definedName name="Z_F9FE2C60_2849_4C32_B532_2B1A89FFA9CD_.wvu.PrintTitles" localSheetId="12" hidden="1">'Attach 9'!$17:$17</definedName>
    <definedName name="Z_F9FE2C60_2849_4C32_B532_2B1A89FFA9CD_.wvu.Rows" localSheetId="19" hidden="1">'Attach 15'!$16:$16</definedName>
    <definedName name="Z_F9FE2C60_2849_4C32_B532_2B1A89FFA9CD_.wvu.Rows" localSheetId="21" hidden="1">'Attach 17'!$26:$26,'Attach 17'!$32:$209</definedName>
    <definedName name="Z_F9FE2C60_2849_4C32_B532_2B1A89FFA9CD_.wvu.Rows" localSheetId="24" hidden="1">'Attach 19'!$13:$13,'Attach 19'!$20:$28</definedName>
    <definedName name="Z_F9FE2C60_2849_4C32_B532_2B1A89FFA9CD_.wvu.Rows" localSheetId="8" hidden="1">'Attach 5'!$4:$4</definedName>
    <definedName name="Z_FB41F969_87BE_4AD1_A99C_A5F9EA1C8FCB_.wvu.Cols" localSheetId="19" hidden="1">'Attach 15'!$H:$H,'Attach 15'!$J:$J</definedName>
    <definedName name="Z_FB41F969_87BE_4AD1_A99C_A5F9EA1C8FCB_.wvu.Cols" localSheetId="23" hidden="1">'Attach 18 SP'!$J:$AO</definedName>
    <definedName name="Z_FB41F969_87BE_4AD1_A99C_A5F9EA1C8FCB_.wvu.Cols" localSheetId="3" hidden="1">'Attach 3(JV)'!$G:$H</definedName>
    <definedName name="Z_FB41F969_87BE_4AD1_A99C_A5F9EA1C8FCB_.wvu.Cols" localSheetId="5" hidden="1">'Attach 4'!$H:$O</definedName>
    <definedName name="Z_FB41F969_87BE_4AD1_A99C_A5F9EA1C8FCB_.wvu.Cols" localSheetId="8" hidden="1">'Attach 5'!$H:$H</definedName>
    <definedName name="Z_FB41F969_87BE_4AD1_A99C_A5F9EA1C8FCB_.wvu.Cols" localSheetId="9" hidden="1">'Attach 5A'!$G:$H</definedName>
    <definedName name="Z_FB41F969_87BE_4AD1_A99C_A5F9EA1C8FCB_.wvu.Cols" localSheetId="10" hidden="1">'Attach 6'!$H:$H</definedName>
    <definedName name="Z_FB41F969_87BE_4AD1_A99C_A5F9EA1C8FCB_.wvu.Cols" localSheetId="25" hidden="1">'Bid Form 1st Envelope '!$L:$L,'Bid Form 1st Envelope '!$AA:$AI</definedName>
    <definedName name="Z_FB41F969_87BE_4AD1_A99C_A5F9EA1C8FCB_.wvu.Cols" localSheetId="2" hidden="1">'Names of Bidder'!$I:$AB</definedName>
    <definedName name="Z_FB41F969_87BE_4AD1_A99C_A5F9EA1C8FCB_.wvu.FilterData" localSheetId="2" hidden="1">'Names of Bidder'!$B$6:$G$11</definedName>
    <definedName name="Z_FB41F969_87BE_4AD1_A99C_A5F9EA1C8FCB_.wvu.PrintArea" localSheetId="13" hidden="1">'Attach 10'!$A$1:$F$26</definedName>
    <definedName name="Z_FB41F969_87BE_4AD1_A99C_A5F9EA1C8FCB_.wvu.PrintArea" localSheetId="14" hidden="1">'Attach 11'!$A$1:$E$29</definedName>
    <definedName name="Z_FB41F969_87BE_4AD1_A99C_A5F9EA1C8FCB_.wvu.PrintArea" localSheetId="16" hidden="1">'Attach 13'!$A$1:$E$27</definedName>
    <definedName name="Z_FB41F969_87BE_4AD1_A99C_A5F9EA1C8FCB_.wvu.PrintArea" localSheetId="17" hidden="1">'Attach 14'!$A$1:$E$29</definedName>
    <definedName name="Z_FB41F969_87BE_4AD1_A99C_A5F9EA1C8FCB_.wvu.PrintArea" localSheetId="18" hidden="1">'Attach 14-IP'!$A$8:$I$220</definedName>
    <definedName name="Z_FB41F969_87BE_4AD1_A99C_A5F9EA1C8FCB_.wvu.PrintArea" localSheetId="19" hidden="1">'Attach 15'!$A$1:$E$92</definedName>
    <definedName name="Z_FB41F969_87BE_4AD1_A99C_A5F9EA1C8FCB_.wvu.PrintArea" localSheetId="20" hidden="1">'Attach 16'!$A$1:$L$90</definedName>
    <definedName name="Z_FB41F969_87BE_4AD1_A99C_A5F9EA1C8FCB_.wvu.PrintArea" localSheetId="21" hidden="1">'Attach 17'!$A$1:$E$33</definedName>
    <definedName name="Z_FB41F969_87BE_4AD1_A99C_A5F9EA1C8FCB_.wvu.PrintArea" localSheetId="22" hidden="1">'Attach 18'!$A$1:$E$24</definedName>
    <definedName name="Z_FB41F969_87BE_4AD1_A99C_A5F9EA1C8FCB_.wvu.PrintArea" localSheetId="23" hidden="1">'Attach 18 SP'!$A$7:$I$157</definedName>
    <definedName name="Z_FB41F969_87BE_4AD1_A99C_A5F9EA1C8FCB_.wvu.PrintArea" localSheetId="24" hidden="1">'Attach 19'!$A$1:$E$31</definedName>
    <definedName name="Z_FB41F969_87BE_4AD1_A99C_A5F9EA1C8FCB_.wvu.PrintArea" localSheetId="3" hidden="1">'Attach 3(JV)'!$A$1:$E$28</definedName>
    <definedName name="Z_FB41F969_87BE_4AD1_A99C_A5F9EA1C8FCB_.wvu.PrintArea" localSheetId="4" hidden="1">'Attach 3(QR)'!$A$1:$E$28</definedName>
    <definedName name="Z_FB41F969_87BE_4AD1_A99C_A5F9EA1C8FCB_.wvu.PrintArea" localSheetId="5" hidden="1">'Attach 4'!$A$1:$G$25</definedName>
    <definedName name="Z_FB41F969_87BE_4AD1_A99C_A5F9EA1C8FCB_.wvu.PrintArea" localSheetId="6" hidden="1">'Attach 4 (A)'!$A$1:$E$27</definedName>
    <definedName name="Z_FB41F969_87BE_4AD1_A99C_A5F9EA1C8FCB_.wvu.PrintArea" localSheetId="7" hidden="1">'Attach 4 (B)'!$A$1:$E$26</definedName>
    <definedName name="Z_FB41F969_87BE_4AD1_A99C_A5F9EA1C8FCB_.wvu.PrintArea" localSheetId="8" hidden="1">'Attach 5'!$A$1:$E$110</definedName>
    <definedName name="Z_FB41F969_87BE_4AD1_A99C_A5F9EA1C8FCB_.wvu.PrintArea" localSheetId="9" hidden="1">'Attach 5A'!$A$1:$E$73</definedName>
    <definedName name="Z_FB41F969_87BE_4AD1_A99C_A5F9EA1C8FCB_.wvu.PrintArea" localSheetId="10" hidden="1">'Attach 6'!$A$1:$E$28</definedName>
    <definedName name="Z_FB41F969_87BE_4AD1_A99C_A5F9EA1C8FCB_.wvu.PrintArea" localSheetId="11" hidden="1">'Attach 7'!$A$1:$E$18</definedName>
    <definedName name="Z_FB41F969_87BE_4AD1_A99C_A5F9EA1C8FCB_.wvu.PrintArea" localSheetId="12" hidden="1">'Attach 9'!$A$1:$E$53</definedName>
    <definedName name="Z_FB41F969_87BE_4AD1_A99C_A5F9EA1C8FCB_.wvu.PrintArea" localSheetId="25" hidden="1">'Bid Form 1st Envelope '!$A$1:$F$115</definedName>
    <definedName name="Z_FB41F969_87BE_4AD1_A99C_A5F9EA1C8FCB_.wvu.PrintArea" localSheetId="1" hidden="1">Cover!$A$1:$F$20</definedName>
    <definedName name="Z_FB41F969_87BE_4AD1_A99C_A5F9EA1C8FCB_.wvu.PrintArea" localSheetId="2" hidden="1">'Names of Bidder'!$B$1:$G$29</definedName>
    <definedName name="Z_FB41F969_87BE_4AD1_A99C_A5F9EA1C8FCB_.wvu.PrintTitles" localSheetId="12" hidden="1">'Attach 9'!$17:$17</definedName>
    <definedName name="Z_FB41F969_87BE_4AD1_A99C_A5F9EA1C8FCB_.wvu.Rows" localSheetId="19" hidden="1">'Attach 15'!$16:$16</definedName>
    <definedName name="Z_FB41F969_87BE_4AD1_A99C_A5F9EA1C8FCB_.wvu.Rows" localSheetId="21" hidden="1">'Attach 17'!$26:$26,'Attach 17'!$32:$209</definedName>
    <definedName name="Z_FB41F969_87BE_4AD1_A99C_A5F9EA1C8FCB_.wvu.Rows" localSheetId="23" hidden="1">'Attach 18 SP'!$149:$153</definedName>
    <definedName name="Z_FB41F969_87BE_4AD1_A99C_A5F9EA1C8FCB_.wvu.Rows" localSheetId="24" hidden="1">'Attach 19'!$13:$13,'Attach 19'!$20:$28</definedName>
    <definedName name="Z_FB41F969_87BE_4AD1_A99C_A5F9EA1C8FCB_.wvu.Rows" localSheetId="8" hidden="1">'Attach 5'!$4:$4</definedName>
    <definedName name="Z_FB41F969_87BE_4AD1_A99C_A5F9EA1C8FCB_.wvu.Rows" localSheetId="9" hidden="1">'Attach 5A'!$25:$30</definedName>
    <definedName name="Z_FB41F969_87BE_4AD1_A99C_A5F9EA1C8FCB_.wvu.Rows" localSheetId="12" hidden="1">'Attach 9'!$46:$47</definedName>
    <definedName name="Z_FB41F969_87BE_4AD1_A99C_A5F9EA1C8FCB_.wvu.Rows" localSheetId="25" hidden="1">'Bid Form 1st Envelope '!$26:$27,'Bid Form 1st Envelope '!$98:$98,'Bid Form 1st Envelope '!$101:$102</definedName>
    <definedName name="Z_FE4EC9C4_31B9_4D40_8323_5B16C3BC840F_.wvu.Cols" localSheetId="19" hidden="1">'Attach 15'!$H:$H</definedName>
    <definedName name="Z_FE4EC9C4_31B9_4D40_8323_5B16C3BC840F_.wvu.Cols" localSheetId="8" hidden="1">'Attach 5'!$H:$H</definedName>
    <definedName name="Z_FE4EC9C4_31B9_4D40_8323_5B16C3BC840F_.wvu.Cols" localSheetId="10" hidden="1">'Attach 6'!$H:$H</definedName>
    <definedName name="Z_FE4EC9C4_31B9_4D40_8323_5B16C3BC840F_.wvu.PrintArea" localSheetId="13" hidden="1">'Attach 10'!$A$1:$E$26</definedName>
    <definedName name="Z_FE4EC9C4_31B9_4D40_8323_5B16C3BC840F_.wvu.PrintArea" localSheetId="14" hidden="1">'Attach 11'!$A$1:$E$29</definedName>
    <definedName name="Z_FE4EC9C4_31B9_4D40_8323_5B16C3BC840F_.wvu.PrintArea" localSheetId="16" hidden="1">'Attach 13'!$A$1:$E$29</definedName>
    <definedName name="Z_FE4EC9C4_31B9_4D40_8323_5B16C3BC840F_.wvu.PrintArea" localSheetId="17" hidden="1">'Attach 14'!$A$1:$E$29</definedName>
    <definedName name="Z_FE4EC9C4_31B9_4D40_8323_5B16C3BC840F_.wvu.PrintArea" localSheetId="18" hidden="1">'Attach 14-IP'!$A$8:$I$220</definedName>
    <definedName name="Z_FE4EC9C4_31B9_4D40_8323_5B16C3BC840F_.wvu.PrintArea" localSheetId="19" hidden="1">'Attach 15'!$A$1:$E$92</definedName>
    <definedName name="Z_FE4EC9C4_31B9_4D40_8323_5B16C3BC840F_.wvu.PrintArea" localSheetId="20" hidden="1">'Attach 16'!$A$1:$L$90</definedName>
    <definedName name="Z_FE4EC9C4_31B9_4D40_8323_5B16C3BC840F_.wvu.PrintArea" localSheetId="21" hidden="1">'Attach 17'!$A$1:$E$33</definedName>
    <definedName name="Z_FE4EC9C4_31B9_4D40_8323_5B16C3BC840F_.wvu.PrintArea" localSheetId="22" hidden="1">'Attach 18'!$A$1:$E$24</definedName>
    <definedName name="Z_FE4EC9C4_31B9_4D40_8323_5B16C3BC840F_.wvu.PrintArea" localSheetId="24" hidden="1">'Attach 19'!$A$1:$E$31</definedName>
    <definedName name="Z_FE4EC9C4_31B9_4D40_8323_5B16C3BC840F_.wvu.PrintArea" localSheetId="3" hidden="1">'Attach 3(JV)'!$A$1:$E$28</definedName>
    <definedName name="Z_FE4EC9C4_31B9_4D40_8323_5B16C3BC840F_.wvu.PrintArea" localSheetId="4" hidden="1">'Attach 3(QR)'!$A$1:$E$28</definedName>
    <definedName name="Z_FE4EC9C4_31B9_4D40_8323_5B16C3BC840F_.wvu.PrintArea" localSheetId="5" hidden="1">'Attach 4'!$A$1:$E$25</definedName>
    <definedName name="Z_FE4EC9C4_31B9_4D40_8323_5B16C3BC840F_.wvu.PrintArea" localSheetId="6" hidden="1">'Attach 4 (A)'!$A$1:$E$27</definedName>
    <definedName name="Z_FE4EC9C4_31B9_4D40_8323_5B16C3BC840F_.wvu.PrintArea" localSheetId="7" hidden="1">'Attach 4 (B)'!$A$1:$E$26</definedName>
    <definedName name="Z_FE4EC9C4_31B9_4D40_8323_5B16C3BC840F_.wvu.PrintArea" localSheetId="8" hidden="1">'Attach 5'!$A$1:$E$34</definedName>
    <definedName name="Z_FE4EC9C4_31B9_4D40_8323_5B16C3BC840F_.wvu.PrintArea" localSheetId="10" hidden="1">'Attach 6'!$A$1:$E$28</definedName>
    <definedName name="Z_FE4EC9C4_31B9_4D40_8323_5B16C3BC840F_.wvu.PrintArea" localSheetId="11" hidden="1">'Attach 7'!$A$1:$E$18</definedName>
    <definedName name="Z_FE4EC9C4_31B9_4D40_8323_5B16C3BC840F_.wvu.PrintArea" localSheetId="12" hidden="1">'Attach 9'!$A$1:$E$54</definedName>
    <definedName name="Z_FE4EC9C4_31B9_4D40_8323_5B16C3BC840F_.wvu.PrintArea" localSheetId="25" hidden="1">'Bid Form 1st Envelope '!$A$1:$F$115</definedName>
    <definedName name="Z_FE4EC9C4_31B9_4D40_8323_5B16C3BC840F_.wvu.PrintTitles" localSheetId="12" hidden="1">'Attach 9'!$17:$17</definedName>
    <definedName name="Z_FE4EC9C4_31B9_4D40_8323_5B16C3BC840F_.wvu.Rows" localSheetId="19" hidden="1">'Attach 15'!$16:$16</definedName>
    <definedName name="Z_FE4EC9C4_31B9_4D40_8323_5B16C3BC840F_.wvu.Rows" localSheetId="21" hidden="1">'Attach 17'!$26:$26,'Attach 17'!$32:$209</definedName>
    <definedName name="Z_FE4EC9C4_31B9_4D40_8323_5B16C3BC840F_.wvu.Rows" localSheetId="24" hidden="1">'Attach 19'!$13:$13,'Attach 19'!$20:$28</definedName>
    <definedName name="Z_FE4EC9C4_31B9_4D40_8323_5B16C3BC840F_.wvu.Rows" localSheetId="8" hidden="1">'Attach 5'!$4:$4</definedName>
  </definedNames>
  <calcPr calcId="191029"/>
  <customWorkbookViews>
    <customWorkbookView name="Charanya Ambati {चरण्या अंबटि} - Personal View" guid="{AC4C7B77-63EC-4D27-A5DB-0B1118A50B23}" mergeInterval="0" personalView="1" maximized="1" xWindow="-9" yWindow="-9" windowWidth="1938" windowHeight="1048" tabRatio="982" activeSheetId="14"/>
    <customWorkbookView name="Chandra Kr. Kamat {चंद्र कुमार कामत} - Personal View" guid="{75B62F04-C357-470B-9A70-09F62BD072B1}" mergeInterval="0" personalView="1" maximized="1" xWindow="-8" yWindow="-8" windowWidth="1936" windowHeight="1056" tabRatio="982" activeSheetId="26"/>
    <customWorkbookView name="60003018 - Personal View" guid="{FB41F969-87BE-4AD1-A99C-A5F9EA1C8FCB}" mergeInterval="0" personalView="1" maximized="1" windowWidth="1362" windowHeight="502" tabRatio="982" activeSheetId="2" showComments="commIndAndComment"/>
    <customWorkbookView name="Ram Lal - Personal View" guid="{47D52ECC-373D-4A7A-838F-7112A4A0A94F}" mergeInterval="0" personalView="1" maximized="1" windowWidth="1362" windowHeight="542" tabRatio="982" activeSheetId="26"/>
    <customWorkbookView name="Samrat Jain {Samrat Jain} - Personal View" guid="{BA86FE7A-199D-4ABD-A444-AE6BFDF4BCC9}" mergeInterval="0" personalView="1" maximized="1" windowWidth="1916" windowHeight="774" tabRatio="861" activeSheetId="2"/>
    <customWorkbookView name="A K Singh - Personal View" guid="{E51D3662-FFCE-4FD6-A590-7DDC9E38C41F}" mergeInterval="0" personalView="1" maximized="1" windowWidth="1276" windowHeight="778" tabRatio="849" activeSheetId="2"/>
    <customWorkbookView name="60001290 - Personal View" guid="{CB7992C9-ABA5-4C7D-8C49-1E1D8E8875C7}" mergeInterval="0" personalView="1" maximized="1" xWindow="1" yWindow="1" windowWidth="1360" windowHeight="538" tabRatio="902" activeSheetId="25"/>
    <customWorkbookView name="60002068 - Personal View" guid="{97C0FC0E-800C-45C9-895E-E91A3F1ADBA4}" mergeInterval="0" personalView="1" maximized="1" xWindow="1" yWindow="1" windowWidth="1366" windowHeight="492" tabRatio="902" activeSheetId="2"/>
    <customWorkbookView name="60001209 - Personal View" guid="{15A19D23-A9FD-4FC1-B7B0-F2D16BDFC729}" mergeInterval="0" personalView="1" maximized="1" xWindow="1" yWindow="1" windowWidth="1362" windowHeight="538" tabRatio="849" activeSheetId="6"/>
    <customWorkbookView name="60002881 - Personal View" guid="{C5EDD9E3-0801-4479-8600-A80B0FCFDF0B}" mergeInterval="0" personalView="1" maximized="1" xWindow="1" yWindow="1" windowWidth="1362" windowHeight="538" tabRatio="849" activeSheetId="20"/>
    <customWorkbookView name="rkg - Personal View" guid="{FE4EC9C4-31B9-4D40-8323-5B16C3BC840F}" mergeInterval="0" personalView="1" maximized="1" windowWidth="1362" windowHeight="509" tabRatio="960" activeSheetId="24"/>
    <customWorkbookView name="31103 - Personal View" guid="{F9FE2C60-2849-4C32-B532-2B1A89FFA9CD}" mergeInterval="0" personalView="1" maximized="1" windowWidth="1362" windowHeight="543" tabRatio="960" activeSheetId="6"/>
    <customWorkbookView name="01209 - Personal View" guid="{494F6778-23FE-4AAC-B37D-6C7543FC13B9}" mergeInterval="0" personalView="1" maximized="1" xWindow="1" yWindow="1" windowWidth="1366" windowHeight="538" tabRatio="725" activeSheetId="2"/>
    <customWorkbookView name="00398 - Personal View" guid="{CD4CA1A8-824A-452F-BDBA-32A47C1B3013}" mergeInterval="0" personalView="1" maximized="1" xWindow="1" yWindow="1" windowWidth="1366" windowHeight="496" tabRatio="942" activeSheetId="2"/>
    <customWorkbookView name="20074 - Personal View" guid="{8E7B022F-1113-4BA2-B2BA-8EDBE02A2557}" mergeInterval="0" personalView="1" maximized="1" windowWidth="1020" windowHeight="539" activeSheetId="2"/>
    <customWorkbookView name="asd - Personal View" guid="{A3F641DF-CF1D-48E3-AFDC-E52726A449CB}" mergeInterval="0" personalView="1" maximized="1" windowWidth="1276" windowHeight="597" activeSheetId="2"/>
    <customWorkbookView name="01009 - Personal View" guid="{ECEBABD0-566A-41C4-AA9A-38EA30EFEDA8}" mergeInterval="0" personalView="1" maximized="1" xWindow="42" yWindow="34" windowWidth="737" windowHeight="521" activeSheetId="11"/>
    <customWorkbookView name="01192 - Personal View" guid="{43BCBF1E-CDCF-4541-8D79-87EDCECBC1FD}" mergeInterval="0" personalView="1" maximized="1" xWindow="1" yWindow="1" windowWidth="1366" windowHeight="538" tabRatio="725" activeSheetId="2"/>
    <customWorkbookView name="HARSH KHANDELWAL         - Personal View" guid="{7A9EA6D6-4DDF-43D9-92E6-C6AFAD14E266}" mergeInterval="0" personalView="1" maximized="1" windowWidth="1362" windowHeight="543" tabRatio="960" activeSheetId="2"/>
    <customWorkbookView name="20587 - Personal View" guid="{DC28ED1E-3E35-4094-9C2B-5C0A1C1D459C}" mergeInterval="0" personalView="1" maximized="1" xWindow="1" yWindow="1" windowWidth="1362" windowHeight="519" tabRatio="960" activeSheetId="2"/>
    <customWorkbookView name="Baijnath Singh - Personal View" guid="{240327DD-375F-45D4-BA52-89AFD79FE6A1}" mergeInterval="0" personalView="1" maximized="1" windowWidth="1362" windowHeight="495" tabRatio="960" activeSheetId="24"/>
    <customWorkbookView name="A P Gupta - Personal View" guid="{477F7E43-D393-45BA-B99B-D838E4629B5D}" mergeInterval="0" personalView="1" maximized="1" windowWidth="1436" windowHeight="674" tabRatio="849" activeSheetId="2"/>
    <customWorkbookView name="Kundan Kumar Shrivastava - Personal View" guid="{8E3ED18F-7B8F-4A1C-969D-A70DC3B696C3}" mergeInterval="0" personalView="1" maximized="1" windowWidth="1362" windowHeight="509" tabRatio="849" activeSheetId="6"/>
    <customWorkbookView name="60001258 - Personal View" guid="{38BECF6E-1A53-4F98-87B9-44F2C5F77E08}" mergeInterval="0" personalView="1" maximized="1" xWindow="1" yWindow="1" windowWidth="1362" windowHeight="515" tabRatio="902" activeSheetId="25"/>
    <customWorkbookView name="60001655 - Personal View" guid="{340562B9-6CEE-4962-8D7D-CA1C6778F52C}" mergeInterval="0" personalView="1" maximized="1" xWindow="1" yWindow="1" windowWidth="1366" windowHeight="496" tabRatio="902" activeSheetId="6"/>
    <customWorkbookView name="Nrapendra Kumar - Personal View" guid="{82E8A0F5-0020-4355-95CF-28601763A783}" mergeInterval="0" personalView="1" maximized="1" windowWidth="1277" windowHeight="511" tabRatio="960" activeSheetId="2"/>
    <customWorkbookView name="60003099 - Personal View" guid="{05855B4F-D61E-4C97-B759-B2F96767F6F8}" mergeInterval="0" personalView="1" maximized="1" windowWidth="1276" windowHeight="758" tabRatio="861" activeSheetId="2"/>
    <customWorkbookView name="Rahul Mendhe {Rahul Mendhe} - Personal View" guid="{347D9A5E-5167-4CD7-A121-BEAF211F64E4}" mergeInterval="0" personalView="1" maximized="1" windowWidth="1916" windowHeight="774" tabRatio="982" activeSheetId="26"/>
    <customWorkbookView name="Ram Lal {Ram Lal} - Personal View" guid="{72B383D4-8341-48BE-BBCC-63C6785ABF81}" mergeInterval="0" personalView="1" maximized="1" windowWidth="1916" windowHeight="854" tabRatio="982" activeSheetId="26"/>
    <customWorkbookView name="Ankit Vaishnav {Ankit Vaishnav} - Personal View" guid="{7706378E-40E2-4583-90AF-E6E1DCB3696C}" mergeInterval="0" personalView="1" maximized="1" xWindow="-8" yWindow="-8" windowWidth="1456" windowHeight="876" tabRatio="982" activeSheetId="26"/>
  </customWorkbookViews>
</workbook>
</file>

<file path=xl/calcChain.xml><?xml version="1.0" encoding="utf-8"?>
<calcChain xmlns="http://schemas.openxmlformats.org/spreadsheetml/2006/main">
  <c r="B86" i="26" l="1"/>
  <c r="D69" i="16" l="1"/>
  <c r="D68" i="16"/>
  <c r="B69" i="16"/>
  <c r="B68" i="16"/>
  <c r="E1" i="12"/>
  <c r="D62" i="16"/>
  <c r="C62" i="16"/>
  <c r="B62" i="16"/>
  <c r="A62" i="16"/>
  <c r="C61" i="16"/>
  <c r="J59" i="16"/>
  <c r="J60" i="16" s="1"/>
  <c r="A57" i="16" s="1"/>
  <c r="M58" i="16"/>
  <c r="J57" i="16"/>
  <c r="J58" i="16" s="1"/>
  <c r="B61" i="16" s="1"/>
  <c r="B12" i="16"/>
  <c r="D11" i="16"/>
  <c r="B11" i="16"/>
  <c r="D10" i="16"/>
  <c r="B10" i="16"/>
  <c r="D9" i="16"/>
  <c r="B9" i="16"/>
  <c r="D8" i="16"/>
  <c r="A8" i="16"/>
  <c r="D7" i="16"/>
  <c r="A7" i="16"/>
  <c r="J61" i="16" l="1"/>
  <c r="B57" i="16" s="1"/>
  <c r="E8" i="13"/>
  <c r="E9" i="13"/>
  <c r="E10" i="13"/>
  <c r="E11" i="13"/>
  <c r="E49" i="13"/>
  <c r="E50" i="13"/>
  <c r="A42" i="24" l="1"/>
  <c r="A43" i="24"/>
  <c r="A40" i="19"/>
  <c r="A41" i="19"/>
  <c r="A47" i="13" l="1"/>
  <c r="A46" i="13"/>
  <c r="E1" i="11"/>
  <c r="E9" i="11" l="1"/>
  <c r="E8" i="11"/>
  <c r="A1" i="27"/>
  <c r="A4" i="27" s="1"/>
  <c r="A8" i="26"/>
  <c r="A9" i="26"/>
  <c r="A10" i="26"/>
  <c r="A11" i="26"/>
  <c r="A12" i="26"/>
  <c r="B15" i="26"/>
  <c r="B17" i="26"/>
  <c r="B21" i="26"/>
  <c r="AD21" i="26"/>
  <c r="B24" i="26"/>
  <c r="AD24" i="26"/>
  <c r="B25" i="26"/>
  <c r="H26" i="26"/>
  <c r="H27" i="26"/>
  <c r="B28" i="26"/>
  <c r="B29" i="26"/>
  <c r="B31" i="26"/>
  <c r="B32" i="26"/>
  <c r="B33" i="26"/>
  <c r="B34" i="26"/>
  <c r="B35" i="26"/>
  <c r="B36" i="26"/>
  <c r="B37" i="26"/>
  <c r="B38" i="26"/>
  <c r="B39" i="26"/>
  <c r="B40" i="26"/>
  <c r="B41" i="26"/>
  <c r="B42" i="26"/>
  <c r="B43" i="26"/>
  <c r="B44" i="26"/>
  <c r="B45" i="26"/>
  <c r="A115" i="26"/>
  <c r="E1" i="25"/>
  <c r="E7" i="25"/>
  <c r="E8" i="25"/>
  <c r="E9" i="25"/>
  <c r="E10" i="25"/>
  <c r="E11" i="25"/>
  <c r="A39" i="24"/>
  <c r="A40" i="24"/>
  <c r="A48" i="24"/>
  <c r="E1" i="23"/>
  <c r="E7" i="23"/>
  <c r="E8" i="23"/>
  <c r="E9" i="23"/>
  <c r="E10" i="23"/>
  <c r="E11" i="23"/>
  <c r="D1" i="22"/>
  <c r="E32" i="22" s="1"/>
  <c r="E60" i="22" s="1"/>
  <c r="Z2" i="22"/>
  <c r="D7" i="22"/>
  <c r="D38" i="22" s="1"/>
  <c r="D8" i="22"/>
  <c r="D39" i="22" s="1"/>
  <c r="D9" i="22"/>
  <c r="D40" i="22" s="1"/>
  <c r="D10" i="22"/>
  <c r="D69" i="22" s="1"/>
  <c r="D11" i="22"/>
  <c r="D70" i="22" s="1"/>
  <c r="A38" i="22"/>
  <c r="A39" i="22"/>
  <c r="B40" i="22"/>
  <c r="B41" i="22"/>
  <c r="B42" i="22"/>
  <c r="B43" i="22"/>
  <c r="A66" i="22"/>
  <c r="A67" i="22"/>
  <c r="B68" i="22"/>
  <c r="B69" i="22"/>
  <c r="B70" i="22"/>
  <c r="B71" i="22"/>
  <c r="H1" i="21"/>
  <c r="G7" i="21"/>
  <c r="G8" i="21"/>
  <c r="G9" i="21"/>
  <c r="G10" i="21"/>
  <c r="G11" i="21"/>
  <c r="E1" i="20"/>
  <c r="A3" i="20"/>
  <c r="E7" i="20"/>
  <c r="E8" i="20"/>
  <c r="E10" i="20"/>
  <c r="E11" i="20"/>
  <c r="E12" i="20"/>
  <c r="E74" i="20"/>
  <c r="A37" i="19"/>
  <c r="A38" i="19"/>
  <c r="A39" i="19"/>
  <c r="A45" i="19"/>
  <c r="A50" i="19"/>
  <c r="E1" i="18"/>
  <c r="E7" i="18"/>
  <c r="E8" i="18"/>
  <c r="E9" i="18"/>
  <c r="E10" i="18"/>
  <c r="E11" i="18"/>
  <c r="E1" i="17"/>
  <c r="E7" i="17"/>
  <c r="E8" i="17"/>
  <c r="E9" i="17"/>
  <c r="E10" i="17"/>
  <c r="E11" i="17"/>
  <c r="D1" i="15"/>
  <c r="D7" i="15"/>
  <c r="D8" i="15"/>
  <c r="D9" i="15"/>
  <c r="D10" i="15"/>
  <c r="D11" i="15"/>
  <c r="F1" i="14"/>
  <c r="E7" i="14"/>
  <c r="E8" i="14"/>
  <c r="E9" i="14"/>
  <c r="E10" i="14"/>
  <c r="E11" i="14"/>
  <c r="E7" i="12"/>
  <c r="E8" i="12"/>
  <c r="E9" i="12"/>
  <c r="E10" i="12"/>
  <c r="E11" i="12"/>
  <c r="E30" i="11"/>
  <c r="E7" i="11"/>
  <c r="E10" i="11"/>
  <c r="E11" i="11"/>
  <c r="A32" i="11"/>
  <c r="D7" i="10"/>
  <c r="A8" i="10"/>
  <c r="D8" i="10"/>
  <c r="D10" i="10"/>
  <c r="D11" i="10"/>
  <c r="D12" i="10"/>
  <c r="E36" i="10"/>
  <c r="D1" i="9"/>
  <c r="E36" i="9" s="1"/>
  <c r="E73" i="9" s="1"/>
  <c r="D7" i="9"/>
  <c r="D8" i="9"/>
  <c r="D9" i="9"/>
  <c r="D10" i="9"/>
  <c r="D11" i="9"/>
  <c r="E1" i="8"/>
  <c r="E7" i="8"/>
  <c r="E8" i="8"/>
  <c r="E9" i="8"/>
  <c r="E10" i="8"/>
  <c r="E11" i="8"/>
  <c r="E1" i="7"/>
  <c r="D7" i="7"/>
  <c r="D8" i="7"/>
  <c r="D9" i="7"/>
  <c r="D10" i="7"/>
  <c r="D11" i="7"/>
  <c r="G1" i="6"/>
  <c r="F7" i="6"/>
  <c r="F8" i="6"/>
  <c r="F9" i="6"/>
  <c r="F10" i="6"/>
  <c r="F11" i="6"/>
  <c r="H18" i="6"/>
  <c r="I18" i="6"/>
  <c r="H19" i="6"/>
  <c r="I19" i="6"/>
  <c r="H20" i="6"/>
  <c r="I20" i="6"/>
  <c r="H21" i="6"/>
  <c r="I21" i="6"/>
  <c r="H22" i="6"/>
  <c r="I22" i="6"/>
  <c r="H23" i="6"/>
  <c r="I23" i="6"/>
  <c r="H24" i="6"/>
  <c r="I24" i="6"/>
  <c r="H25" i="6"/>
  <c r="I25" i="6"/>
  <c r="F26" i="6"/>
  <c r="G26" i="6"/>
  <c r="E1" i="5"/>
  <c r="E7" i="5"/>
  <c r="E8" i="5"/>
  <c r="E9" i="5"/>
  <c r="E10" i="5"/>
  <c r="E11" i="5"/>
  <c r="A1" i="4"/>
  <c r="E1" i="4"/>
  <c r="Z1" i="4"/>
  <c r="Z2" i="4"/>
  <c r="Z2" i="21" s="1"/>
  <c r="A3" i="4"/>
  <c r="Z8" i="4"/>
  <c r="A8" i="4" s="1"/>
  <c r="B9" i="4"/>
  <c r="B10" i="4"/>
  <c r="B11" i="4"/>
  <c r="B12" i="4"/>
  <c r="A14" i="4"/>
  <c r="B17" i="4"/>
  <c r="B18" i="4"/>
  <c r="B19" i="4"/>
  <c r="B20" i="4"/>
  <c r="H22" i="4"/>
  <c r="B24" i="4"/>
  <c r="E24" i="4"/>
  <c r="AA24" i="4"/>
  <c r="B25" i="4"/>
  <c r="E25" i="4"/>
  <c r="AA25" i="4"/>
  <c r="B1" i="3"/>
  <c r="B2" i="3"/>
  <c r="I6" i="3"/>
  <c r="AA6" i="3"/>
  <c r="B7" i="3"/>
  <c r="J8" i="3"/>
  <c r="L8" i="3"/>
  <c r="B10" i="3"/>
  <c r="A7" i="4" s="1"/>
  <c r="B11" i="3"/>
  <c r="J13" i="3"/>
  <c r="B15" i="3"/>
  <c r="B16" i="3"/>
  <c r="H28" i="3"/>
  <c r="G28" i="3" s="1"/>
  <c r="B2" i="2"/>
  <c r="B3" i="2"/>
  <c r="B6" i="26" l="1"/>
  <c r="AI7" i="26" s="1"/>
  <c r="AI8" i="26" s="1"/>
  <c r="A1" i="22"/>
  <c r="A32" i="22" s="1"/>
  <c r="A60" i="22" s="1"/>
  <c r="F92" i="26"/>
  <c r="A3" i="21"/>
  <c r="A16" i="13"/>
  <c r="D42" i="22"/>
  <c r="B30" i="22"/>
  <c r="B58" i="22" s="1"/>
  <c r="B86" i="22" s="1"/>
  <c r="D30" i="22"/>
  <c r="D58" i="22" s="1"/>
  <c r="D86" i="22" s="1"/>
  <c r="E22" i="5"/>
  <c r="A8" i="25"/>
  <c r="B12" i="23"/>
  <c r="B11" i="18"/>
  <c r="B10" i="23"/>
  <c r="B20" i="21"/>
  <c r="J6" i="3"/>
  <c r="L85" i="26" s="1"/>
  <c r="E17" i="4"/>
  <c r="E19" i="4"/>
  <c r="B16" i="4"/>
  <c r="D67" i="22"/>
  <c r="D66" i="22"/>
  <c r="D41" i="22"/>
  <c r="E20" i="4"/>
  <c r="E18" i="4"/>
  <c r="E16" i="4"/>
  <c r="B10" i="5"/>
  <c r="I26" i="6"/>
  <c r="A18" i="6" s="1"/>
  <c r="H26" i="6"/>
  <c r="A17" i="6" s="1"/>
  <c r="B11" i="6"/>
  <c r="B11" i="12"/>
  <c r="B11" i="14"/>
  <c r="B10" i="7"/>
  <c r="E27" i="11"/>
  <c r="E50" i="11" s="1"/>
  <c r="B10" i="15"/>
  <c r="B9" i="8"/>
  <c r="B10" i="9"/>
  <c r="B11" i="10"/>
  <c r="B9" i="13"/>
  <c r="B9" i="17"/>
  <c r="B11" i="20"/>
  <c r="A101" i="26"/>
  <c r="B9" i="6"/>
  <c r="B11" i="8"/>
  <c r="B11" i="11"/>
  <c r="B9" i="12"/>
  <c r="B9" i="14"/>
  <c r="B11" i="17"/>
  <c r="D68" i="22"/>
  <c r="A10" i="27"/>
  <c r="B10" i="27" s="1"/>
  <c r="D10" i="27" s="1"/>
  <c r="A6" i="27"/>
  <c r="B6" i="27" s="1"/>
  <c r="A9" i="27"/>
  <c r="B9" i="27" s="1"/>
  <c r="D9" i="27" s="1"/>
  <c r="A11" i="27"/>
  <c r="B11" i="27" s="1"/>
  <c r="D11" i="27" s="1"/>
  <c r="A8" i="27"/>
  <c r="B8" i="27" s="1"/>
  <c r="D8" i="27" s="1"/>
  <c r="A7" i="27"/>
  <c r="B7" i="27" s="1"/>
  <c r="D7" i="27" s="1"/>
  <c r="K8" i="3"/>
  <c r="L86" i="26"/>
  <c r="B12" i="5"/>
  <c r="B13" i="20"/>
  <c r="B12" i="21"/>
  <c r="B10" i="21"/>
  <c r="A3" i="22"/>
  <c r="A34" i="22" s="1"/>
  <c r="A62" i="22" s="1"/>
  <c r="B11" i="25"/>
  <c r="B9" i="25"/>
  <c r="B12" i="15"/>
  <c r="E21" i="6"/>
  <c r="B27" i="11"/>
  <c r="B50" i="11" s="1"/>
  <c r="B50" i="13"/>
  <c r="B12" i="13"/>
  <c r="A3" i="13"/>
  <c r="Z2" i="15"/>
  <c r="B12" i="18"/>
  <c r="B10" i="18"/>
  <c r="B11" i="22"/>
  <c r="B9" i="22"/>
  <c r="B11" i="23"/>
  <c r="B9" i="23"/>
  <c r="A102" i="26"/>
  <c r="E26" i="11"/>
  <c r="E49" i="11" s="1"/>
  <c r="B11" i="5"/>
  <c r="B9" i="5"/>
  <c r="B22" i="6"/>
  <c r="B12" i="6"/>
  <c r="B10" i="6"/>
  <c r="B11" i="7"/>
  <c r="B9" i="7"/>
  <c r="B12" i="8"/>
  <c r="B10" i="8"/>
  <c r="B11" i="9"/>
  <c r="B9" i="9"/>
  <c r="B12" i="10"/>
  <c r="B10" i="10"/>
  <c r="B12" i="11"/>
  <c r="B10" i="11"/>
  <c r="B17" i="12"/>
  <c r="B10" i="12"/>
  <c r="B11" i="13"/>
  <c r="B10" i="14"/>
  <c r="B11" i="15"/>
  <c r="B9" i="15"/>
  <c r="B12" i="17"/>
  <c r="B10" i="17"/>
  <c r="B12" i="20"/>
  <c r="B10" i="20"/>
  <c r="E26" i="20" s="1"/>
  <c r="B11" i="21"/>
  <c r="B9" i="21"/>
  <c r="H20" i="21" s="1"/>
  <c r="B12" i="25"/>
  <c r="B10" i="25"/>
  <c r="B12" i="7"/>
  <c r="B12" i="9"/>
  <c r="B13" i="10"/>
  <c r="B23" i="5"/>
  <c r="E34" i="9"/>
  <c r="D71" i="9" s="1"/>
  <c r="D108" i="9" s="1"/>
  <c r="D33" i="10"/>
  <c r="D71" i="10" s="1"/>
  <c r="B9" i="11"/>
  <c r="A3" i="12"/>
  <c r="A3" i="16" s="1"/>
  <c r="B10" i="13"/>
  <c r="A3" i="17"/>
  <c r="B9" i="18"/>
  <c r="B12" i="22"/>
  <c r="B10" i="22"/>
  <c r="B22" i="5"/>
  <c r="B33" i="10"/>
  <c r="B71" i="10" s="1"/>
  <c r="B26" i="11"/>
  <c r="B49" i="11" s="1"/>
  <c r="B16" i="12"/>
  <c r="B49" i="13"/>
  <c r="B27" i="15"/>
  <c r="B24" i="8"/>
  <c r="B25" i="14"/>
  <c r="B91" i="20"/>
  <c r="C94" i="26"/>
  <c r="B25" i="7"/>
  <c r="B33" i="9"/>
  <c r="B70" i="9" s="1"/>
  <c r="B107" i="9" s="1"/>
  <c r="B29" i="22"/>
  <c r="B57" i="22" s="1"/>
  <c r="B85" i="22" s="1"/>
  <c r="B21" i="6"/>
  <c r="B24" i="17"/>
  <c r="B24" i="18"/>
  <c r="B89" i="21"/>
  <c r="B19" i="23"/>
  <c r="B30" i="25"/>
  <c r="B90" i="21"/>
  <c r="B20" i="23"/>
  <c r="C95" i="26"/>
  <c r="B34" i="10"/>
  <c r="B72" i="10" s="1"/>
  <c r="B26" i="14"/>
  <c r="B28" i="15"/>
  <c r="B25" i="17"/>
  <c r="B92" i="20"/>
  <c r="B31" i="25"/>
  <c r="B26" i="7"/>
  <c r="B25" i="8"/>
  <c r="B34" i="9"/>
  <c r="B71" i="9" s="1"/>
  <c r="B108" i="9" s="1"/>
  <c r="B25" i="18"/>
  <c r="E26" i="14"/>
  <c r="E25" i="18"/>
  <c r="E92" i="20"/>
  <c r="H90" i="21"/>
  <c r="E20" i="23"/>
  <c r="E22" i="6"/>
  <c r="D26" i="7"/>
  <c r="E25" i="17"/>
  <c r="E31" i="25"/>
  <c r="F95" i="26"/>
  <c r="E25" i="8"/>
  <c r="E23" i="5"/>
  <c r="D34" i="10"/>
  <c r="D72" i="10" s="1"/>
  <c r="E17" i="12"/>
  <c r="E28" i="15"/>
  <c r="E16" i="12"/>
  <c r="E25" i="14"/>
  <c r="E24" i="17"/>
  <c r="E91" i="20"/>
  <c r="E30" i="25"/>
  <c r="D25" i="7"/>
  <c r="H89" i="21"/>
  <c r="D29" i="22"/>
  <c r="D57" i="22" s="1"/>
  <c r="D85" i="22" s="1"/>
  <c r="E19" i="23"/>
  <c r="F94" i="26"/>
  <c r="E27" i="15"/>
  <c r="E24" i="8"/>
  <c r="E33" i="9"/>
  <c r="D70" i="9" s="1"/>
  <c r="D107" i="9" s="1"/>
  <c r="E24" i="18"/>
  <c r="A7" i="22"/>
  <c r="A7" i="11"/>
  <c r="A7" i="8"/>
  <c r="A7" i="7"/>
  <c r="A7" i="6"/>
  <c r="A7" i="25"/>
  <c r="A7" i="21"/>
  <c r="A8" i="20"/>
  <c r="A7" i="18"/>
  <c r="A7" i="12"/>
  <c r="A7" i="23"/>
  <c r="A7" i="17"/>
  <c r="A7" i="9"/>
  <c r="A7" i="5"/>
  <c r="A7" i="15"/>
  <c r="A7" i="14"/>
  <c r="A7" i="13"/>
  <c r="A8" i="12"/>
  <c r="A8" i="18"/>
  <c r="A8" i="6"/>
  <c r="A8" i="7"/>
  <c r="A8" i="8"/>
  <c r="A8" i="11"/>
  <c r="A8" i="22"/>
  <c r="A8" i="14"/>
  <c r="A8" i="15"/>
  <c r="A8" i="5"/>
  <c r="A8" i="9"/>
  <c r="A9" i="10"/>
  <c r="A8" i="13"/>
  <c r="A8" i="17"/>
  <c r="A8" i="23"/>
  <c r="A9" i="20"/>
  <c r="A8" i="21"/>
  <c r="A1" i="23"/>
  <c r="A1" i="5"/>
  <c r="A1" i="7"/>
  <c r="A1" i="10"/>
  <c r="A36" i="10" s="1"/>
  <c r="A1" i="11"/>
  <c r="A30" i="11" s="1"/>
  <c r="A1" i="14"/>
  <c r="A1" i="26"/>
  <c r="A1" i="6"/>
  <c r="A1" i="13"/>
  <c r="A1" i="16" s="1"/>
  <c r="A1" i="8"/>
  <c r="A1" i="12"/>
  <c r="A1" i="17"/>
  <c r="A1" i="20"/>
  <c r="A1" i="21"/>
  <c r="A1" i="25"/>
  <c r="A1" i="9"/>
  <c r="A1" i="15"/>
  <c r="A1" i="18"/>
  <c r="A3" i="18"/>
  <c r="A3" i="25"/>
  <c r="A3" i="7"/>
  <c r="A3" i="9"/>
  <c r="A3" i="10"/>
  <c r="A3" i="11"/>
  <c r="A3" i="23"/>
  <c r="A3" i="5"/>
  <c r="A3" i="15" s="1"/>
  <c r="A3" i="6"/>
  <c r="A3" i="8"/>
  <c r="A3" i="14"/>
  <c r="AI6" i="26" l="1"/>
  <c r="AI9" i="26"/>
  <c r="A36" i="9"/>
  <c r="A73" i="9"/>
  <c r="B88" i="26" l="1"/>
</calcChain>
</file>

<file path=xl/sharedStrings.xml><?xml version="1.0" encoding="utf-8"?>
<sst xmlns="http://schemas.openxmlformats.org/spreadsheetml/2006/main" count="1308" uniqueCount="805">
  <si>
    <t>(Declaration regarding Social Accountability)</t>
  </si>
  <si>
    <r>
      <t xml:space="preserve">We conform that we stand committed to comply to all requirements of Social Accountability Standards i.e., SA8000 (latest Standard available at </t>
    </r>
    <r>
      <rPr>
        <i/>
        <sz val="11"/>
        <color indexed="12"/>
        <rFont val="Book Antiqua"/>
        <family val="1"/>
      </rPr>
      <t>www.sa-intl.org</t>
    </r>
    <r>
      <rPr>
        <sz val="11"/>
        <rFont val="Book Antiqua"/>
        <family val="1"/>
      </rPr>
      <t xml:space="preserve">) and maintain the necessary records. </t>
    </r>
  </si>
  <si>
    <t>(Declaration)</t>
  </si>
  <si>
    <t>We confirm that Bid Form and Price Schedules in the Second Envelope have been filled up by us as per the provisions of the Instruction to Bidders. Further, we have noted that the same shall be evaluated as per the provisions of the Bidding Documents.</t>
  </si>
  <si>
    <t>Printed Name :</t>
  </si>
  <si>
    <t>Designation :</t>
  </si>
  <si>
    <t>Date      :</t>
  </si>
  <si>
    <t>Place      :</t>
  </si>
  <si>
    <t>(Additional Information)</t>
  </si>
  <si>
    <t>: Attachments :</t>
  </si>
  <si>
    <t>Thirty Five</t>
  </si>
  <si>
    <t>In support of the additional information required as per ITB Sub-Clause 9.3 (p) of the Bidding Documents, we furnish herewith our data/details/documents etc., alongwith other information, as follows (the stipulations have been reproduced in italics for ready reference):</t>
  </si>
  <si>
    <t xml:space="preserve">The Bidder shall furnish </t>
  </si>
  <si>
    <r>
      <t>A certificate from their Banker(s) (as per prescribed formats in Form 16, Section-VI: Sample Forms and Procedures) indicating various fund based/non fund based limits sanctioned to the Bidder and the extent of utilization as on date.  Such certificate should have been issued not earlier than three months prior to the date of bid opening. Wherever necessary the Employer may make queries with the Bidders’ Bankers.</t>
    </r>
    <r>
      <rPr>
        <sz val="11"/>
        <rFont val="Book Antiqua"/>
        <family val="1"/>
      </rPr>
      <t xml:space="preserve">  [Reference ITB clause 9.3(p)(i)]</t>
    </r>
  </si>
  <si>
    <t>In accordance with 1.0, certificate(s) from banker as per requisite format, indicating various fund based/non fund based limits sanctioned to the bidder or each member of the joint venture and the extent of utilization as on date is/are enclosed, as per the following details:</t>
  </si>
  <si>
    <t>Name of the Banker by whom certificate issued</t>
  </si>
  <si>
    <r>
      <t xml:space="preserve">Date of certificate (should not be earlier than </t>
    </r>
    <r>
      <rPr>
        <b/>
        <sz val="11"/>
        <rFont val="Book Antiqua"/>
        <family val="1"/>
      </rPr>
      <t>3 months</t>
    </r>
    <r>
      <rPr>
        <sz val="11"/>
        <rFont val="Book Antiqua"/>
        <family val="1"/>
      </rPr>
      <t xml:space="preserve"> prior to date of bid opening)</t>
    </r>
  </si>
  <si>
    <t>Whether fund based/non fund based limits are indicated in the certificate</t>
  </si>
  <si>
    <t>Whether extent of utilization is indicated in the certificate</t>
  </si>
  <si>
    <t>(i)</t>
  </si>
  <si>
    <t>Details of Banker:</t>
  </si>
  <si>
    <t xml:space="preserve">Name of Banker </t>
  </si>
  <si>
    <t>Address of Banker</t>
  </si>
  <si>
    <t>Telephone No.</t>
  </si>
  <si>
    <t>Contact Name and Title</t>
  </si>
  <si>
    <t xml:space="preserve">Fax No. </t>
  </si>
  <si>
    <t xml:space="preserve">E-mail ID </t>
  </si>
  <si>
    <t>As per para 1.0, Authorization Letter(s) from the bidder (in case of JV bidder, from all the partners) addressed to the Banker(s), authorizing POWERGRID to seek queries about the bidder with the Banker(s) and advising the Banker(s) to reply the same promptly, is/are enclosed as per following details:</t>
  </si>
  <si>
    <t>(ii)</t>
  </si>
  <si>
    <t>Letter Ref.</t>
  </si>
  <si>
    <t>Date</t>
  </si>
  <si>
    <t>Addressed to (name of the Bank)</t>
  </si>
  <si>
    <t xml:space="preserve">Litigation History </t>
  </si>
  <si>
    <r>
      <t>The bidder should provide detailed information on any litigation or arbitration arising out of contracts completed or under execution by it over the last five years.  A consistent history of awards involving litigation against the Bidder or any partner of JV may result in rejection of Bid.</t>
    </r>
    <r>
      <rPr>
        <sz val="11"/>
        <rFont val="Book Antiqua"/>
        <family val="1"/>
      </rPr>
      <t xml:space="preserve"> [Reference ITB clause 9.3(p)(ii)]</t>
    </r>
  </si>
  <si>
    <t>Details of litigation history resulting from Contracts completed or under execution by the bidder over the last five years</t>
  </si>
  <si>
    <t>Year</t>
  </si>
  <si>
    <t>Name of client, cause of litigation/arbitration and matter in dispute</t>
  </si>
  <si>
    <t>Details of Contract and date</t>
  </si>
  <si>
    <t>OTHER INFORMATION</t>
  </si>
  <si>
    <t>Current Contract Commitments of works in progress</t>
  </si>
  <si>
    <t xml:space="preserve">Bidders (individual firms or each partners of JV) should provide information on their current commitments on all contracts that have been awarded, or for which a letter of intent or acceptance has been received, or for contracts approaching completion, but for which an unqualified, full completion certificate has yet to be issued. </t>
  </si>
  <si>
    <t>Details of Contract</t>
  </si>
  <si>
    <t>Value of outstanding work (Rs.)</t>
  </si>
  <si>
    <t>Estimated completion date</t>
  </si>
  <si>
    <t>Financial Data:</t>
  </si>
  <si>
    <t>Projection for next five years</t>
  </si>
  <si>
    <t>(Alternative, Deviations and Exceptions to the Provisions)</t>
  </si>
  <si>
    <t>The bidder shall itemize any deviation from the Specifications included in his bid. Each item shall be listed (separate sheets may be used and enclosed with this Attachment) with the following information:</t>
  </si>
  <si>
    <t>Reference clause in the Specifications</t>
  </si>
  <si>
    <t>Deviation</t>
  </si>
  <si>
    <t>Cost of withdrawal of the deviation</t>
  </si>
  <si>
    <t>The above deviations and variations are exhaustive. We confirm that we shall withdraw the deviations proposed by us at the cost of withdrawal indicated in this attachment, failing which our bid may be rejected and Bid Security forfeited.</t>
  </si>
  <si>
    <t>Except for the above deviations and variations, the entire work shall be performed as per your specifications and documents.  Further, we agree that any deviations, conditionality or reservation introduced in this Attachment-6 and/or in the Bid form, Price schedules &amp; Technical Data Sheets and covering letter, or in any other part of the bid will be reviewed to conduct a determination of the substantial responsiveness of the bid.</t>
  </si>
  <si>
    <t>BID FORM (First Envelope)</t>
  </si>
  <si>
    <t>Dear Ladies and/or Gentlemen,</t>
  </si>
  <si>
    <t>Attachments to the Bid Form (First Envelope)</t>
  </si>
  <si>
    <t xml:space="preserve"> </t>
  </si>
  <si>
    <t>In line with the requirement of the Bidding Documents, we enclose herewith the following Attachments:</t>
  </si>
  <si>
    <t>A power of attorney duly authorized by a Notary Public indicating that the person(s) signing the bid have the authority to sign the bid and thus that the bid is binding upon us during the full period of its validity in accordance with the ITB Clause 14.</t>
  </si>
  <si>
    <t>The details of all major items of services or supply which we propose subletting in case of award, giving details of the name and nationality of the proposed subcontractor/sub-vendor for each item.</t>
  </si>
  <si>
    <t>The variation and deviations from the requirements of the Conditions of Contract, Technical Specification and Drawings (excluding critical provisions as mentioned at clause 6.0 below) in your format enclosed with the Bidding Documents, including, inter alia, the cost of withdrawal of the variations and deviations indicated therein.</t>
  </si>
  <si>
    <t>Work Completion Schedule.</t>
  </si>
  <si>
    <t>Guarantee Declaration.</t>
  </si>
  <si>
    <t>Information regarding ex-employees of Employer in our firm.</t>
  </si>
  <si>
    <t>Integrity Pact, in a separate envelope, duly signed on each page by the person signing the bid.</t>
  </si>
  <si>
    <t>We are aware that, in line with Clause No. 27.1 (ITB), our Second Envelope (Price Part) is liable to be rejected in case the same contains any deviation/omission from the contractual and commercial conditions and technical Specifications other than those identified in this First Envelope.</t>
  </si>
  <si>
    <t>Construction of the Contract</t>
  </si>
  <si>
    <t>We have read the provisions of following clauses and confirm that the specified stipulations of these clauses are acceptable to us:</t>
  </si>
  <si>
    <t>GCC 2.14</t>
  </si>
  <si>
    <t>Governing Law</t>
  </si>
  <si>
    <t>GCC 8</t>
  </si>
  <si>
    <t>Terms of Payment</t>
  </si>
  <si>
    <t xml:space="preserve">(d) </t>
  </si>
  <si>
    <t xml:space="preserve">GCC 9.3 </t>
  </si>
  <si>
    <t>Performance Security</t>
  </si>
  <si>
    <t>(e)</t>
  </si>
  <si>
    <t>GCC 10</t>
  </si>
  <si>
    <t>Taxes and Duties</t>
  </si>
  <si>
    <t>(f)</t>
  </si>
  <si>
    <t>GCC 21.2</t>
  </si>
  <si>
    <t xml:space="preserve">We hereby furnish the details of the items/ sub-assemblies propose to supply from our own works (i.e. as direct transactions) in additiona to the supplies the same from other vendors (i.e. as Bought-out transactions) as detailed in the table given above. </t>
  </si>
  <si>
    <t>Completion Time Guarantee</t>
  </si>
  <si>
    <t>(g)</t>
  </si>
  <si>
    <t>GCC 22</t>
  </si>
  <si>
    <t>Defect Liability</t>
  </si>
  <si>
    <t>(h)</t>
  </si>
  <si>
    <t>GCC 23</t>
  </si>
  <si>
    <t>Functional Guarantee</t>
  </si>
  <si>
    <t>GCC 25</t>
  </si>
  <si>
    <t>Patent Indemnity</t>
  </si>
  <si>
    <t>(j)</t>
  </si>
  <si>
    <t>GCC 26</t>
  </si>
  <si>
    <t>Limitation of Liability</t>
  </si>
  <si>
    <t>(k)</t>
  </si>
  <si>
    <t>GCC 38</t>
  </si>
  <si>
    <t>Settlement of Disputes</t>
  </si>
  <si>
    <t>(l)</t>
  </si>
  <si>
    <t>GCC 39</t>
  </si>
  <si>
    <t>Arbitration</t>
  </si>
  <si>
    <t>Price Adjustment</t>
  </si>
  <si>
    <t>Appendix 2 to Form of Contract Agreement</t>
  </si>
  <si>
    <t>Further we understand that deviation taken in any of the above clauses by us may make our bid non-responsive as per provision of bidding documents and be rejected by you.</t>
  </si>
  <si>
    <t>Quantity proposed to be supplied</t>
  </si>
  <si>
    <t>Details of the plant from where supplies are proposed.</t>
  </si>
  <si>
    <t>Name of Plant</t>
  </si>
  <si>
    <t>Address</t>
  </si>
  <si>
    <t>We undertake, if our bid is accepted, to commence the work immediately upon your Notification of Award to us, and to achieve the delivery of goods and related services within the time stated in the Bidding Documents.</t>
  </si>
  <si>
    <t>If our bid is accepted, we undertake to provide a Performance Security in the form and amounts, and within the times specified in the Bidding Documents.</t>
  </si>
  <si>
    <t xml:space="preserve">We agree to abide by this bid for a period of six (06) months from the date fixed for opening of bids as stipulated in the Bidding Documents, and it shall remain binding upon us and may be accepted by you at any time before the expiration of that period. </t>
  </si>
  <si>
    <t>Until a formal Contract is prepared and executed between us, this bid, together with your written acceptance thereof in the form of your Notification of Award shall constitute a binding contract between us.</t>
  </si>
  <si>
    <t>We understand that you are not bound to accept the lowest or any bid you may receive.</t>
  </si>
  <si>
    <t>st</t>
  </si>
  <si>
    <t>January</t>
  </si>
  <si>
    <t>Name of the person with designation in POWERGRID</t>
  </si>
  <si>
    <t>Date of Retirement/ resignation from POWERGRID</t>
  </si>
  <si>
    <t>Date of joining and designation in our organisation</t>
  </si>
  <si>
    <t>Award for or against the bidder</t>
  </si>
  <si>
    <t>Disputed amount</t>
  </si>
  <si>
    <t>Details</t>
  </si>
  <si>
    <t>Actual (Previous five years)</t>
  </si>
  <si>
    <t>Figures Rs in</t>
  </si>
  <si>
    <t>Total Assets</t>
  </si>
  <si>
    <t>Current Assets</t>
  </si>
  <si>
    <t>Completion Period</t>
  </si>
  <si>
    <t>Months</t>
  </si>
  <si>
    <t xml:space="preserve">Total Liability </t>
  </si>
  <si>
    <t xml:space="preserve">Current Liability </t>
  </si>
  <si>
    <t>Profit before taxes</t>
  </si>
  <si>
    <t>Profit after taxes</t>
  </si>
  <si>
    <t>Please provide additional information of the Bidder</t>
  </si>
  <si>
    <t>General guidelines for filling up  the Attachments</t>
  </si>
  <si>
    <t>Fill up only green shaded cells in the relevent attachments.</t>
  </si>
  <si>
    <t>We are furnishing the following details of Statutory Registration Numbers and details of Bank for electronic payment.</t>
  </si>
  <si>
    <t>Name of the Supplier/ Contractor in whose favour payment is to be made</t>
  </si>
  <si>
    <t>Address with PIN Code and State</t>
  </si>
  <si>
    <t>Registered Office:</t>
  </si>
  <si>
    <t>Branch Office:</t>
  </si>
  <si>
    <t>Correspondence Address:</t>
  </si>
  <si>
    <t>Status – Company/others</t>
  </si>
  <si>
    <t>[Declaration of Micro/ Small/ Medium Enterprise under Micro/ Small &amp; Medium Enterprises Development Act 2006, if applicable]</t>
  </si>
  <si>
    <t>Permanent Account (PAN) No.</t>
  </si>
  <si>
    <t>PF Registration No. of the Company</t>
  </si>
  <si>
    <t>PF Regional Office covered (with Address)</t>
  </si>
  <si>
    <t>Name of Contact Person</t>
  </si>
  <si>
    <t>Landline(s):</t>
  </si>
  <si>
    <t>Mobile(s):</t>
  </si>
  <si>
    <t>Email ID :</t>
  </si>
  <si>
    <t>Bank Details for Electronic Payment</t>
  </si>
  <si>
    <t>Name of the Bank:</t>
  </si>
  <si>
    <t>Address of Branch:</t>
  </si>
  <si>
    <t>Account No.:</t>
  </si>
  <si>
    <t>Type of Account:</t>
  </si>
  <si>
    <t>9 digit MICR code printed at bottom in middle, next to cheque no.</t>
  </si>
  <si>
    <t>Contact Details</t>
  </si>
  <si>
    <t>[Name of Countries]</t>
  </si>
  <si>
    <t>Designation   :</t>
  </si>
  <si>
    <t>1.           </t>
  </si>
  <si>
    <t>2.           </t>
  </si>
  <si>
    <t>4.           </t>
  </si>
  <si>
    <t>5.           </t>
  </si>
  <si>
    <t>10.       </t>
  </si>
  <si>
    <t>11.       </t>
  </si>
  <si>
    <t>12.       </t>
  </si>
  <si>
    <t>We hereby declare that the above information are true and correct and we agree that the payment on account of this Contract, in the event of award, be made in the above account maintained in the above mentioned Bank.</t>
  </si>
  <si>
    <r>
      <t>IFSC (for RTGS)/NEFT Code (</t>
    </r>
    <r>
      <rPr>
        <i/>
        <sz val="11"/>
        <rFont val="Book Antiqua"/>
        <family val="1"/>
      </rPr>
      <t>to be obtained from the Bank</t>
    </r>
    <r>
      <rPr>
        <sz val="11"/>
        <rFont val="Book Antiqua"/>
        <family val="1"/>
      </rPr>
      <t>) Sample Cancelled Cheque to be enclosed</t>
    </r>
  </si>
  <si>
    <t>Attachment 2 Power of Attorney : No specific format is provided by POWERGRID. Bidder may use their own format.</t>
  </si>
  <si>
    <t xml:space="preserve">Attachment 1 Bid Security : To be submitted as perproforma provided in the bidding document. </t>
  </si>
  <si>
    <t>Specify type of Bidder         [Select from drop down menu]</t>
  </si>
  <si>
    <t>Further, the required Joint Venture Agreement signed by us and our Partners has also been furnished as per your format Attachment-3(JV).</t>
  </si>
  <si>
    <t>Further the required deed of Joint Undertaking signed by us and Tower Manufacturer has also been furnished as per your format.</t>
  </si>
  <si>
    <t>Enter details here.</t>
  </si>
  <si>
    <t>Enter following details of the bidder</t>
  </si>
  <si>
    <t xml:space="preserve">Printed Name </t>
  </si>
  <si>
    <t>Designation</t>
  </si>
  <si>
    <t>Name(s) and Addresse(s) of other partner(s)</t>
  </si>
  <si>
    <t xml:space="preserve">The Bidder should accordingly also provide the following information/documents </t>
  </si>
  <si>
    <t>Business Address                       :</t>
  </si>
  <si>
    <t>Country of Incorporation         :</t>
  </si>
  <si>
    <t>State/Province to be indicated :</t>
  </si>
  <si>
    <t>Name of Principal Officer         :</t>
  </si>
  <si>
    <t>Address of  Principal Officer    :</t>
  </si>
  <si>
    <t>Package No          :</t>
  </si>
  <si>
    <t>"Saudamini", Plot No. 2, Sector 29</t>
  </si>
  <si>
    <t>Extra Sheet</t>
  </si>
  <si>
    <t>Equipments &amp; Materials produced in [Name of countries]</t>
  </si>
  <si>
    <t>Company incorporated &amp; registered in [Name of countries]</t>
  </si>
  <si>
    <t>(Details of Alternative Bid)</t>
  </si>
  <si>
    <t>No Alternative Bid</t>
  </si>
  <si>
    <t>One</t>
  </si>
  <si>
    <t>Two</t>
  </si>
  <si>
    <t>Three</t>
  </si>
  <si>
    <t>Four</t>
  </si>
  <si>
    <t>Five</t>
  </si>
  <si>
    <t>Six</t>
  </si>
  <si>
    <t>Seven</t>
  </si>
  <si>
    <t>Eight</t>
  </si>
  <si>
    <t>Nine</t>
  </si>
  <si>
    <t>Ten</t>
  </si>
  <si>
    <t>Eleven</t>
  </si>
  <si>
    <t>Twelve</t>
  </si>
  <si>
    <t>Thirteen</t>
  </si>
  <si>
    <t>Fourteen</t>
  </si>
  <si>
    <t>Fifteen</t>
  </si>
  <si>
    <t>Sixteen</t>
  </si>
  <si>
    <t>Seventeen</t>
  </si>
  <si>
    <t>Eighteen</t>
  </si>
  <si>
    <t>Nineteen</t>
  </si>
  <si>
    <t>Twenty</t>
  </si>
  <si>
    <t>Twenty One</t>
  </si>
  <si>
    <t>Twenty Two</t>
  </si>
  <si>
    <t>Twenty Three</t>
  </si>
  <si>
    <t>Twenty Four</t>
  </si>
  <si>
    <t>Twenty Five</t>
  </si>
  <si>
    <t>Twenty Six</t>
  </si>
  <si>
    <t>Twenty Seven</t>
  </si>
  <si>
    <t>Twenty Eight</t>
  </si>
  <si>
    <t>Twenty Nine</t>
  </si>
  <si>
    <t>Thirty</t>
  </si>
  <si>
    <t>Thirty One</t>
  </si>
  <si>
    <t>Thirty Two</t>
  </si>
  <si>
    <t>Thirty Three</t>
  </si>
  <si>
    <t>Thirty Four</t>
  </si>
  <si>
    <t>Thirty Six</t>
  </si>
  <si>
    <t>Thirty Seven</t>
  </si>
  <si>
    <t>Thirty Eight</t>
  </si>
  <si>
    <t>Thirty Nine</t>
  </si>
  <si>
    <t>Forty</t>
  </si>
  <si>
    <t>Forty One</t>
  </si>
  <si>
    <t>Forty Two</t>
  </si>
  <si>
    <t>Forty Three</t>
  </si>
  <si>
    <t>Forty Four</t>
  </si>
  <si>
    <t>Forty Five</t>
  </si>
  <si>
    <t>Forty Six</t>
  </si>
  <si>
    <t>Forty Seven</t>
  </si>
  <si>
    <t>Forty Eight</t>
  </si>
  <si>
    <t>Forty Nine</t>
  </si>
  <si>
    <t>Fifty</t>
  </si>
  <si>
    <t>Fifty One</t>
  </si>
  <si>
    <t>Fifty Two</t>
  </si>
  <si>
    <t>Fifty Three</t>
  </si>
  <si>
    <t>Fifty Four</t>
  </si>
  <si>
    <t>Fifty Five</t>
  </si>
  <si>
    <t>Fifty Six</t>
  </si>
  <si>
    <t>Fifty Seven</t>
  </si>
  <si>
    <t>Fifty Eight</t>
  </si>
  <si>
    <t>Fifty Nine</t>
  </si>
  <si>
    <t>Sixty</t>
  </si>
  <si>
    <t>Sixty One</t>
  </si>
  <si>
    <t>Sixty Two</t>
  </si>
  <si>
    <t>Sixty Three</t>
  </si>
  <si>
    <t>Sixty Four</t>
  </si>
  <si>
    <t>Sixty Five</t>
  </si>
  <si>
    <t>Sixty Six</t>
  </si>
  <si>
    <t>Sixty Seven</t>
  </si>
  <si>
    <t>Sixty Eight</t>
  </si>
  <si>
    <t>Sixty Nine</t>
  </si>
  <si>
    <t xml:space="preserve">Seventy </t>
  </si>
  <si>
    <t>Seventy One</t>
  </si>
  <si>
    <t>Seventy Two</t>
  </si>
  <si>
    <t>Seventy Three</t>
  </si>
  <si>
    <t>Seventy Four</t>
  </si>
  <si>
    <t>Seventy Five</t>
  </si>
  <si>
    <t>Seventy Six</t>
  </si>
  <si>
    <t>Seventy Seven</t>
  </si>
  <si>
    <t>Seventy Eight</t>
  </si>
  <si>
    <t>Seventy Nine</t>
  </si>
  <si>
    <t xml:space="preserve">Eighty </t>
  </si>
  <si>
    <t>Eighty One</t>
  </si>
  <si>
    <t>Eighty Two</t>
  </si>
  <si>
    <t>Eighty Three</t>
  </si>
  <si>
    <t>Eighty Four</t>
  </si>
  <si>
    <t>Eighty Five</t>
  </si>
  <si>
    <t>Eighty Six</t>
  </si>
  <si>
    <t>Eighty Seven</t>
  </si>
  <si>
    <t>Eighty Eight</t>
  </si>
  <si>
    <t>Eighty Nine</t>
  </si>
  <si>
    <t xml:space="preserve">Ninety </t>
  </si>
  <si>
    <t>Ninety One</t>
  </si>
  <si>
    <t>Ninety Two</t>
  </si>
  <si>
    <t>Ninety Three</t>
  </si>
  <si>
    <t>Ninety Four</t>
  </si>
  <si>
    <t>Ninety Five</t>
  </si>
  <si>
    <t>Ninety Six</t>
  </si>
  <si>
    <t>Ninety Seven</t>
  </si>
  <si>
    <t>Ninety Eight</t>
  </si>
  <si>
    <t>Ninety Nine</t>
  </si>
  <si>
    <t xml:space="preserve">One Hundred </t>
  </si>
  <si>
    <t>Filled up information regarding Price Adjustment Data as per the format enclosed in the bidding documents.</t>
  </si>
  <si>
    <t xml:space="preserve"> Declaration regarding Social Accountability.</t>
  </si>
  <si>
    <t>Additional Information.</t>
  </si>
  <si>
    <t>Declaration.</t>
  </si>
  <si>
    <t>nd</t>
  </si>
  <si>
    <t>February</t>
  </si>
  <si>
    <t>rd</t>
  </si>
  <si>
    <t>March</t>
  </si>
  <si>
    <t>th</t>
  </si>
  <si>
    <t>April</t>
  </si>
  <si>
    <t>May</t>
  </si>
  <si>
    <t>June</t>
  </si>
  <si>
    <t>July</t>
  </si>
  <si>
    <t>August</t>
  </si>
  <si>
    <t>September</t>
  </si>
  <si>
    <t>October</t>
  </si>
  <si>
    <t>November</t>
  </si>
  <si>
    <t>December</t>
  </si>
  <si>
    <t xml:space="preserve">We, hereby, declare that only the persons or firms interested in this proposal as principals are named here and that no other persons or firms other than those mentioned herein have any interest in this proposal or in the Contract to be entered into, if the award is made on us, that this proposal is made without any connection with any other person, firm or party likewise submitting a proposal is in all respects for and in good faith, without collusion or fraud. </t>
  </si>
  <si>
    <t>Thanking you, we remain,</t>
  </si>
  <si>
    <t>Yours faithfully,</t>
  </si>
  <si>
    <t>The documentary evidence establishing in accordance with ITB Clause 3, Vol.-I of the Bidding Documents that the facilities offered by us are eligible facilities and conform to the Bidding Documents has been furnished as Attachment 4. A list of Special Tools &amp; Tackles to be used by us for erection, testing &amp; Commissioning and to be handed over to Employer, the cost of which is included is our Bid Price, is also enclosed as per your format as Attachment 4A. A list of Special Tools &amp; Tackles to be brought by the contractor for erection, testing &amp; Commissioning and to be taken back after completion of work, whose cost in not included in our bid price, is enclosed as per your format as Attachment 4B.</t>
  </si>
  <si>
    <t xml:space="preserve">The documentary evidence that we are eligible to bid in accordance with ITB Clause 2. Further, in terms of ITB Clause 9.3 (c) &amp; (e), the qualification data has been furnished as per your format enclosed with the bidding documents Attachment-3(QR). </t>
  </si>
  <si>
    <t>Manufacturer’s Authorisation Forms.</t>
  </si>
  <si>
    <t>Specification No. :</t>
  </si>
  <si>
    <t>Name of Package :</t>
  </si>
  <si>
    <t>Bid Proposal Ref. No.</t>
  </si>
  <si>
    <t>one</t>
  </si>
  <si>
    <t>two</t>
  </si>
  <si>
    <t>three</t>
  </si>
  <si>
    <t>four</t>
  </si>
  <si>
    <t>five</t>
  </si>
  <si>
    <t>six</t>
  </si>
  <si>
    <t>seven</t>
  </si>
  <si>
    <t>eight</t>
  </si>
  <si>
    <t>nine</t>
  </si>
  <si>
    <t>ten</t>
  </si>
  <si>
    <t>eleven</t>
  </si>
  <si>
    <t>twelve</t>
  </si>
  <si>
    <t>thirteen</t>
  </si>
  <si>
    <t>fourteen</t>
  </si>
  <si>
    <t>fifteen</t>
  </si>
  <si>
    <t>sixteen</t>
  </si>
  <si>
    <t>seventeen</t>
  </si>
  <si>
    <t>eighteen</t>
  </si>
  <si>
    <t>nineteen</t>
  </si>
  <si>
    <t>twenty</t>
  </si>
  <si>
    <r>
      <t xml:space="preserve">We are aware that the Price Schedules do not generally give a full description of the Work to be performed under each item and we shall be deemed to have read the Technical Specifications and other sections of the Bidding Documents and Drawings to ascertain the full scope of Work included in each item while filling-in the rates and prices in </t>
    </r>
    <r>
      <rPr>
        <u/>
        <sz val="11"/>
        <rFont val="Book Antiqua"/>
        <family val="1"/>
      </rPr>
      <t>Second Envelope</t>
    </r>
    <r>
      <rPr>
        <sz val="11"/>
        <rFont val="Book Antiqua"/>
        <family val="1"/>
      </rPr>
      <t xml:space="preserve">. </t>
    </r>
  </si>
  <si>
    <r>
      <t xml:space="preserve">We declare that as specified in Clause 11.5, Section –II:ITB, Vol.-I of the Bidding Documents, prices quoted by us in the Price Schedules in </t>
    </r>
    <r>
      <rPr>
        <u/>
        <sz val="11"/>
        <rFont val="Book Antiqua"/>
        <family val="1"/>
      </rPr>
      <t>Second Envelope</t>
    </r>
    <r>
      <rPr>
        <sz val="11"/>
        <rFont val="Book Antiqua"/>
        <family val="1"/>
      </rPr>
      <t xml:space="preserve"> shall be subject to Price Adjustment during the execution of Contract in accordance with Appendix-2 (Price Adjustment) to the Contract Agreement. </t>
    </r>
  </si>
  <si>
    <t># (For Joint Venture only) We, the partners of Joint Venture submitting this bid, do agree and confirm that in case of Award of Contract on the Joint Venture, we shall be jointly and severally liable and responsible for the execution of the Contract in accordance with Contract terms and conditions.</t>
  </si>
  <si>
    <t>Name of Contract  :</t>
  </si>
  <si>
    <t xml:space="preserve"> the receipt of which is hereby acknowledged, we the undersigned, offer to design, manufacture, test, deliver, install and commission (including carrying out Trial operation, Performance &amp; Guarantee Test as per the provision of Technical Specification) the Facilities under the above-named package in full conformity with the said Bidding Documents. In accordance with ITB Clause 9.1 of the Bidding Documents, as per which the bid shall be submitted by the bidder under “Single Stage - Two Envelope” procedure of bidding. Accordingly, we hereby submit our Bid, in two envelopes i.e. First Envelope – Techno – Commercial Part &amp; Second Envelope - Price Part (to be opened subsequently). </t>
  </si>
  <si>
    <t>Bank Draft</t>
  </si>
  <si>
    <t>Pay Order</t>
  </si>
  <si>
    <t>Banks certified Cheque</t>
  </si>
  <si>
    <t>Bank Guarantee</t>
  </si>
  <si>
    <t>Applicable</t>
  </si>
  <si>
    <t>Not Applicable</t>
  </si>
  <si>
    <t>(Joint Venture Agreement and Power of Attorney for Joint Venture*)</t>
  </si>
  <si>
    <t>Dear Sir,</t>
  </si>
  <si>
    <t>Unit</t>
  </si>
  <si>
    <t>Quantity</t>
  </si>
  <si>
    <t>Sl. No.</t>
  </si>
  <si>
    <t>To:</t>
  </si>
  <si>
    <t>Name        :</t>
  </si>
  <si>
    <t>Contract Services</t>
  </si>
  <si>
    <t>Address    :</t>
  </si>
  <si>
    <t>Power Grid Corporation of India Ltd.,</t>
  </si>
  <si>
    <t>Gurgaon (Haryana) - 122001</t>
  </si>
  <si>
    <t>(Qualifying Requirement Data)</t>
  </si>
  <si>
    <t>(Form of Certificate of Origin and Eligibility)</t>
  </si>
  <si>
    <t>(List of Special Maintenance Tools &amp; Tackles)</t>
  </si>
  <si>
    <t>We are furnishing below the list of special maintenance tools &amp; tackles for various equipment under the subject package. The prices for these tools &amp; tackles are included in our lumpsum bid price. We further confirm that the list of special maintenance tools &amp; tackles includes all the items specifically identified in your bidding documents as brought out below:</t>
  </si>
  <si>
    <t>Notwithstanding what is stated above, we further confirm that any additional special maintenance tools and tackles, required for the equipment under this package shall be furnished by us at no extra cost to the employer.</t>
  </si>
  <si>
    <t>(a)</t>
  </si>
  <si>
    <t>(b)</t>
  </si>
  <si>
    <t>(c)</t>
  </si>
  <si>
    <t>(d)</t>
  </si>
  <si>
    <t xml:space="preserve">S.No.  </t>
  </si>
  <si>
    <t>For Equipment</t>
  </si>
  <si>
    <t>Item Description</t>
  </si>
  <si>
    <t>We are furnishing below the list of special maintenance tools &amp; tackles for various equipment under the subject package. The prices for these tools &amp; tackles which are to be taken back after the completion of the work by us are not included in our lumpsum bid price. We further confirm that the list of special maintenance tools &amp; tackles includes all the items specifically identified in your bidding documents as brought out below:</t>
  </si>
  <si>
    <t>(Bought-out &amp; Sub-contracted Items)</t>
  </si>
  <si>
    <t>We hereby furnish the details of the items/ sub-assemblies, we propose to buy for the purpose of furnishing and installation of the subject Package:</t>
  </si>
  <si>
    <t>Quantity proposed to be bought/sub-contracted</t>
  </si>
  <si>
    <t xml:space="preserve">Details of the proposed sub-contractor/sub-vendor </t>
  </si>
  <si>
    <t xml:space="preserve">Name </t>
  </si>
  <si>
    <t xml:space="preserve">Nationality </t>
  </si>
  <si>
    <t>(Work Completion Schedule)</t>
  </si>
  <si>
    <t>Detailed Engineering and drawing submission</t>
  </si>
  <si>
    <t>a) commencement</t>
  </si>
  <si>
    <t>b) completion</t>
  </si>
  <si>
    <t>Procurement of equipment/ components &amp; assembly</t>
  </si>
  <si>
    <t>Type Tests</t>
  </si>
  <si>
    <t>Manufacturing</t>
  </si>
  <si>
    <t xml:space="preserve">Shipments &amp; Delivery </t>
  </si>
  <si>
    <t>Establishment of site office</t>
  </si>
  <si>
    <t xml:space="preserve">Installation at Site </t>
  </si>
  <si>
    <t>Testing &amp; Pre-commissioning</t>
  </si>
  <si>
    <t xml:space="preserve">Trial Operation </t>
  </si>
  <si>
    <t>Description of Work</t>
  </si>
  <si>
    <t>(Guarantee Declaration)</t>
  </si>
  <si>
    <t>Bidders to enclose a detailed network covering all the activities to be undertaken for completion of the project indicating key dates for various milestones for each phase constituent-wise.</t>
  </si>
  <si>
    <t>Note :</t>
  </si>
  <si>
    <t>(Information regarding Ex-employees of POWERGRID in our Organisation)</t>
  </si>
  <si>
    <t>We hereby furnish the details of ex-employees of POWERGRID who had retired/ resigned at the level of General Manager and above from POWERGRID and subsequently have been employed by us:</t>
  </si>
  <si>
    <t>(Price Adjustment Data)</t>
  </si>
  <si>
    <t>I</t>
  </si>
  <si>
    <t xml:space="preserve">We have read the provisions in the Bidding Documents regarding furnishing the option for advance payment. Accordingly, as per ITB Clause 9.3 as provided in Section BDS, Section III, Vol.-I of the Bidding Documents, we hereby confirm to opt the following:   </t>
  </si>
  <si>
    <t>Supply Portion:</t>
  </si>
  <si>
    <t>Services Portion:</t>
  </si>
  <si>
    <t>II</t>
  </si>
  <si>
    <t xml:space="preserve">Bid Form 1st Envelope </t>
  </si>
  <si>
    <t>In case of bid from a Joint Venture, name &amp; designation of representative of JV partner is to be provided and Bid Form is also to be signed by him</t>
  </si>
  <si>
    <t>INTEGRITY PACT</t>
  </si>
  <si>
    <t>Between</t>
  </si>
  <si>
    <t xml:space="preserve">Power Grid Corporation of India Limited </t>
  </si>
  <si>
    <t>and</t>
  </si>
  <si>
    <t xml:space="preserve">hereinafter referred to as </t>
  </si>
  <si>
    <t>"The Bidder/Contractor"</t>
  </si>
  <si>
    <t>Preamble</t>
  </si>
  <si>
    <t xml:space="preserve">(Signature) </t>
  </si>
  <si>
    <t>(For &amp; On behalf of POWERGRID)</t>
  </si>
  <si>
    <t>Integrity Pact</t>
  </si>
  <si>
    <t>Page 1 of 8</t>
  </si>
  <si>
    <r>
      <t>In order to achieve these goals, POWERGRID and the above named Bidder/Contractor enter into this agreement called '</t>
    </r>
    <r>
      <rPr>
        <b/>
        <sz val="12"/>
        <rFont val="Book Antiqua"/>
        <family val="1"/>
      </rPr>
      <t xml:space="preserve">Integrity Pact' </t>
    </r>
    <r>
      <rPr>
        <sz val="12"/>
        <rFont val="Book Antiqua"/>
        <family val="1"/>
      </rPr>
      <t>which will form a part of the bid.</t>
    </r>
  </si>
  <si>
    <t>It is hereby agreed by and between the parties as unde r:</t>
  </si>
  <si>
    <t>Section I - Commitments of POWERGRID</t>
  </si>
  <si>
    <t>(1)</t>
  </si>
  <si>
    <t>POWERGRID commits itself to take all measures necessary to prevent corruption and to observe the following principles :</t>
  </si>
  <si>
    <t>a)</t>
  </si>
  <si>
    <t>No employee of POWERGRID, personally or through family members, will in connection with the tender, or the execution of the contract, demand, take a promise for or accept, for him/herself or third person, any material or other benefit which he/she is not legally entitled to.</t>
  </si>
  <si>
    <t>b)</t>
  </si>
  <si>
    <t>c)</t>
  </si>
  <si>
    <t>(2)</t>
  </si>
  <si>
    <t>Section II - Commitments of the Bidder/Contractor</t>
  </si>
  <si>
    <t>Page 2 of 8</t>
  </si>
  <si>
    <t xml:space="preserve">a) </t>
  </si>
  <si>
    <t>d)</t>
  </si>
  <si>
    <t>The Bidder/Contractor of foreign origin shall disclose the name and address of the Agents/representatives in India, if any, involved directly or indirectly in the Bidding. Similarly, the Bidder/Contractor of Indian Nationality shall furnish the name and address of the foreign principals, if any, involved directly or indirectly in the Bidding.</t>
  </si>
  <si>
    <t xml:space="preserve">e) </t>
  </si>
  <si>
    <t>f)</t>
  </si>
  <si>
    <t>The Bidder/Contractor will not instigate third persons to commit offences outlined above or be an accessory to such offences.</t>
  </si>
  <si>
    <t>Page 3 of 8</t>
  </si>
  <si>
    <t>Section III- Disqualification from tender process and exclusion from future contracts</t>
  </si>
  <si>
    <t>(3)</t>
  </si>
  <si>
    <r>
      <t xml:space="preserve">Section IV </t>
    </r>
    <r>
      <rPr>
        <sz val="12"/>
        <rFont val="Book Antiqua"/>
        <family val="1"/>
      </rPr>
      <t xml:space="preserve">- </t>
    </r>
    <r>
      <rPr>
        <b/>
        <sz val="12"/>
        <rFont val="Book Antiqua"/>
        <family val="1"/>
      </rPr>
      <t>Liability for violation of Integrity Pact</t>
    </r>
  </si>
  <si>
    <r>
      <t>Section V</t>
    </r>
    <r>
      <rPr>
        <sz val="12"/>
        <rFont val="Book Antiqua"/>
        <family val="1"/>
      </rPr>
      <t xml:space="preserve">- </t>
    </r>
    <r>
      <rPr>
        <b/>
        <sz val="12"/>
        <rFont val="Book Antiqua"/>
        <family val="1"/>
      </rPr>
      <t>Previous Transgression</t>
    </r>
  </si>
  <si>
    <t>Page 4 of 8</t>
  </si>
  <si>
    <r>
      <t>Section VI</t>
    </r>
    <r>
      <rPr>
        <sz val="12"/>
        <rFont val="Book Antiqua"/>
        <family val="1"/>
      </rPr>
      <t xml:space="preserve"> - </t>
    </r>
    <r>
      <rPr>
        <b/>
        <sz val="12"/>
        <rFont val="Book Antiqua"/>
        <family val="1"/>
      </rPr>
      <t xml:space="preserve">Equal treatment to all Bidders </t>
    </r>
    <r>
      <rPr>
        <b/>
        <i/>
        <sz val="12"/>
        <rFont val="Book Antiqua"/>
        <family val="1"/>
      </rPr>
      <t xml:space="preserve">/ </t>
    </r>
    <r>
      <rPr>
        <b/>
        <sz val="12"/>
        <rFont val="Book Antiqua"/>
        <family val="1"/>
      </rPr>
      <t>Contractors</t>
    </r>
  </si>
  <si>
    <t>POWERGRID will enter into agreements with identical conditions as this one with all Bidders.</t>
  </si>
  <si>
    <t>POWERGRID will disqualify from the tender process any bidder who does not sign this Pact or violate its provisions.</t>
  </si>
  <si>
    <r>
      <t xml:space="preserve">Section VII - Punitive Action against violating Bidders </t>
    </r>
    <r>
      <rPr>
        <b/>
        <i/>
        <sz val="12"/>
        <rFont val="Book Antiqua"/>
        <family val="1"/>
      </rPr>
      <t xml:space="preserve">/ </t>
    </r>
    <r>
      <rPr>
        <b/>
        <sz val="12"/>
        <rFont val="Book Antiqua"/>
        <family val="1"/>
      </rPr>
      <t xml:space="preserve">Contractors </t>
    </r>
  </si>
  <si>
    <t>(*)Section VIII - Independent External Monitor/Monitors</t>
  </si>
  <si>
    <t>Page 5 of 8</t>
  </si>
  <si>
    <t>(4)</t>
  </si>
  <si>
    <t>(5)</t>
  </si>
  <si>
    <t>(6)</t>
  </si>
  <si>
    <t>(7)</t>
  </si>
  <si>
    <t>The IEM will submit a written report to the Chairman-cum-Managing Director, POWERGRID within 8 to 10 weeks from the date of reference or intimation to him by POWERGRID and, should the occasion arise, submit proposals for correcting problematic situations.</t>
  </si>
  <si>
    <t>(8)</t>
  </si>
  <si>
    <t>Page 6 of 8</t>
  </si>
  <si>
    <t>(9)</t>
  </si>
  <si>
    <r>
      <t>The word ‘</t>
    </r>
    <r>
      <rPr>
        <b/>
        <sz val="12"/>
        <rFont val="Book Antiqua"/>
        <family val="1"/>
      </rPr>
      <t>IEM</t>
    </r>
    <r>
      <rPr>
        <sz val="12"/>
        <rFont val="Book Antiqua"/>
        <family val="1"/>
      </rPr>
      <t>’ would include both singular and plural.</t>
    </r>
  </si>
  <si>
    <t>(*)</t>
  </si>
  <si>
    <t>This Section shall be applicable for only those packages wherein the IEMs have been identified in Section – I : Invitation for Bids and/or Clause ITB 9.3 in Section – III: Bid Data Sheets of Conditions of Contract, Volume-I of the Bidding Documents.</t>
  </si>
  <si>
    <t>Section IX - Pact Duration</t>
  </si>
  <si>
    <t>This Pact begins when both parties have legally signed it. It expires for the Contractor after the closure of the contract and for all other Bidder's six month after the contract has been awarded.</t>
  </si>
  <si>
    <t>Section X - Other Provisions</t>
  </si>
  <si>
    <t>If the Contractor is a partnership firm or a consortium or Joint Venture, this agreement must be signed by all partners, consortium members and Joint Venture partners.</t>
  </si>
  <si>
    <t>Nothing in this agreement shall affect the rights of the parties available under the General Conditions of Contract (GCC) and Special Conditions of Contract (SCC).</t>
  </si>
  <si>
    <t>#</t>
  </si>
  <si>
    <t>CVO shall be applicable for packages wherein IEM are not identified in Section IFB/BDS of Condition of Contract, Volume-I. IEM shall be applicable for packages wherein IEM are identified in Section IFB/BDS of Condition of Contract, Volume-I.</t>
  </si>
  <si>
    <t>Page 7 of 8</t>
  </si>
  <si>
    <t>Should one or several provisions of this agreement turn out to be invalid, the remainder of this agreement remains valid. In this case, the parties will strive to come to an agreement to their original intentions.</t>
  </si>
  <si>
    <t>Signature</t>
  </si>
  <si>
    <t>(Office Seal)</t>
  </si>
  <si>
    <t>Name :</t>
  </si>
  <si>
    <t>Witness 1 :</t>
  </si>
  <si>
    <t>Page 8 of 8</t>
  </si>
  <si>
    <t>The details of Alternative Bids made by us indicating the complete Technical Specifications and the deviation to contractual and commercial conditions. (Not Applicable)</t>
  </si>
  <si>
    <t>Integrity Pact is annexed herewith this Volume.</t>
  </si>
  <si>
    <t>Attachment 14 Integrity Pact : To be submitted as per ITB Clause No. 9.3(n) and as per remarks in the Attach 14-IP.</t>
  </si>
  <si>
    <t xml:space="preserve">  </t>
  </si>
  <si>
    <t>(iii)</t>
  </si>
  <si>
    <t>(v)</t>
  </si>
  <si>
    <t>II.</t>
  </si>
  <si>
    <t>...[Enter the Amendment]…</t>
  </si>
  <si>
    <t>…[Enter the Date in dd-mm-yyyy]…</t>
  </si>
  <si>
    <t>We confirm that except as otherwise specifically provided our Bid Prices in Second Envelope include all taxes, duties, levies and charges as may be assessed on us, our Sub-Contractor/Sub-Vendor or their employees by all municipal, state or national government authorities in connection with the Facilities, in and outside of India.</t>
  </si>
  <si>
    <t>No</t>
  </si>
  <si>
    <t>(vi)</t>
  </si>
  <si>
    <t>Attachment 8 Manufacturer’s Authorisation Form : To be furnished as per proforma provided in the bidding document, on the letter head of the each Manufactures proposed to supply main items. Not included here.</t>
  </si>
  <si>
    <t>Interest Bearing Initial Advance</t>
  </si>
  <si>
    <t>Enable the Active X Control &amp; Macros. Also ensure to keep option of "Trust acess to VBA project object Model" cheched [√]. Ensure that you work on MS Excel 2007 or higher version.</t>
  </si>
  <si>
    <t>Instruction for printing &amp; submitting Integrity Pact</t>
  </si>
  <si>
    <t>1.</t>
  </si>
  <si>
    <t>The requisite format of Integrity Pact is getting generated automatically and displayed here below.</t>
  </si>
  <si>
    <t>2.</t>
  </si>
  <si>
    <t>Take print out of first page on a non-judicial stamp paper of Rs. 100/-  and other seven pages on plain A4 size paper. Such two sets shall be prepared by the bidder.</t>
  </si>
  <si>
    <t>3.</t>
  </si>
  <si>
    <t>All the pages of both the copies of the Integrity Pact shall be signed by the authorised representative of the bidder and duly stamped.</t>
  </si>
  <si>
    <t>4.</t>
  </si>
  <si>
    <t>Both the original copies shall be submitted by the bidder in the form of Hard Copy as part of the first envelope before due date &amp; time of submission of the bid.</t>
  </si>
  <si>
    <t>5.</t>
  </si>
  <si>
    <t xml:space="preserve">(For &amp; On behalf of POWERGRID)
                                                                                             </t>
  </si>
  <si>
    <t>(Declaration for tax exemptions, reductions, allowances or benefits)</t>
  </si>
  <si>
    <t>We confirm that we are solely responsible for obtaining following tax exemptions, reductions, allowances or benefits in respect of supplies under the subject package, in case of award. We further confirm that we have considered the same in our bid thereby passing on the benefit to POWERGRID while quoting our prices. In case of our failure to receive such benefits, partly or fully, for any reason whatsoever, the Employer will not compensate us.</t>
  </si>
  <si>
    <t>We are furnishing the following information required by the Employer for issue of requisite certificate if and as permitted in terms of the applicable Govt. of India policies/procedures (in case of award):</t>
  </si>
  <si>
    <t>Applicable Act, Notification No. and Clause Ref. No.</t>
  </si>
  <si>
    <t>Description of item on which applicable</t>
  </si>
  <si>
    <t>Country of origin</t>
  </si>
  <si>
    <t>Remarks, if any</t>
  </si>
  <si>
    <t>(The requirements listed above are as per current Notification of Govt. of India indicated above. These may be modified, if necessary, in terms of the Notifications.)</t>
  </si>
  <si>
    <t>(i)  there are no discrepancies/inconsistencies and deviations/omissions/ reservations to the Bidding Documents, in the Second Envelope bid; 
(ii)  the description of items and the unit thereof in the price schedules in the Second Envelope bid are in conformity with those indicated in the price schedule of the Bidding Documents without any deviation to the specified scope of work. 
We also confirm that in case any discrepancies/ inconsistencies and  deviations/ omissions/ reservations, as referred to in para (i) and (ii) above, is observed in the Second Envelope, the same shall be deemed as withdrawn/rectified without any financial implication, whatsoever to POWERGRID. However, in case of any arithmetical errors, the same shall be governed as per the provision of ITB Sub-Clause 27.2 read in conjunction with BDS.</t>
  </si>
  <si>
    <t>Further, we hereby confirm that except as mentioned in the Attachment – 6 (Alternative, Deviations and Exceptions to the Provisions) hereof  forming part of our First Envelope :</t>
  </si>
  <si>
    <t>Declaration for tax exemptions, reductions, allowances or benefits</t>
  </si>
  <si>
    <t>Option for Initial Advance (either Interest Bearing Initial Advance or No Initial Advance) and Information for E – payment, PF details and declaration for Micro/Small and Medium Enterprise</t>
  </si>
  <si>
    <t>We hereby declare that, we would not subcontract the erection portion of the contract without the prior approval of Employer.</t>
  </si>
  <si>
    <t>2016- 2017</t>
  </si>
  <si>
    <t>Period in months from the effective date of contract</t>
  </si>
  <si>
    <t>2017- 2018</t>
  </si>
  <si>
    <t>2018- 2019</t>
  </si>
  <si>
    <t>Safety Pact</t>
  </si>
  <si>
    <t>Attachment 18 Safety Pact : To be submitted as per ITB Clause No. 9.3(r) and as per remarks in the Attach 18.</t>
  </si>
  <si>
    <t>Details of Provident Fund Code Number of the Bidder [ref. ITB9.3(q)]</t>
  </si>
  <si>
    <t>2019- 2020</t>
  </si>
  <si>
    <t>2020- 2021</t>
  </si>
  <si>
    <t xml:space="preserve">We declare that we are aware of and have gone through the “Code of Business Conduct and Ethics for Senior Management Personnel”1 and “Code of Business Conduct and Ethics for Board Members”1 of POWERGRID (hereinafter referred to as the “Code of Conduct”). We further understand that as per the “Code of Conduct”, Senior Management Personnel including Board Members, who have retired/resigned from POWERGRID,  shall not accept any appointment or post, as detailed in the referred “Code of Conduct”, within 1 year from the date of cessation of service/directorship unless approved by the Competent Authority. 
Accordingly, we hereby furnish the details of ex-employees of POWERGRID who had retired/ resigned at the level of General Manager and above from POWERGRID and subsequently have been employed by us:
</t>
  </si>
  <si>
    <t>Date of joining and designation in our organisation*</t>
  </si>
  <si>
    <t>*In case the date of joining in the bidder’s organization of such ex-employee is within 1 year from the date of retirement/resignation from POWERGRID, No Objection Certificate/ approval from the Competent Authority must be furnished along with the bid or subsequent through clarification pursuant to ITB Clause 21.</t>
  </si>
  <si>
    <t xml:space="preserve">In case of non-submission of No Objection Certificate/approval of the Competent Authority, as required, We understand that POWERGRID shall deal with such cases as per its Policy and procedures in vogue, which may also result in rejection of our bid. We also confirm that POWERGRID shall be the sole judge in this regard. 
We further declare that any misrepresentation or submission of false/forged documents/information in this regard shall be dealt with as per the provisions of the Integrity Pact and/or the Bidding Documents and/or POWERGRID’s policy and procedures.
</t>
  </si>
  <si>
    <t>GSTIN Numbers</t>
  </si>
  <si>
    <t>I.</t>
  </si>
  <si>
    <t xml:space="preserve">GSTIN in the Sates/UT from where the supply of goods take place </t>
  </si>
  <si>
    <t>Name of the States/UT</t>
  </si>
  <si>
    <t>GSTIN number</t>
  </si>
  <si>
    <t>(i)          </t>
  </si>
  <si>
    <t>GSTIN in the States/UT where the supply for services take place (states where sites under the subject package is situated)</t>
  </si>
  <si>
    <t>(iv)</t>
  </si>
  <si>
    <t>100% of applicable Taxes and Duties i.e. GST, which are payable by the Employer under the Contract, shall be reimbursed by the Employer on production of satisfactory documentary evidence by the Contractor in accordance with the provisions of the Bidding Documents.</t>
  </si>
  <si>
    <t>We further understand that notwithstanding 4.0 above, in case of award on us, you shall also bear and pay/reimburse to us,  GST in respect of supplies by us to you, imposed on the Plant &amp; Equipment including Mandatory Spare Parts to be incorporated into the Facilities including Type Test charges for Type test to be conducted specified in Schedule No. 1,   Installation Services specified in Schedule No. 3 and  Charges for Training to be imparted specified in Schedule No. 4 of the Price Schedule in Second Envelope; by the Indian Laws.</t>
  </si>
  <si>
    <t>We confirm that we have also registered/we shall also get registered in the GST Network with a GSTIN, in all the states where the project is located and the states from which we shall make our supply of goods.</t>
  </si>
  <si>
    <t xml:space="preserve">We declare that we have studied Clause GCC 2.1 relating to mode of contracting for Domestic Bidders and we are making this proposal with a stipulation that you shall award us two separate Contracts viz ‘First Contract’ for ex-works supply of all equipment and materials including mandatory spares and  ‘Second Contract’ for providing all the services i.e. inland transportation for delivery at site, In-transit insurance, unloading, handling at site, installation, testing and commissioning including Trial operation in respect of all the equipment supplied under the ‘First Contract’ and other services specified in the Contract   Documents.    
 We declare that the award of two contracts, will not, in any way, dilute our responsibility for successful operation of plant/equipment and fulfillment of all obligations as per Bidding Documents and that both the Contracts will have a cross-fall breach clause i.e. a breach in one Contract will automatically be classified as a breach of the other contract which will confer on you the right to terminate the other contract at our risk and cost.
</t>
  </si>
  <si>
    <t>Attachment-5A</t>
  </si>
  <si>
    <t>(Items, Components, Raw Material, Services proposed to be sourced from Micro and Small Enterprises)</t>
  </si>
  <si>
    <t>We hereby furnish the details of the items, components, raw material, services which we propose to buy/avail from Micro and Small Enterprises (MSEs) for the purpose of completion of works under the subject package:</t>
  </si>
  <si>
    <t>Name of Micro and Small Enterprises (MSEs)</t>
  </si>
  <si>
    <t xml:space="preserve">Category
(Micro or Small)
</t>
  </si>
  <si>
    <t>Category
(Micro or Small)</t>
  </si>
  <si>
    <t>Declaration of Key Managerial Person jointly with Power of Attorney holder</t>
  </si>
  <si>
    <t>2021- 2022</t>
  </si>
  <si>
    <t>having its Registered Office at B-9, Qutab Institutional Area, Katwaria Sarai, New Delhi – 110016 hereinafter referred to as</t>
  </si>
  <si>
    <t>"POWERGRID",</t>
  </si>
  <si>
    <t xml:space="preserve"> having its Registered Office at</t>
  </si>
  <si>
    <t xml:space="preserve">, </t>
  </si>
  <si>
    <t xml:space="preserve"> AND </t>
  </si>
  <si>
    <t>It is hereby agreed by and between the parties as under:</t>
  </si>
  <si>
    <t xml:space="preserve">Designation : </t>
  </si>
  <si>
    <t>Instruction for printing &amp; submitting Safety Pact</t>
  </si>
  <si>
    <t>The requisite format of Safety Pact is getting generated automatically and displayed here below.</t>
  </si>
  <si>
    <t>All the pages of both the copies of the Safety Pact shall be signed by the authorised representative of the bidder and duly stamped.</t>
  </si>
  <si>
    <t>For further details bidders may please refer ITB Clause 9.3 (s).</t>
  </si>
  <si>
    <t>Safety Pact is attached herewith this Volume</t>
  </si>
  <si>
    <t>SAFETY PACT</t>
  </si>
  <si>
    <t>POWERGRID values full compliance with all relevant laws and regulations and the principles of Safety, Health&amp; Environment in its relations with its Bidders/ Contractors.</t>
  </si>
  <si>
    <r>
      <t xml:space="preserve">In order to achieve these goals, POWERGRID and the above named Bidder / Contractor enter into this agreement called </t>
    </r>
    <r>
      <rPr>
        <b/>
        <sz val="12"/>
        <rFont val="Book Antiqua"/>
        <family val="1"/>
      </rPr>
      <t>“Safety Pact”</t>
    </r>
    <r>
      <rPr>
        <sz val="12"/>
        <rFont val="Book Antiqua"/>
        <family val="1"/>
      </rPr>
      <t xml:space="preserve"> which will form part of the Bid.</t>
    </r>
  </si>
  <si>
    <t>POWERGRID commits itself to take all measures necessary to prevent accidents duringConstruction and Operation of the Transmission Assets and to observe the following:</t>
  </si>
  <si>
    <t>POWERGRID recognizes and accepts its statutory responsibilities for ensuring construction, operation and maintenance of equipments and for the provision of safe methods of work and safe working conditions.</t>
  </si>
  <si>
    <t>6.</t>
  </si>
  <si>
    <t>7.</t>
  </si>
  <si>
    <t>POWERGRID recognizes and accepts its statutory responsibilities for ensuring safety of not only its employees but also that of the Contracting Agencies as Principal Employer.</t>
  </si>
  <si>
    <t>POWERGRID shall review the accidents in a structured manner and take necessary actions to ensure that the safety criteria are strengthened for safe construction as well as Operation &amp; Maintenance of the Transmission Assets.</t>
  </si>
  <si>
    <t>POWERGRID shall conduct necessary awareness and training programmes to its Employees to augment the various safety requirements to be followed during Construction and Operation &amp; Maintenance of the Transmission Assets from time to time.</t>
  </si>
  <si>
    <t>POWERGRID shall, from time to time, issue necessary guidelines,instructions and deterrents to its employees as well as to the Contracting Agencies, to update them to take necessary preventive measures to avoid repetition of similar accident attributes.</t>
  </si>
  <si>
    <t>POWERGRID shall review and provide necessary guidanceto the Contracting Agencies, as and when, any abnormality / special situations are brought to its notice by the Contracting Agencies during execution of the Transmission Projects being executed by them.</t>
  </si>
  <si>
    <t>POWERGRID shall conduct periodical surveillance site inspections / audits to identify the unsafe conditions and unsafe actions, and bring them to the knowledge of the Contracting Agencies for taking timely corrective actions.</t>
  </si>
  <si>
    <t>8.</t>
  </si>
  <si>
    <t>9.</t>
  </si>
  <si>
    <t>POWERGRIDshall investigate all accidents, fatal as well as non-fatal, to identify the lapses, the reason for the accident / incident and suggest measures for prevention of recurrence of such accidents, and fix responsibility for the lapses leading to the accident.</t>
  </si>
  <si>
    <t>POWERGRID shall augment the training to the workers and supervising personnel of the Contracting Agencies, as per schedules, upon nomination by the Contracting Agencies in reasonable time frame.</t>
  </si>
  <si>
    <t>10.</t>
  </si>
  <si>
    <t>POWERGRID shall exercise the right to claim and recover compensation from the Contracting Agencies in case of any violation of the safety requirements / provisions during execution of the Transmission Projects, as built in the applicable Laws and contractual specifications / guidelines in vogue / issued by POWERGRID from time to time.</t>
  </si>
  <si>
    <t>Section II – Commitments of  the Bidder / Contractor:</t>
  </si>
  <si>
    <t>The Bidder / Contractor commits himself to take all measures necessary to prevent / minimise accidents at their construction / erection sites and to observe the following:</t>
  </si>
  <si>
    <t>The Bidder / Contractor recognizes and accepts the responsibilities for ensuring safety of not only their employees but also that of the Sub-contractors, Principal Employer and the general public during execution of the Transmission Projects / works.</t>
  </si>
  <si>
    <t>The Bidder / Contractor shall review the accidents in a structured manner and take necessary actions to ensure that the safety criteria are strengthened for safe construction of the Transmission Assets.</t>
  </si>
  <si>
    <t>The Bidder / Contractor shall endeavour continuous development of safe methods of work to ensure that the effect of risks and perils are minimised to the extent possible and implement the same at their worksites.</t>
  </si>
  <si>
    <t>The Bidder / Contractor shall provide all requisite Tools &amp; Plants required for the work and ensure their healthiness by periodical inspections / testing as required. Unhealthy and sub-standard Tools &amp; Plants will be immediately removed from site as and when they are identified.</t>
  </si>
  <si>
    <t>The Bidder / Contractor shall,at their cost, provide all necessary Personal Protective Equipments such as Double Lanyard Safety Belts, Appropriate Fall Arrest Systems, Safety Helmets, Foot Wear, Hand Gloves, etc., as required for various activities pertaining to execution of the Projects / works, confirming to relevant Indian Standards.</t>
  </si>
  <si>
    <t>The Bidder / Contractor shall ensure that dedicated qualified Safety Officers are posted in the construction projects being executed by them and ensure that the Safety Officer visits each and every gang periodically and conducts audits / inspections to identify the unsafe conditions and unsafe actions, to be rectified by the site supervising personnel promptly.</t>
  </si>
  <si>
    <t>The Bidder / Contractor shall conduct appropriate medical checks-up for the workers before deploying them at their construction sites to ensure that only those who are medically fit are deployed in the Projects / works to be executed by them. The copy of the Medical Reports shall be provided by the Bidder / Contractor to POWERGRID, whenever requested by POWERGRID.</t>
  </si>
  <si>
    <t>11.</t>
  </si>
  <si>
    <t>12.</t>
  </si>
  <si>
    <t>13.</t>
  </si>
  <si>
    <t>14.</t>
  </si>
  <si>
    <t>15.</t>
  </si>
  <si>
    <t>16.</t>
  </si>
  <si>
    <t>17.</t>
  </si>
  <si>
    <t>18.</t>
  </si>
  <si>
    <t>The Bidder / Contractor shall investigate all the accidents at their working sites to ascertain the lapses leading to the incident and the precautionary / corrective measures required to be taken to avoid recurrence of such accidents. These accidents will be reviewed at the Board Management level of the Agencies and the findings / recommendations will be put up to POWERGRID Apex Safety Board within the stipulated period.</t>
  </si>
  <si>
    <t>The Bidder / Contractor shall ensure that all accidents, whether fatal or non-fatal in nature, will be informed to POWERGRID, in writing, immediately on the occurrence of the same,and in any case, within not more than 24 hours of occurrence of the same.</t>
  </si>
  <si>
    <t>The Bidder / Contractor shall ensure that in case of fatality or serious injury leading to permanent disablement of the victims, the compensation amount will be deposited with the concerned authorities, as required by the Laws, and followed up for early disbursement to the beneficiaries of the victims.</t>
  </si>
  <si>
    <t>The Bidder / Contractor assures that they shall co-operate to the fullest extent for carrying out any investigation of the accidents at their work sites by POWERGRID to identify the lapses, the reason for the accident / incident and suggest measures for prevention of recurrence of such accidents. All factual details of the occurrence of the accident will be provided to POWERGRID, as and when required.</t>
  </si>
  <si>
    <t>The Bidder / Contractor assures that they take full responsibility of meeting the statutory obligations in case of accidents, and in case of any reference by any Statutory Body at a later date also, they shall provide all information to POWERGRID and meet all the statutory obligations, including payment of additional compensation, if any.</t>
  </si>
  <si>
    <t>19.</t>
  </si>
  <si>
    <t>The Bidder / Contractor assures that in case of any inspection of  their work site or Notice by any Statutory Authority, they shall comply promptly and inform POWERGRID Site Officials of the same, and also provide all necessary information and assistance for smooth compliance of the observations / instructions of such Authorities.</t>
  </si>
  <si>
    <t>20.</t>
  </si>
  <si>
    <t>Section III – Equal treatment to all Bidders / Contractors:</t>
  </si>
  <si>
    <t>POWERGRID will disqualify, from the tender process, any bidder/ take punitive actions on the bidder, who does not sign this Pact or violate its provisions.</t>
  </si>
  <si>
    <t>Section IV – Pact Duration:</t>
  </si>
  <si>
    <t>This Pact begins when both parties have legally signed it. It expires for the successful Bidder / Contractor after closure of the contract and, for all other Bidders, after the contract has been awarded.</t>
  </si>
  <si>
    <t>Section V – Other Provisions:</t>
  </si>
  <si>
    <t>This agreement is subject to Indian Law. Place of performance and jurisdiction is the establishment of POWERGRID. The Arbitration clause provided in the main tender document / contract shall not be applicable for any issue / dispute arising under the Safety Pact.</t>
  </si>
  <si>
    <t>Changes and supplements need to be made in writing, which shall come into force only upon mutual agreement / acceptance.</t>
  </si>
  <si>
    <t>If the Contractor is a partnership firm or consortium of Joint Venture, this agreement must be signed by all partners, consortium members and Joint Venue partners, as applicable as per the Tender Specifications.</t>
  </si>
  <si>
    <t>Nothing in this agreement shall affect the rights of the parties available under General Conditions of Contract (GCC) and Special Conditions of Contract (SCC).</t>
  </si>
  <si>
    <t>Should one or several provisions of this agreement turn out to be invalid, the reminder of this agreement remains valid. In this case, the parties will strive to come to an agreement to their original intentions.</t>
  </si>
  <si>
    <t>Take print out of first page on a non-judicial stamp paper of Rs. 100/-  and other six pages on plain A4 size paper. Such two sets shall be prepared by the bidder.</t>
  </si>
  <si>
    <t>Page 1 of 6</t>
  </si>
  <si>
    <t>Page 2 of 6</t>
  </si>
  <si>
    <t>Page 3 of 6</t>
  </si>
  <si>
    <t>Page 4 of 6</t>
  </si>
  <si>
    <t>Page 5 of 6</t>
  </si>
  <si>
    <t>Page 6 of 6</t>
  </si>
  <si>
    <t>Witness 2 :</t>
  </si>
  <si>
    <t>For further details bidders may please refer ITB Clause 9.3 (o).</t>
  </si>
  <si>
    <t>Yes</t>
  </si>
  <si>
    <t>Name of other Partner - 2 (more, if any)</t>
  </si>
  <si>
    <t>Address of other Partner - 2 (more, if any)</t>
  </si>
  <si>
    <t>Sole Bidder</t>
  </si>
  <si>
    <t>Whether the bidder is an MSE (Micro &amp; Small Enterprise)</t>
  </si>
  <si>
    <t xml:space="preserve">Date     </t>
  </si>
  <si>
    <t xml:space="preserve">Place     </t>
  </si>
  <si>
    <t>Enter the Name of Registration Authority</t>
  </si>
  <si>
    <t>The Joint Venture Agreement (as per the proforma attached at no. 15 in Section-VI, Sample Forms and Procedures, Conditions of Contract, Vol.-I of the Bidding Documents) and Power of Attorney for Joint Venture (as per the proforma attached at no. 14 in Section-VI, Sample Forms and Procedures, Conditions of Contract, Vol.-I of the Bidding Documents) are enclosed herewith</t>
  </si>
  <si>
    <t>MSE</t>
  </si>
  <si>
    <t>having its Registered Office at B-9, Qutab Institutional Area, Katwaria Sarai,New Delhi – 110016 hereinafter referred to as</t>
  </si>
  <si>
    <t>We meet the eligibility requirements and have no conflict of interest in accordance with ITB Clause 2.</t>
  </si>
  <si>
    <t>ORIGINAL</t>
  </si>
  <si>
    <t xml:space="preserve">(v) Attachment 21: </t>
  </si>
  <si>
    <t>(f) Attachment 5A :</t>
  </si>
  <si>
    <t>Items, Components, Raw Material, Services proposed to be sourced from Micro and Small Enterprises</t>
  </si>
  <si>
    <t>2022-2023</t>
  </si>
  <si>
    <t>Value of co-efficient</t>
  </si>
  <si>
    <t>Name of the published index</t>
  </si>
  <si>
    <t>i)</t>
  </si>
  <si>
    <t>Route-1 of Annexure-A(BDS)</t>
  </si>
  <si>
    <t>Route-2 of Annexure-A(BDS)</t>
  </si>
  <si>
    <t>Joint venture Route</t>
  </si>
  <si>
    <t>(x) Attachment 23:</t>
  </si>
  <si>
    <t>Compliance to the process related to the e-RA Terms &amp; Conditions and the Business Rules governing the e-RA</t>
  </si>
  <si>
    <t>Raw Material</t>
  </si>
  <si>
    <t>ii)</t>
  </si>
  <si>
    <t>i) Aluminium per MT</t>
  </si>
  <si>
    <t>ii) Copper per MT</t>
  </si>
  <si>
    <t>3 (a).</t>
  </si>
  <si>
    <t>3 (b).</t>
  </si>
  <si>
    <t>Are you a MSE owned by SC/ST* entrepreneurs in line with Public Procurement Policy for Micro and Small Enterprises (MSEs) order 2012 including subsequent amendment /notification/order (Indicate Yes/No)
Note: Documentary evidence is to be attached. Please refer remarks at the end of the Attachment.</t>
  </si>
  <si>
    <t>3 (c).</t>
  </si>
  <si>
    <t>If 3(b) is 'Yes', please mentiom whether you are (Proprietary MSE/ Partnership MSE/Private Limited Company) owned by SC/ST Entrepreneurs.</t>
  </si>
  <si>
    <t>3 (d).</t>
  </si>
  <si>
    <t>Are you a MSE owned by  a women in line with Public Procurment Policy for Micro and Small Enterprises (MSEs) order 2012, Public Procurment Policy for Micro &amp; Small Enterprises (MSEs) Amendment Order 2018 including subsequent amendment / notification/order . (Indicate Yes/No)</t>
  </si>
  <si>
    <t xml:space="preserve">
Or
documentary evidence in support of exemption of Bid Security, in separate envelope in accordance with clause 13.1 of     ITB, Section-II
</t>
  </si>
  <si>
    <t>Or
     Online Payment Acknowledgement towards Bid Security for a sum of INR</t>
  </si>
  <si>
    <t>Details regarding previous transgressions of Integrity Pact</t>
  </si>
  <si>
    <t>The bidder should provide detailed information on any transgression of Integrity Pact that occurred in the last 10 years with any other Public Sector Undertaking or Government Department or any other Company, in any country.</t>
  </si>
  <si>
    <t>Details regarding previous transgressions of Integrity Pact  that occurred in the last 10 years</t>
  </si>
  <si>
    <t>Name of client</t>
  </si>
  <si>
    <t>Details of Transgression of Integrity Pact  by the bidder</t>
  </si>
  <si>
    <r>
      <t xml:space="preserve">POWERGRID will, during the tender process treat all Bidder(s) with equity, fairness </t>
    </r>
    <r>
      <rPr>
        <b/>
        <sz val="12"/>
        <rFont val="Book Antiqua"/>
        <family val="1"/>
      </rPr>
      <t>and reason</t>
    </r>
    <r>
      <rPr>
        <sz val="12"/>
        <rFont val="Book Antiqua"/>
        <family val="1"/>
      </rPr>
      <t>. POWERGRID will in particular, before and during the tender process, provide to all Bidder(s) the same information and will not provide to any Bidder(s) confidential/ additional information through which the Bidder(s) could obtain an advantage in relation to the tender process or the contract execution.</t>
    </r>
  </si>
  <si>
    <t>POWERGRID will exclude from evaluation of Bids its such employee(s) who has any personal interest in the Companies/Agencies participating in the Bidding/Tendering process and all known prejudiced persons.</t>
  </si>
  <si>
    <t>If POWERGRID obtains information on the conduct of any of its employee which is a criminal offence under the IPC / PC Act , or if there be a substantive suspicion in this regard, POWERGRID will inform its Chief Vigilance Officer and in addition disciplinary actions can be initiated under POWERGRID’s Rules.</t>
  </si>
  <si>
    <t>The Bidder/Contractor commits itself to take all measures necessary to prevent corruption. The Bidder/Contractor commits itself to observe the following principles during its participation in the tender process and during the contract execution:</t>
  </si>
  <si>
    <t>The Bidder/Contractor will not, directly or through any other person or firm, offer, promise or give to any of POWERGRID's employees involved in the tender process or the execution of the contract or to any third person any material or other benefit which it is not legally entitled to, in order to obtain in exchange an advantage of any kind whatsoever during the tender process or during the execution of the contract.</t>
  </si>
  <si>
    <t>The Bidder/Contractor will not enter into any illegal or undisclosed agreement or understanding, whether formal or informal with other Bidders/Contractors. This applies in particular to prices, specifications, certifications, subsidiary contracts, submission or non-submission of bids or actions to restrict competitiveness or to introduce cartelization in the bidding process.</t>
  </si>
  <si>
    <t>The Bidder/Contractor shall not pass any information provided by POWERGRID as part of business relationship to others and shall not commit any offence under PC / IPC Act.</t>
  </si>
  <si>
    <t>The Bidder/Contractor will, when presenting his bid, disclose any and all payments made, or committed to or intends to make to agents, brokers or any other intermediaries in connection with the award of the contract and/or with the execution of the contract.</t>
  </si>
  <si>
    <t>The Bidder/Contractor will not misrepresent facts or furnish false/forged documents/information in order to influence the bidding process or the execution of the contract to the detriment of POWERGRID.</t>
  </si>
  <si>
    <t>g)</t>
  </si>
  <si>
    <t>The Bidder/Contractor shall ensure adoption of Integrity Pact by its Sub-contractors and shall be responsible for the same.</t>
  </si>
  <si>
    <t>If the Bidder, before contract award, has committed a transgression through a violation of Section II or in any other form such as to put his reliability or credibility as Bidder into question, POWERGRID may disqualify the Bidder from the tender process or terminate the contract, if already signed, for such reason.</t>
  </si>
  <si>
    <t xml:space="preserve">If the Bidder/Contractor has committed a transgression through a violation of Section II such as to put his reliability or credibility into question, POWERGRID may, after following due procedures, ban /blacklist the Bidder/Contractor in line with POWERGRID’s policy for “Black-Listing of Firms / Banning of Business”.  The imposition and duration of the ban will be determined by the severity of the transgression. The severity will be determined by the circumstances of the case, in particular the number of transgressions, the position of the transgressors within the company hierarchy of the Bidder/Contractor and the amount of the damage. The ban will be imposed for a maximum of 3 years. </t>
  </si>
  <si>
    <t>If the Bidder/Contractor can prove that he has restored/recouped the damage caused by him and has installed a suitable corruption prevention system, POWERGRID may revoke the ban prematurely.</t>
  </si>
  <si>
    <t>If POWERGRID has disqualified the Bidder from the tender process prior to the award under Section III, POWERGRID is entitled for forfeiture of the Bid Guarantee under the Bid.</t>
  </si>
  <si>
    <t>If POWERGRID has terminated the contract under Section III or if POWERGRID is entitled to terminate the contract under Section III, POWERGRID shall be entitled to forfeit the Contract Performance Guarantee of this contract, in full or part thereof as may be decided, besides resorting to other remedies under the contract.</t>
  </si>
  <si>
    <t>The Bidder shall disclose in its Bid any   transgressions occurred in the last 10 years with any other Public Sector Undertaking or Government Department or any other Company, in any country, that may impinge on the Anti-corruption principle.</t>
  </si>
  <si>
    <t>If the Bidder makes incorrect statement on this subject, it can be disqualified from the tender process or the contract, if already awarded, can be terminated for such reason and further action can be taken in line with POWERGRID’s policies.</t>
  </si>
  <si>
    <t>If POWERGRID obtains knowledge of conduct of a Bidder or a Contractor or its subcontractor or of an employee or a representative or an associate of a Bidder or Contractor or his Subcontractor which constitutes corruption, or if POWERGRID has substantive suspicion in this regard, POWERGRID will inform the Chief Vigilance Officer (CVO).</t>
  </si>
  <si>
    <t>POWERGRID has appointed a panel of Independent External Monitors (IEMs) for this Pact with the approval of Central Vigilance Commission (CVC), Government of India. The names of the IEMs have been indicated in the Bidding Documents.</t>
  </si>
  <si>
    <t>The panel of IEMs shall review independently and objectively, whether and to what extent the parties comply with the obligations under this agreement. The panel of IEMs has right of access to all project documentation.  The panel of IEMs may examine any complaint received by them and submit a report to Chairman-cum-Managing Director, POWERGRID, giving joint findings, at the earliest.  The panel of IEMs may also submit a report directly to the CVO and the CVC, in case of suspicion of serious irregularities attracting the provisions of the PC Act.</t>
  </si>
  <si>
    <t>The IEM is not subject to instructions by the representatives of the parties and performs his functions neutrally and independently. He / She reports to the Chairman-cum-Managing Director, POWERGRID.</t>
  </si>
  <si>
    <t>The Bidder(s)/Contractor(s) accepts that the IEM has the right to access without restriction to all documentation of POWERGRID related to this contract including that provided by the Contractor/Bidder. The Bidder/Contractor will also grant the IEM, upon his / her request and demonstration of a valid interest, unrestricted and unconditional access to their  documentation. The same is applicable to Subcontractors. The IEM is under contractual obligation to treat the information and documents of the Bidder(s)/Contractor(s)/Subcontractor(s) with confidentiality.</t>
  </si>
  <si>
    <t>POWERGRID will provide to the IEMs information as sought by him / her which could have an impact on the contractual relations between POWERGRID and the Bidder/Contractor related to this contract. The IEMs shall also sign declaration on ’Non-Disclosure of Confidential Information’ and of ‘Absence of Conflict of Interest’. In case of any conflict of interest arising at a later date, the IEM shall inform Chairman-cum-Managing Director, POWERGRID and recuse himself/herself from that case</t>
  </si>
  <si>
    <t>As soon as the IEM notices, or believes to notice, a violation of this agreement, he / she will so inform the Chairman-cum-Managing Director, POWERGRID and request the Chairman-cum-Managing Director, POWERGRID to discontinue or take corrective action, or to take other relevant action. The IEM can in this regard submit non-binding recommendations. Beyond this, the IEM has no right to demand from the parties that they act in a specific manner, refrain from action or tolerate action. However, the IEM shall give an opportunity to POWERGRID and the Bidder/Contractor, as deemed fit, to present its case before making its recommendations to POWERGRID.</t>
  </si>
  <si>
    <t>If the IEM has reported to the Chairman-cum-Managing Director, POWERGRID, a substantiated suspicion of an offence under PC / IPC Act, and the Chairman-cum-Managing Director, POWERGRID has not, within the reasonable time taken visible action to proceed against such offence or reported it to the CVO, the Monitor may also transmit this information directly to the CVC, Government of India.</t>
  </si>
  <si>
    <t>(10)</t>
  </si>
  <si>
    <t>While representing any matter in relation to the Integrity pact inter-alia including its transgression to the panel of IEMs, POWERGRID and Bidder/Contractor shall not approach the court of law and await the decision of the IEM in the matter.</t>
  </si>
  <si>
    <t>This agreement is subject to Indian Law. Place of performance and jurisdiction is the establishment of POWERGRID. The Arbitration clause provided in the main tender document / contract shall not be applicable for any issue / dispute arising under Integrity Pact.</t>
  </si>
  <si>
    <t xml:space="preserve">Changes and supplements as well as termination notices need to be made in writing. Side agreements have not been made. </t>
  </si>
  <si>
    <t>Issues like Warranty/Guarantees etc. shall be outside the purview of IEMs.</t>
  </si>
  <si>
    <r>
      <t xml:space="preserve">Views expressed or suggestions/submissions made by the parties and the recommendations of the </t>
    </r>
    <r>
      <rPr>
        <b/>
        <sz val="12"/>
        <rFont val="Book Antiqua"/>
        <family val="1"/>
      </rPr>
      <t>CVO</t>
    </r>
    <r>
      <rPr>
        <sz val="12"/>
        <rFont val="Book Antiqua"/>
        <family val="1"/>
      </rPr>
      <t>/IEM# in respect of the violation of this agreement, shall not be relied on or introduced as evidence in the arbitral or judicial proceedings (arising out of the arbitral proceedings) by the parties in connection with the disputes/differences arising out of the subject contract.</t>
    </r>
  </si>
  <si>
    <t>6.           </t>
  </si>
  <si>
    <t>7.       </t>
  </si>
  <si>
    <t>8.       </t>
  </si>
  <si>
    <t>9.       </t>
  </si>
  <si>
    <t>Remarks:</t>
  </si>
  <si>
    <t>*The definition of MSEs owned by SC/ST is as given under:</t>
  </si>
  <si>
    <t>a. In case of proprietary MSE, proprietor(s) shall be SC /ST.</t>
  </si>
  <si>
    <t>b. In case of partnership MSE, the SC/ST partners shall be holding at least 51% shares in the unit.</t>
  </si>
  <si>
    <t>c.  In case of Private Limited companies, at least 51% share shall be held by SC/ST promoters.</t>
  </si>
  <si>
    <t>Documentary evidence: Please provide scanned copy(ies) of the SC/ST certificate(s) issued by District Authority as applicable for SC/ST MSE category as per (a), (b) or (c) above.</t>
  </si>
  <si>
    <t>The above is a list of items we propose to procure from MSEs. However, based on the situations during the execution of the contract, the above list may undergo changes. We hereby confirm that the details regarding actual procurement from MSEs carried out by us, as per the format provided at Section VI, Forms and Procedures, Volume-I of bidding documents, shall be submitted along with the bills for payment against supplies made/works done during execution of contract.</t>
  </si>
  <si>
    <t>B.</t>
  </si>
  <si>
    <r>
      <t xml:space="preserve">The Bidder / Contractor accepts the provisions regarding safety, including payment of </t>
    </r>
    <r>
      <rPr>
        <b/>
        <u/>
        <sz val="12"/>
        <rFont val="Book Antiqua"/>
        <family val="1"/>
      </rPr>
      <t>any sums</t>
    </r>
    <r>
      <rPr>
        <sz val="12"/>
        <rFont val="Book Antiqua"/>
        <family val="1"/>
      </rPr>
      <t xml:space="preserve">  to POWERGRID, in case of any violation of the safety requirements / provisions during execution of the Transmission Projects, as built in the Contractual Conditions, Safety Planand the Safety Pact, and confirm to abide by the same.</t>
    </r>
  </si>
  <si>
    <t>The Bidder / Contractor recognizes and acceptsthe statutory and comprehensive responsibility for ensuring safe construction and Testing &amp; Commissioning in the Transmission Projects being executed by them by providing safe methods of work, working conditions and Tools &amp; Plants for human safety.</t>
  </si>
  <si>
    <t>The Bidder / Contractor shall conduct periodical Training to their Employees as well as to that of their Sub-contractors for safety awareness during construction works being executed by them.</t>
  </si>
  <si>
    <t>The Bidder / Contractor shall screen the workers before deploying them at their construction sites to ensure that only those with the skills, experience and competence to work at height and also medically fit for work at height are deployed for work at height in the Projects executed by them.</t>
  </si>
  <si>
    <t>The Bidder / Contractor shall ensure daily before starting the work that their site Supervising Personnel / Safety Officer briefs the workers about the work for the day and the safety measures / precautions required to be taken by them.</t>
  </si>
  <si>
    <t>The Bidder / Contractor shall ensure that in case of any accident, all necessary medical help / support shall be provided to the victims / injured till they are completely fit to return to work.</t>
  </si>
  <si>
    <t>The Bidder / Contractor shall ensure that in case of fatal accidents, all statutory Authorities, including Police, concerned Labour Dept. Officials, concerned Workmen Compensation Commissioner, etc., will be intimated in writing as required by the statutory Law, and followed up for compliance of all statutory obligations. The Bidder / Contractor shall own full responsibility of timely accident reporting to various authorities, including POWERGRID.</t>
  </si>
  <si>
    <t>(For &amp; On behalf of Bidder/ Contractor)</t>
  </si>
  <si>
    <t>(y) Attachment 24:</t>
  </si>
  <si>
    <t xml:space="preserve">Declaration by the Bidder regarding events encountered pursuant to ITB Clause 2.1 </t>
  </si>
  <si>
    <t>(w) Attachment 22:</t>
  </si>
  <si>
    <t>Authorization certificate issued by Domestic Manufacturer for selling Domestically Manufactured  Iron &amp; Steel Products</t>
  </si>
  <si>
    <t xml:space="preserve">Affidavit of Self certification regarding Domestic Value Addition in Iron &amp; Steel Products </t>
  </si>
  <si>
    <t>(z) Attachment 25:</t>
  </si>
  <si>
    <t>(aa) Attachment 26:</t>
  </si>
  <si>
    <t>Certification by the Bidder per DoE Order in line with ITB Clause 2.1</t>
  </si>
  <si>
    <t>Affidavit of Self certification regarding Minimum Local Content in line with PPP-MII order and MoP Order, if applicable</t>
  </si>
  <si>
    <t>Certificate from statutory auditor or cost auditor of the company (in the case of companies) or from a practicing cost accountant or practicing chartered accountant (in respect of suppliers other than companies) giving the percentage of Local Content, in line with PPP-MII order and MoP Order, if applicable</t>
  </si>
  <si>
    <t>Joint Venture</t>
  </si>
  <si>
    <t>JV (Joint Venture)</t>
  </si>
  <si>
    <t>2023- 2024</t>
  </si>
  <si>
    <t>2024-2025</t>
  </si>
  <si>
    <t>IEEMA</t>
  </si>
  <si>
    <t>Attachments 3(JV), 4,  4(A),  4(B),  5, 5(A), 6, 7,  9,  10, 11, 12, 13, 14, 15, 16, 17,18, 19 and Bid Form for 1st Envelope are included here.</t>
  </si>
  <si>
    <t>(bb) Attachment 27:</t>
  </si>
  <si>
    <t>For our Qualifying Requirements Data, please refer Attachment-3(QR) of this volume.</t>
  </si>
  <si>
    <t>Not applicable.</t>
  </si>
  <si>
    <t>(cc) Attachment 28:</t>
  </si>
  <si>
    <t>Bid Securing Declaration to be submitted by the Bidder</t>
  </si>
  <si>
    <r>
      <t xml:space="preserve">Note:  
1. “Code of Business Conduct and Ethics for Senior Management Personnel” and “Code of Business Conduct and Ethics for Board Members” are available on POWERGRID’s website </t>
    </r>
    <r>
      <rPr>
        <b/>
        <sz val="11"/>
        <rFont val="Book Antiqua"/>
        <family val="1"/>
      </rPr>
      <t xml:space="preserve">https://www.powergrid.in. </t>
    </r>
    <r>
      <rPr>
        <sz val="11"/>
        <rFont val="Book Antiqua"/>
        <family val="1"/>
      </rPr>
      <t xml:space="preserve">
2. The information in similar format should be furnished for each partner of joint venture in case of joint venture bid.
3. In case bidder has furnished no details on ex-employees of POWERGRID or has left blank or has indicated ‘-‘ against the same, it shall be deemed that they have not employed any such person in their organization.
</t>
    </r>
  </si>
  <si>
    <t>2025-2026</t>
  </si>
  <si>
    <t>Equipment</t>
  </si>
  <si>
    <t xml:space="preserve">3.15 MVA 33/11kV, 3 ph.   Power Transformer </t>
  </si>
  <si>
    <t>Name of Materials</t>
  </si>
  <si>
    <t>Value of index</t>
  </si>
  <si>
    <t>A.</t>
  </si>
  <si>
    <t>ACSR Conductor</t>
  </si>
  <si>
    <t>A</t>
  </si>
  <si>
    <t>EC Grade aluminum ingots A =</t>
  </si>
  <si>
    <t>B</t>
  </si>
  <si>
    <t>Labour, Co-efficient L=</t>
  </si>
  <si>
    <t xml:space="preserve">Fixed portion of the ex-works price component shall be 0.15. This shall not be subject to any adjustment
</t>
  </si>
  <si>
    <t xml:space="preserve">Power Transformer (Copper Wound)
</t>
  </si>
  <si>
    <t>Price of copper wire bars, in Rupees per MT, C</t>
  </si>
  <si>
    <t>Price of Electrical steel sheets, C&amp;F price of M4 grade Electrical Steel Sheets in Rupees per MT, ES</t>
  </si>
  <si>
    <t>C</t>
  </si>
  <si>
    <t>Wholesale Price Index Number for ‘Iron &amp; Steel’ (Base 1993-94 = 100), IS</t>
  </si>
  <si>
    <t>D</t>
  </si>
  <si>
    <t>Price of Insulating Materials, IM</t>
  </si>
  <si>
    <t>E</t>
  </si>
  <si>
    <t>Price of Transformer Oil Base Stock (TOBS) in Rs./KL, TB</t>
  </si>
  <si>
    <t>Labour, coefficient L =</t>
  </si>
  <si>
    <t xml:space="preserve">Fixed portion of the ex-works price component shall be 0.15.This shall not be subject to any adjustment
</t>
  </si>
  <si>
    <t>C.</t>
  </si>
  <si>
    <t xml:space="preserve">Distribution Transformer (Aluminium Wound) 
</t>
  </si>
  <si>
    <t>EC grade aluminum ingots, C</t>
  </si>
  <si>
    <t xml:space="preserve">Fixed portion of the ex-works price component shall be 0.13. This shall not be subject to any adjustment
</t>
  </si>
  <si>
    <t>D.</t>
  </si>
  <si>
    <t xml:space="preserve">PVC / XLPE Cables and AB Cables
</t>
  </si>
  <si>
    <t>Price Index for PVC / XLPE, A</t>
  </si>
  <si>
    <t xml:space="preserve">Published price index of metals per MT </t>
  </si>
  <si>
    <t xml:space="preserve">Price of Metal </t>
  </si>
  <si>
    <t>Weight in MT of metal per km of Cable                   (size wise)</t>
  </si>
  <si>
    <t>Size</t>
  </si>
  <si>
    <t>Weight in MT of metal per kilometer of cable</t>
  </si>
  <si>
    <t>i</t>
  </si>
  <si>
    <t>ii</t>
  </si>
  <si>
    <t>iii</t>
  </si>
  <si>
    <t>iv</t>
  </si>
  <si>
    <t>v</t>
  </si>
  <si>
    <t>vi</t>
  </si>
  <si>
    <t xml:space="preserve">Fixed portion of the ex-works price component shall be 0.85. This shall not be subject to any adjustment
</t>
  </si>
  <si>
    <t>E.</t>
  </si>
  <si>
    <t>Steel Structure</t>
  </si>
  <si>
    <t>Choose the option from dropdown</t>
  </si>
  <si>
    <t>Option-A</t>
  </si>
  <si>
    <t>Fixed portion of the ex-works/FOB component of the Contract Price, F</t>
  </si>
  <si>
    <t>Fixed portion of the ex-works/FOB component of the Contract Price</t>
  </si>
  <si>
    <t>Price of Heavy angle steel, as published by IEEMA, HA</t>
  </si>
  <si>
    <t>Price of electrolytic high grade zinc, as published by IEEMA, ZA</t>
  </si>
  <si>
    <t>Option-B</t>
  </si>
  <si>
    <t>Price of Lighter angle steel, as published by IEEMA, LA</t>
  </si>
  <si>
    <t>Option-C</t>
  </si>
  <si>
    <t>F.</t>
  </si>
  <si>
    <t>Steel Pole Tower (including Bolts, Nuts &amp; structural component etc.)</t>
  </si>
  <si>
    <t>Steel Booms, a=</t>
  </si>
  <si>
    <t>Labour, L=</t>
  </si>
  <si>
    <t>For structure using only heavy angles</t>
  </si>
  <si>
    <t>For structure using  only lighter angles</t>
  </si>
  <si>
    <t>Attachment-9</t>
  </si>
  <si>
    <t>Attachment-12</t>
  </si>
  <si>
    <t xml:space="preserve">We hereby furnish the relevant details pertaining to the price adjustment provisions for equipment as specified in your specifications and documents for the Rural Electrification Work under Prime Minister’s Development Project (PMDP) in Leh &amp; Kargil Districts of UT of Ladakh. The necessary documentary evidence are enclosed : </t>
  </si>
  <si>
    <t>Indian field labour index – namely All India average consumer price index for Industrial Workers (monthly)        (Base: 2016= 100), as published by Labour Bureau, Shimla, Government of India (www.labourbureau.nic.in)</t>
  </si>
  <si>
    <t>Guaranteed Differential Load loss  at rated output (KW)</t>
  </si>
  <si>
    <t>Iron Loss at rated voltage and frequency</t>
  </si>
  <si>
    <t>Copper Loss at rated voltage and frequency</t>
  </si>
  <si>
    <t>For LT Transformer:
We conform that the equipments offered shall have minimum (or a maximum, as the case may be) performance specified in Technical Specification. We further guarantee the performance/efficiency of the equipments in response to the Technical Specifications.</t>
  </si>
  <si>
    <t xml:space="preserve">
We declare that the ratings, performance figures and availability of the system furnished by us for subject Package covered under this specification are guaranteed by us. We further declare that in the event of any deficiencies in meeting the guarantees in respect of the characteristics mentioned below as established after conducting the factory test, you may at your discretion, reject or accept the equipment after assessing the liquidated damages as specified in the relevant clauses of Bid document.</t>
  </si>
  <si>
    <t>(dd) Attachment 29:</t>
  </si>
  <si>
    <t>Undertaking regarding submission of original/Hard copy part of the bid</t>
  </si>
  <si>
    <t>Attachment-3(QR), Attachment 20,  Attachment-21,  Attachment-22, Attachment-23, Attachment-24,  Attachment-25, Attachment-26, Attachment-27, Attachment-28 &amp; Attachment-29: To be submitted as per the provisions of the Bidding Documents ( Formats Attached seperately in Volume-III of Bidding Documents)</t>
  </si>
  <si>
    <t>Rural Electrification Work under Prime Minister’s Development Project (PMDP) in Reasi, Udhampur &amp; Ramban districts of UT of J&amp;K.</t>
  </si>
  <si>
    <t>5002001909/OTHERS/DOM/A04-CC CS -5</t>
  </si>
  <si>
    <t>10 MVA 33/11kV, 3 ph.   Power   Transformer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</si>
</sst>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3" formatCode="_(* #,##0.00_);_(* \(#,##0.00\);_(* &quot;-&quot;??_);_(@_)"/>
    <numFmt numFmtId="164" formatCode="_-&quot;£&quot;* #,##0.00_-;\-&quot;£&quot;* #,##0.00_-;_-&quot;£&quot;* &quot;-&quot;??_-;_-@_-"/>
    <numFmt numFmtId="165" formatCode="0.0_)"/>
    <numFmt numFmtId="166" formatCode="#,##0.000_);\(#,##0.000\)"/>
    <numFmt numFmtId="167" formatCode=";;"/>
    <numFmt numFmtId="168" formatCode="&quot;\&quot;#,##0.00;[Red]\-&quot;\&quot;#,##0.00"/>
    <numFmt numFmtId="169" formatCode="#,##0.0"/>
    <numFmt numFmtId="170" formatCode="0.000"/>
    <numFmt numFmtId="171" formatCode="0.0"/>
    <numFmt numFmtId="172" formatCode="[$-409]dd\-mmm\-yy;@"/>
  </numFmts>
  <fonts count="83">
    <font>
      <sz val="10"/>
      <name val="Book Antiqua"/>
    </font>
    <font>
      <sz val="11"/>
      <color indexed="8"/>
      <name val="Calibri"/>
      <family val="2"/>
    </font>
    <font>
      <sz val="10"/>
      <name val="Book Antiqua"/>
      <family val="1"/>
    </font>
    <font>
      <b/>
      <sz val="14"/>
      <color indexed="12"/>
      <name val="Times New Roman"/>
      <family val="1"/>
    </font>
    <font>
      <b/>
      <sz val="14"/>
      <name val="Book Antiqua"/>
      <family val="1"/>
    </font>
    <font>
      <sz val="12"/>
      <name val="Book Antiqua"/>
      <family val="1"/>
    </font>
    <font>
      <b/>
      <sz val="12"/>
      <name val="Arial"/>
      <family val="2"/>
    </font>
    <font>
      <sz val="8"/>
      <name val="Book Antiqua"/>
      <family val="1"/>
    </font>
    <font>
      <b/>
      <sz val="12"/>
      <name val="Book Antiqua"/>
      <family val="1"/>
    </font>
    <font>
      <sz val="11"/>
      <name val="Book Antiqua"/>
      <family val="1"/>
    </font>
    <font>
      <b/>
      <sz val="11"/>
      <name val="Book Antiqua"/>
      <family val="1"/>
    </font>
    <font>
      <b/>
      <sz val="11"/>
      <color indexed="12"/>
      <name val="Book Antiqua"/>
      <family val="1"/>
    </font>
    <font>
      <b/>
      <sz val="12"/>
      <color indexed="12"/>
      <name val="Times New Roman"/>
      <family val="1"/>
    </font>
    <font>
      <sz val="14"/>
      <name val="AngsanaUPC"/>
      <family val="1"/>
    </font>
    <font>
      <sz val="10"/>
      <name val="Arial"/>
      <family val="2"/>
    </font>
    <font>
      <sz val="12"/>
      <name val="¹ÙÅÁÃ¼"/>
      <charset val="129"/>
    </font>
    <font>
      <sz val="10"/>
      <color indexed="10"/>
      <name val="Arial"/>
      <family val="2"/>
    </font>
    <font>
      <u/>
      <sz val="9"/>
      <color indexed="12"/>
      <name val="Arial"/>
      <family val="2"/>
    </font>
    <font>
      <sz val="7"/>
      <name val="Small Fonts"/>
      <family val="2"/>
    </font>
    <font>
      <b/>
      <sz val="10"/>
      <name val="Arial CE"/>
      <family val="2"/>
      <charset val="238"/>
    </font>
    <font>
      <u/>
      <sz val="9"/>
      <color indexed="36"/>
      <name val="Arial"/>
      <family val="2"/>
    </font>
    <font>
      <sz val="10"/>
      <name val="MS Sans Serif"/>
      <family val="2"/>
    </font>
    <font>
      <i/>
      <sz val="11"/>
      <name val="Book Antiqua"/>
      <family val="1"/>
    </font>
    <font>
      <i/>
      <sz val="11"/>
      <color indexed="12"/>
      <name val="Book Antiqua"/>
      <family val="1"/>
    </font>
    <font>
      <b/>
      <sz val="10"/>
      <name val="Book Antiqua"/>
      <family val="1"/>
    </font>
    <font>
      <sz val="10"/>
      <name val="Book Antiqua"/>
      <family val="1"/>
    </font>
    <font>
      <u/>
      <sz val="11"/>
      <name val="Book Antiqua"/>
      <family val="1"/>
    </font>
    <font>
      <sz val="12"/>
      <name val="Book Antiqua"/>
      <family val="1"/>
    </font>
    <font>
      <strike/>
      <sz val="11"/>
      <name val="Book Antiqua"/>
      <family val="1"/>
    </font>
    <font>
      <sz val="8"/>
      <name val="Arial"/>
      <family val="2"/>
    </font>
    <font>
      <sz val="12"/>
      <name val="Arial"/>
      <family val="2"/>
    </font>
    <font>
      <b/>
      <sz val="16"/>
      <color indexed="12"/>
      <name val="Book Antiqua"/>
      <family val="1"/>
    </font>
    <font>
      <b/>
      <sz val="16"/>
      <color indexed="12"/>
      <name val="Arial"/>
      <family val="2"/>
    </font>
    <font>
      <sz val="12"/>
      <color indexed="12"/>
      <name val="Arial"/>
      <family val="2"/>
    </font>
    <font>
      <sz val="10"/>
      <color indexed="12"/>
      <name val="Arial"/>
      <family val="2"/>
    </font>
    <font>
      <sz val="11"/>
      <name val="Book Antiqua"/>
      <family val="1"/>
    </font>
    <font>
      <sz val="11"/>
      <color indexed="9"/>
      <name val="Book Antiqua"/>
      <family val="1"/>
    </font>
    <font>
      <b/>
      <sz val="11"/>
      <color indexed="9"/>
      <name val="Book Antiqua"/>
      <family val="1"/>
    </font>
    <font>
      <sz val="12"/>
      <color indexed="9"/>
      <name val="Book Antiqua"/>
      <family val="1"/>
    </font>
    <font>
      <sz val="10"/>
      <color indexed="9"/>
      <name val="Book Antiqua"/>
      <family val="1"/>
    </font>
    <font>
      <sz val="8"/>
      <color indexed="9"/>
      <name val="Book Antiqua"/>
      <family val="1"/>
    </font>
    <font>
      <sz val="11"/>
      <color indexed="9"/>
      <name val="Book Antiqua"/>
      <family val="1"/>
    </font>
    <font>
      <sz val="14"/>
      <color indexed="9"/>
      <name val="Times New Roman"/>
      <family val="1"/>
    </font>
    <font>
      <sz val="14"/>
      <color indexed="9"/>
      <name val="Book Antiqua"/>
      <family val="1"/>
    </font>
    <font>
      <i/>
      <sz val="10"/>
      <name val="Book Antiqua"/>
      <family val="1"/>
    </font>
    <font>
      <b/>
      <u/>
      <sz val="11"/>
      <name val="Book Antiqua"/>
      <family val="1"/>
    </font>
    <font>
      <b/>
      <sz val="11"/>
      <color indexed="10"/>
      <name val="Book Antiqua"/>
      <family val="1"/>
    </font>
    <font>
      <b/>
      <sz val="12"/>
      <color indexed="10"/>
      <name val="Book Antiqua"/>
      <family val="1"/>
    </font>
    <font>
      <sz val="1"/>
      <name val="Book Antiqua"/>
      <family val="1"/>
    </font>
    <font>
      <sz val="10"/>
      <name val="Book Antiqua"/>
      <family val="1"/>
    </font>
    <font>
      <i/>
      <sz val="12"/>
      <name val="Book Antiqua"/>
      <family val="1"/>
    </font>
    <font>
      <sz val="10"/>
      <name val="Cambria"/>
      <family val="1"/>
    </font>
    <font>
      <b/>
      <sz val="14"/>
      <name val="Cambria"/>
      <family val="1"/>
    </font>
    <font>
      <b/>
      <sz val="12"/>
      <name val="Cambria"/>
      <family val="1"/>
    </font>
    <font>
      <sz val="11"/>
      <name val="Cambria"/>
      <family val="1"/>
    </font>
    <font>
      <sz val="2"/>
      <name val="Book Antiqua"/>
      <family val="1"/>
    </font>
    <font>
      <b/>
      <sz val="9"/>
      <name val="Book Antiqua"/>
      <family val="1"/>
    </font>
    <font>
      <sz val="11"/>
      <name val="Calibri"/>
      <family val="2"/>
    </font>
    <font>
      <b/>
      <i/>
      <sz val="12"/>
      <name val="Book Antiqua"/>
      <family val="1"/>
    </font>
    <font>
      <sz val="12"/>
      <color indexed="12"/>
      <name val="Calibri"/>
      <family val="2"/>
    </font>
    <font>
      <b/>
      <sz val="11"/>
      <color indexed="20"/>
      <name val="Book Antiqua"/>
      <family val="1"/>
    </font>
    <font>
      <sz val="11"/>
      <name val="Arial"/>
      <family val="2"/>
    </font>
    <font>
      <sz val="12"/>
      <color indexed="12"/>
      <name val="Book Antiqua"/>
      <family val="1"/>
    </font>
    <font>
      <b/>
      <sz val="22"/>
      <color indexed="12"/>
      <name val="Book Antiqua"/>
      <family val="1"/>
    </font>
    <font>
      <b/>
      <sz val="12"/>
      <color indexed="12"/>
      <name val="Book Antiqua"/>
      <family val="1"/>
    </font>
    <font>
      <b/>
      <u/>
      <sz val="12"/>
      <name val="Book Antiqua"/>
      <family val="1"/>
    </font>
    <font>
      <sz val="10"/>
      <color indexed="63"/>
      <name val="Arial"/>
      <family val="2"/>
    </font>
    <font>
      <sz val="12"/>
      <name val="Bookman Old Style"/>
      <family val="1"/>
    </font>
    <font>
      <sz val="1"/>
      <color indexed="9"/>
      <name val="Book Antiqua"/>
      <family val="1"/>
    </font>
    <font>
      <b/>
      <sz val="10"/>
      <color indexed="12"/>
      <name val="Book Antiqua"/>
      <family val="1"/>
    </font>
    <font>
      <sz val="11"/>
      <color theme="0" tint="-4.9989318521683403E-2"/>
      <name val="Book Antiqua"/>
      <family val="1"/>
    </font>
    <font>
      <sz val="10"/>
      <color theme="0" tint="-4.9989318521683403E-2"/>
      <name val="Book Antiqua"/>
      <family val="1"/>
    </font>
    <font>
      <sz val="1"/>
      <color theme="0"/>
      <name val="Book Antiqua"/>
      <family val="1"/>
    </font>
    <font>
      <b/>
      <sz val="11"/>
      <color rgb="FFFF0000"/>
      <name val="Book Antiqua"/>
      <family val="1"/>
    </font>
    <font>
      <sz val="11"/>
      <color theme="0"/>
      <name val="Book Antiqua"/>
      <family val="1"/>
    </font>
    <font>
      <b/>
      <sz val="12"/>
      <color rgb="FFFF0000"/>
      <name val="Book Antiqua"/>
      <family val="1"/>
    </font>
    <font>
      <sz val="12"/>
      <color rgb="FFFF0000"/>
      <name val="Arial"/>
      <family val="2"/>
    </font>
    <font>
      <sz val="12"/>
      <color rgb="FF0000FF"/>
      <name val="Book Antiqua"/>
      <family val="1"/>
    </font>
    <font>
      <sz val="8"/>
      <color rgb="FF000000"/>
      <name val="Tahoma"/>
      <family val="2"/>
    </font>
    <font>
      <b/>
      <sz val="16"/>
      <name val="Book Antiqua"/>
      <family val="1"/>
    </font>
    <font>
      <sz val="16"/>
      <name val="Book Antiqua"/>
      <family val="1"/>
    </font>
    <font>
      <b/>
      <sz val="11"/>
      <name val="Arial"/>
      <family val="2"/>
    </font>
    <font>
      <sz val="12"/>
      <color rgb="FFFF0000"/>
      <name val="Book Antiqua"/>
      <family val="1"/>
    </font>
  </fonts>
  <fills count="13">
    <fill>
      <patternFill patternType="none"/>
    </fill>
    <fill>
      <patternFill patternType="gray125"/>
    </fill>
    <fill>
      <patternFill patternType="solid">
        <fgColor indexed="42"/>
        <bgColor indexed="64"/>
      </patternFill>
    </fill>
    <fill>
      <patternFill patternType="solid">
        <fgColor indexed="47"/>
        <bgColor indexed="64"/>
      </patternFill>
    </fill>
    <fill>
      <patternFill patternType="solid">
        <fgColor indexed="22"/>
        <bgColor indexed="64"/>
      </patternFill>
    </fill>
    <fill>
      <patternFill patternType="solid">
        <fgColor indexed="12"/>
        <bgColor indexed="64"/>
      </patternFill>
    </fill>
    <fill>
      <patternFill patternType="solid">
        <fgColor theme="9" tint="0.79998168889431442"/>
        <bgColor indexed="64"/>
      </patternFill>
    </fill>
    <fill>
      <patternFill patternType="solid">
        <fgColor rgb="FFCCFFCC"/>
        <bgColor indexed="64"/>
      </patternFill>
    </fill>
    <fill>
      <patternFill patternType="solid">
        <fgColor theme="0" tint="-0.14999847407452621"/>
        <bgColor indexed="64"/>
      </patternFill>
    </fill>
    <fill>
      <patternFill patternType="solid">
        <fgColor rgb="FF6BD7FD"/>
        <bgColor indexed="64"/>
      </patternFill>
    </fill>
    <fill>
      <patternFill patternType="solid">
        <fgColor rgb="FFFFC000"/>
        <bgColor indexed="64"/>
      </patternFill>
    </fill>
    <fill>
      <patternFill patternType="solid">
        <fgColor theme="0"/>
        <bgColor indexed="64"/>
      </patternFill>
    </fill>
    <fill>
      <patternFill patternType="solid">
        <fgColor rgb="FFC6E6A2"/>
        <bgColor indexed="64"/>
      </patternFill>
    </fill>
  </fills>
  <borders count="39">
    <border>
      <left/>
      <right/>
      <top/>
      <bottom/>
      <diagonal/>
    </border>
    <border>
      <left style="thin">
        <color indexed="64"/>
      </left>
      <right style="thin">
        <color indexed="64"/>
      </right>
      <top/>
      <bottom style="hair">
        <color indexed="64"/>
      </bottom>
      <diagonal/>
    </border>
    <border>
      <left/>
      <right/>
      <top style="medium">
        <color indexed="64"/>
      </top>
      <bottom style="medium">
        <color indexed="64"/>
      </bottom>
      <diagonal/>
    </border>
    <border>
      <left/>
      <right/>
      <top style="thin">
        <color indexed="64"/>
      </top>
      <bottom style="thin">
        <color indexed="64"/>
      </bottom>
      <diagonal/>
    </border>
    <border>
      <left/>
      <right/>
      <top/>
      <bottom style="thin">
        <color indexed="64"/>
      </bottom>
      <diagonal/>
    </border>
    <border>
      <left/>
      <right/>
      <top style="hair">
        <color indexed="64"/>
      </top>
      <bottom style="hair">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style="hair">
        <color indexed="64"/>
      </left>
      <right style="hair">
        <color indexed="64"/>
      </right>
      <top style="thin">
        <color indexed="64"/>
      </top>
      <bottom style="thin">
        <color indexed="64"/>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right/>
      <top style="thin">
        <color indexed="64"/>
      </top>
      <bottom/>
      <diagonal/>
    </border>
    <border>
      <left style="thin">
        <color indexed="64"/>
      </left>
      <right style="thin">
        <color indexed="64"/>
      </right>
      <top style="hair">
        <color indexed="64"/>
      </top>
      <bottom/>
      <diagonal/>
    </border>
    <border>
      <left style="thin">
        <color indexed="64"/>
      </left>
      <right/>
      <top style="thin">
        <color indexed="64"/>
      </top>
      <bottom style="thin">
        <color indexed="64"/>
      </bottom>
      <diagonal/>
    </border>
    <border>
      <left style="thin">
        <color indexed="64"/>
      </left>
      <right/>
      <top style="hair">
        <color indexed="64"/>
      </top>
      <bottom style="hair">
        <color indexed="64"/>
      </bottom>
      <diagonal/>
    </border>
    <border>
      <left style="thin">
        <color indexed="64"/>
      </left>
      <right/>
      <top style="hair">
        <color indexed="64"/>
      </top>
      <bottom style="thin">
        <color indexed="64"/>
      </bottom>
      <diagonal/>
    </border>
    <border>
      <left style="thin">
        <color indexed="64"/>
      </left>
      <right/>
      <top style="thin">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diagonal/>
    </border>
    <border>
      <left/>
      <right style="thin">
        <color indexed="64"/>
      </right>
      <top style="hair">
        <color indexed="64"/>
      </top>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style="hair">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top/>
      <bottom style="hair">
        <color indexed="64"/>
      </bottom>
      <diagonal/>
    </border>
  </borders>
  <cellStyleXfs count="60">
    <xf numFmtId="0" fontId="0" fillId="0" borderId="0"/>
    <xf numFmtId="9" fontId="13" fillId="0" borderId="0"/>
    <xf numFmtId="164" fontId="14" fillId="0" borderId="0" applyFont="0" applyFill="0" applyBorder="0" applyAlignment="0" applyProtection="0"/>
    <xf numFmtId="165" fontId="14" fillId="0" borderId="0" applyFont="0" applyFill="0" applyBorder="0" applyAlignment="0" applyProtection="0"/>
    <xf numFmtId="166" fontId="14" fillId="0" borderId="0" applyFont="0" applyFill="0" applyBorder="0" applyAlignment="0" applyProtection="0"/>
    <xf numFmtId="167" fontId="14" fillId="0" borderId="0" applyFont="0" applyFill="0" applyBorder="0" applyAlignment="0" applyProtection="0"/>
    <xf numFmtId="0" fontId="15" fillId="0" borderId="0"/>
    <xf numFmtId="168" fontId="14" fillId="0" borderId="0"/>
    <xf numFmtId="168" fontId="14" fillId="0" borderId="0"/>
    <xf numFmtId="168" fontId="14" fillId="0" borderId="0"/>
    <xf numFmtId="168" fontId="14" fillId="0" borderId="0"/>
    <xf numFmtId="168" fontId="14" fillId="0" borderId="0"/>
    <xf numFmtId="168" fontId="14" fillId="0" borderId="0"/>
    <xf numFmtId="168" fontId="14" fillId="0" borderId="0"/>
    <xf numFmtId="168" fontId="14" fillId="0" borderId="0"/>
    <xf numFmtId="168" fontId="14" fillId="0" borderId="0"/>
    <xf numFmtId="168" fontId="14" fillId="0" borderId="0"/>
    <xf numFmtId="168" fontId="14" fillId="0" borderId="0"/>
    <xf numFmtId="168" fontId="14" fillId="0" borderId="0"/>
    <xf numFmtId="168" fontId="14" fillId="0" borderId="0"/>
    <xf numFmtId="168" fontId="14" fillId="0" borderId="0"/>
    <xf numFmtId="168" fontId="14" fillId="0" borderId="0"/>
    <xf numFmtId="168" fontId="14" fillId="0" borderId="0"/>
    <xf numFmtId="43" fontId="14" fillId="0" borderId="0" applyFont="0" applyFill="0" applyBorder="0" applyAlignment="0" applyProtection="0"/>
    <xf numFmtId="43" fontId="2" fillId="0" borderId="0" applyFont="0" applyFill="0" applyBorder="0" applyAlignment="0" applyProtection="0"/>
    <xf numFmtId="43" fontId="14" fillId="0" borderId="0" applyFont="0" applyFill="0" applyBorder="0" applyAlignment="0" applyProtection="0"/>
    <xf numFmtId="169" fontId="16" fillId="0" borderId="1">
      <alignment horizontal="right"/>
    </xf>
    <xf numFmtId="0" fontId="6" fillId="0" borderId="2" applyNumberFormat="0" applyAlignment="0" applyProtection="0">
      <alignment horizontal="left" vertical="center"/>
    </xf>
    <xf numFmtId="0" fontId="6" fillId="0" borderId="3">
      <alignment horizontal="left" vertical="center"/>
    </xf>
    <xf numFmtId="0" fontId="17" fillId="0" borderId="0" applyNumberFormat="0" applyFill="0" applyBorder="0" applyAlignment="0" applyProtection="0">
      <alignment vertical="top"/>
      <protection locked="0"/>
    </xf>
    <xf numFmtId="37" fontId="18" fillId="0" borderId="0"/>
    <xf numFmtId="170" fontId="14" fillId="0" borderId="0"/>
    <xf numFmtId="170" fontId="14" fillId="0" borderId="0"/>
    <xf numFmtId="0" fontId="25" fillId="0" borderId="0"/>
    <xf numFmtId="0" fontId="14" fillId="0" borderId="0"/>
    <xf numFmtId="0" fontId="2" fillId="0" borderId="0"/>
    <xf numFmtId="0" fontId="14" fillId="0" borderId="0"/>
    <xf numFmtId="0" fontId="2" fillId="0" borderId="0"/>
    <xf numFmtId="0" fontId="9" fillId="0" borderId="0"/>
    <xf numFmtId="0" fontId="14" fillId="0" borderId="0"/>
    <xf numFmtId="0" fontId="14" fillId="0" borderId="0"/>
    <xf numFmtId="0" fontId="1" fillId="0" borderId="0"/>
    <xf numFmtId="0" fontId="2" fillId="0" borderId="0"/>
    <xf numFmtId="0" fontId="14" fillId="0" borderId="0"/>
    <xf numFmtId="0" fontId="14" fillId="0" borderId="0"/>
    <xf numFmtId="0" fontId="2" fillId="0" borderId="0"/>
    <xf numFmtId="0" fontId="49" fillId="0" borderId="0"/>
    <xf numFmtId="0" fontId="9" fillId="0" borderId="0"/>
    <xf numFmtId="0" fontId="2" fillId="0" borderId="0"/>
    <xf numFmtId="0" fontId="2" fillId="0" borderId="0"/>
    <xf numFmtId="0" fontId="2" fillId="0" borderId="0"/>
    <xf numFmtId="0" fontId="14" fillId="0" borderId="0"/>
    <xf numFmtId="0" fontId="14" fillId="0" borderId="0"/>
    <xf numFmtId="0" fontId="9" fillId="0" borderId="0"/>
    <xf numFmtId="0" fontId="14" fillId="0" borderId="0"/>
    <xf numFmtId="9" fontId="14" fillId="0" borderId="0" applyFont="0" applyFill="0" applyBorder="0" applyAlignment="0" applyProtection="0"/>
    <xf numFmtId="0" fontId="19" fillId="0" borderId="0" applyFont="0"/>
    <xf numFmtId="0" fontId="20" fillId="0" borderId="0" applyNumberFormat="0" applyFill="0" applyBorder="0" applyAlignment="0" applyProtection="0">
      <alignment vertical="top"/>
      <protection locked="0"/>
    </xf>
    <xf numFmtId="0" fontId="21" fillId="0" borderId="0"/>
    <xf numFmtId="0" fontId="2" fillId="0" borderId="0"/>
  </cellStyleXfs>
  <cellXfs count="907">
    <xf numFmtId="0" fontId="0" fillId="0" borderId="0" xfId="0"/>
    <xf numFmtId="0" fontId="0" fillId="0" borderId="0" xfId="0" applyAlignment="1">
      <alignment vertical="center"/>
    </xf>
    <xf numFmtId="0" fontId="3" fillId="0" borderId="0" xfId="0" applyFont="1" applyAlignment="1">
      <alignment vertical="center"/>
    </xf>
    <xf numFmtId="0" fontId="9" fillId="0" borderId="0" xfId="0" applyFont="1" applyAlignment="1">
      <alignment vertical="center"/>
    </xf>
    <xf numFmtId="0" fontId="10" fillId="0" borderId="0" xfId="0" applyFont="1" applyAlignment="1">
      <alignment horizontal="center" vertical="center"/>
    </xf>
    <xf numFmtId="0" fontId="9" fillId="0" borderId="0" xfId="0" applyFont="1" applyAlignment="1">
      <alignment horizontal="justify" vertical="center"/>
    </xf>
    <xf numFmtId="0" fontId="10" fillId="0" borderId="0" xfId="0" applyFont="1" applyAlignment="1">
      <alignment horizontal="justify" vertical="center"/>
    </xf>
    <xf numFmtId="0" fontId="9" fillId="0" borderId="0" xfId="0" applyFont="1" applyAlignment="1">
      <alignment horizontal="left" vertical="center"/>
    </xf>
    <xf numFmtId="0" fontId="12" fillId="0" borderId="0" xfId="0" applyFont="1" applyAlignment="1">
      <alignment vertical="center"/>
    </xf>
    <xf numFmtId="0" fontId="9" fillId="0" borderId="0" xfId="47" applyNumberFormat="1" applyFont="1" applyFill="1" applyBorder="1" applyAlignment="1" applyProtection="1">
      <alignment vertical="center"/>
    </xf>
    <xf numFmtId="0" fontId="9" fillId="0" borderId="0" xfId="53" applyFont="1" applyAlignment="1" applyProtection="1">
      <alignment vertical="center"/>
      <protection hidden="1"/>
    </xf>
    <xf numFmtId="0" fontId="9" fillId="0" borderId="0" xfId="53" applyFont="1" applyBorder="1" applyAlignment="1" applyProtection="1">
      <alignment horizontal="left" vertical="center" indent="1"/>
      <protection hidden="1"/>
    </xf>
    <xf numFmtId="0" fontId="9" fillId="0" borderId="0" xfId="53" applyFont="1" applyBorder="1" applyAlignment="1" applyProtection="1">
      <alignment vertical="center"/>
      <protection hidden="1"/>
    </xf>
    <xf numFmtId="0" fontId="10" fillId="0" borderId="0" xfId="53" applyFont="1" applyFill="1" applyAlignment="1" applyProtection="1">
      <alignment vertical="center"/>
      <protection hidden="1"/>
    </xf>
    <xf numFmtId="0" fontId="10" fillId="0" borderId="0" xfId="0" applyFont="1" applyAlignment="1">
      <alignment vertical="center"/>
    </xf>
    <xf numFmtId="0" fontId="10" fillId="0" borderId="0" xfId="47" applyNumberFormat="1" applyFont="1" applyFill="1" applyBorder="1" applyAlignment="1" applyProtection="1">
      <alignment horizontal="left" vertical="center" indent="1"/>
      <protection hidden="1"/>
    </xf>
    <xf numFmtId="0" fontId="10" fillId="0" borderId="0" xfId="47" applyNumberFormat="1" applyFont="1" applyFill="1" applyBorder="1" applyAlignment="1" applyProtection="1">
      <alignment horizontal="left" vertical="center"/>
      <protection hidden="1"/>
    </xf>
    <xf numFmtId="0" fontId="9" fillId="0" borderId="0" xfId="53" applyFont="1" applyBorder="1" applyAlignment="1" applyProtection="1">
      <alignment horizontal="left" vertical="center"/>
      <protection hidden="1"/>
    </xf>
    <xf numFmtId="0" fontId="9" fillId="0" borderId="0" xfId="0" applyFont="1" applyAlignment="1">
      <alignment horizontal="left" vertical="center" indent="1"/>
    </xf>
    <xf numFmtId="0" fontId="10" fillId="0" borderId="0" xfId="0" applyFont="1" applyAlignment="1">
      <alignment horizontal="left" vertical="center"/>
    </xf>
    <xf numFmtId="0" fontId="10" fillId="0" borderId="0" xfId="0" applyFont="1" applyAlignment="1">
      <alignment horizontal="right" vertical="center" indent="1"/>
    </xf>
    <xf numFmtId="0" fontId="10" fillId="0" borderId="4" xfId="0" applyFont="1" applyBorder="1" applyAlignment="1" applyProtection="1">
      <alignment vertical="center"/>
      <protection hidden="1"/>
    </xf>
    <xf numFmtId="0" fontId="9" fillId="0" borderId="4" xfId="0" applyFont="1" applyBorder="1" applyAlignment="1" applyProtection="1">
      <alignment vertical="center"/>
      <protection hidden="1"/>
    </xf>
    <xf numFmtId="0" fontId="10" fillId="0" borderId="4" xfId="0" applyFont="1" applyBorder="1" applyAlignment="1" applyProtection="1">
      <alignment horizontal="right"/>
      <protection hidden="1"/>
    </xf>
    <xf numFmtId="0" fontId="0" fillId="0" borderId="0" xfId="0" applyAlignment="1" applyProtection="1">
      <alignment vertical="center"/>
      <protection hidden="1"/>
    </xf>
    <xf numFmtId="0" fontId="0" fillId="0" borderId="0" xfId="0" applyProtection="1">
      <protection hidden="1"/>
    </xf>
    <xf numFmtId="0" fontId="3" fillId="0" borderId="0" xfId="0" applyFont="1" applyAlignment="1" applyProtection="1">
      <alignment vertical="center"/>
      <protection hidden="1"/>
    </xf>
    <xf numFmtId="0" fontId="12" fillId="0" borderId="0" xfId="0" applyFont="1" applyAlignment="1" applyProtection="1">
      <alignment vertical="center"/>
      <protection hidden="1"/>
    </xf>
    <xf numFmtId="0" fontId="10" fillId="0" borderId="0" xfId="0" applyFont="1" applyAlignment="1" applyProtection="1">
      <alignment horizontal="center" vertical="center"/>
      <protection hidden="1"/>
    </xf>
    <xf numFmtId="0" fontId="9" fillId="0" borderId="0" xfId="0" applyFont="1" applyAlignment="1" applyProtection="1">
      <alignment vertical="center"/>
      <protection hidden="1"/>
    </xf>
    <xf numFmtId="0" fontId="9" fillId="0" borderId="0" xfId="47" applyNumberFormat="1" applyFont="1" applyFill="1" applyBorder="1" applyAlignment="1" applyProtection="1">
      <alignment vertical="center"/>
      <protection hidden="1"/>
    </xf>
    <xf numFmtId="0" fontId="4" fillId="0" borderId="0" xfId="0" applyFont="1" applyAlignment="1" applyProtection="1">
      <alignment vertical="center"/>
      <protection hidden="1"/>
    </xf>
    <xf numFmtId="0" fontId="9" fillId="0" borderId="0" xfId="0" applyFont="1" applyAlignment="1" applyProtection="1">
      <alignment horizontal="justify" vertical="center"/>
      <protection hidden="1"/>
    </xf>
    <xf numFmtId="0" fontId="10" fillId="0" borderId="0" xfId="0" applyFont="1" applyAlignment="1" applyProtection="1">
      <alignment vertical="center"/>
      <protection hidden="1"/>
    </xf>
    <xf numFmtId="0" fontId="5" fillId="0" borderId="0" xfId="0" applyFont="1" applyAlignment="1" applyProtection="1">
      <alignment vertical="center"/>
      <protection hidden="1"/>
    </xf>
    <xf numFmtId="0" fontId="10" fillId="0" borderId="0" xfId="0" applyFont="1" applyAlignment="1" applyProtection="1">
      <alignment horizontal="justify" vertical="center"/>
      <protection hidden="1"/>
    </xf>
    <xf numFmtId="0" fontId="10" fillId="0" borderId="0" xfId="0" applyFont="1" applyAlignment="1" applyProtection="1">
      <alignment horizontal="left" vertical="center"/>
      <protection hidden="1"/>
    </xf>
    <xf numFmtId="0" fontId="10" fillId="0" borderId="0" xfId="0" applyFont="1" applyAlignment="1" applyProtection="1">
      <alignment horizontal="right" vertical="center" indent="1"/>
      <protection hidden="1"/>
    </xf>
    <xf numFmtId="0" fontId="9" fillId="0" borderId="0" xfId="0" applyFont="1" applyAlignment="1" applyProtection="1">
      <alignment horizontal="left" vertical="center"/>
      <protection hidden="1"/>
    </xf>
    <xf numFmtId="0" fontId="10" fillId="0" borderId="0" xfId="0" applyFont="1" applyAlignment="1" applyProtection="1">
      <alignment horizontal="left" vertical="center" indent="1"/>
      <protection hidden="1"/>
    </xf>
    <xf numFmtId="0" fontId="9" fillId="0" borderId="0" xfId="0" applyFont="1" applyAlignment="1" applyProtection="1">
      <alignment horizontal="left" vertical="center" indent="1"/>
      <protection hidden="1"/>
    </xf>
    <xf numFmtId="0" fontId="10" fillId="0" borderId="4" xfId="0" applyFont="1" applyBorder="1" applyAlignment="1" applyProtection="1">
      <alignment horizontal="right" vertical="center"/>
      <protection hidden="1"/>
    </xf>
    <xf numFmtId="0" fontId="9" fillId="0" borderId="0" xfId="0" applyFont="1" applyFill="1" applyAlignment="1" applyProtection="1">
      <alignment vertical="center"/>
      <protection hidden="1"/>
    </xf>
    <xf numFmtId="0" fontId="5" fillId="0" borderId="5" xfId="0" applyFont="1" applyBorder="1" applyAlignment="1" applyProtection="1">
      <alignment horizontal="center" vertical="center"/>
      <protection hidden="1"/>
    </xf>
    <xf numFmtId="0" fontId="5" fillId="0" borderId="6" xfId="0" applyFont="1" applyBorder="1" applyAlignment="1" applyProtection="1">
      <alignment horizontal="center" vertical="top" wrapText="1"/>
      <protection hidden="1"/>
    </xf>
    <xf numFmtId="0" fontId="9" fillId="0" borderId="0" xfId="0" applyFont="1" applyAlignment="1" applyProtection="1">
      <alignment horizontal="right" vertical="center"/>
      <protection hidden="1"/>
    </xf>
    <xf numFmtId="0" fontId="10" fillId="0" borderId="0" xfId="0" applyFont="1" applyAlignment="1" applyProtection="1">
      <alignment horizontal="left" vertical="top"/>
      <protection hidden="1"/>
    </xf>
    <xf numFmtId="0" fontId="9" fillId="0" borderId="6" xfId="0" applyFont="1" applyBorder="1" applyAlignment="1" applyProtection="1">
      <alignment horizontal="center" vertical="center" wrapText="1"/>
      <protection hidden="1"/>
    </xf>
    <xf numFmtId="0" fontId="9" fillId="0" borderId="6" xfId="0" applyFont="1" applyBorder="1" applyAlignment="1" applyProtection="1">
      <alignment horizontal="justify" vertical="center" wrapText="1"/>
      <protection hidden="1"/>
    </xf>
    <xf numFmtId="0" fontId="10" fillId="0" borderId="6" xfId="0" applyFont="1" applyBorder="1" applyAlignment="1" applyProtection="1">
      <alignment horizontal="center" vertical="center" wrapText="1"/>
      <protection hidden="1"/>
    </xf>
    <xf numFmtId="0" fontId="9" fillId="0" borderId="7" xfId="0" applyFont="1" applyBorder="1" applyAlignment="1" applyProtection="1">
      <alignment horizontal="center" vertical="center" wrapText="1"/>
      <protection hidden="1"/>
    </xf>
    <xf numFmtId="0" fontId="0" fillId="0" borderId="0" xfId="0" applyFill="1" applyAlignment="1" applyProtection="1">
      <alignment vertical="center"/>
      <protection hidden="1"/>
    </xf>
    <xf numFmtId="0" fontId="24" fillId="0" borderId="0" xfId="0" applyFont="1" applyAlignment="1" applyProtection="1">
      <alignment vertical="center"/>
      <protection hidden="1"/>
    </xf>
    <xf numFmtId="0" fontId="24" fillId="0" borderId="0" xfId="0" applyFont="1" applyProtection="1">
      <protection hidden="1"/>
    </xf>
    <xf numFmtId="0" fontId="9" fillId="0" borderId="0" xfId="0" applyFont="1" applyAlignment="1" applyProtection="1">
      <alignment horizontal="center" vertical="center"/>
      <protection hidden="1"/>
    </xf>
    <xf numFmtId="0" fontId="9" fillId="0" borderId="0" xfId="0" applyFont="1" applyAlignment="1" applyProtection="1">
      <alignment horizontal="center" vertical="top"/>
      <protection hidden="1"/>
    </xf>
    <xf numFmtId="0" fontId="0" fillId="0" borderId="8" xfId="0" applyBorder="1" applyAlignment="1" applyProtection="1">
      <alignment horizontal="left"/>
      <protection hidden="1"/>
    </xf>
    <xf numFmtId="0" fontId="0" fillId="0" borderId="9" xfId="0" applyBorder="1" applyAlignment="1" applyProtection="1">
      <alignment horizontal="left"/>
      <protection hidden="1"/>
    </xf>
    <xf numFmtId="0" fontId="9" fillId="0" borderId="0" xfId="0" quotePrefix="1" applyFont="1" applyAlignment="1" applyProtection="1">
      <alignment horizontal="right" vertical="center"/>
      <protection hidden="1"/>
    </xf>
    <xf numFmtId="0" fontId="9" fillId="0" borderId="0" xfId="0" quotePrefix="1" applyFont="1" applyAlignment="1" applyProtection="1">
      <alignment horizontal="right" vertical="top"/>
      <protection hidden="1"/>
    </xf>
    <xf numFmtId="0" fontId="0" fillId="0" borderId="0" xfId="0" applyBorder="1" applyAlignment="1" applyProtection="1">
      <alignment vertical="center"/>
      <protection hidden="1"/>
    </xf>
    <xf numFmtId="0" fontId="10" fillId="0" borderId="0" xfId="0" applyFont="1" applyAlignment="1" applyProtection="1">
      <alignment horizontal="right" vertical="center"/>
      <protection hidden="1"/>
    </xf>
    <xf numFmtId="0" fontId="25" fillId="0" borderId="0" xfId="0" applyFont="1" applyAlignment="1" applyProtection="1">
      <alignment vertical="center"/>
      <protection hidden="1"/>
    </xf>
    <xf numFmtId="171" fontId="9" fillId="0" borderId="0" xfId="0" applyNumberFormat="1" applyFont="1" applyAlignment="1" applyProtection="1">
      <alignment horizontal="center" vertical="center"/>
      <protection hidden="1"/>
    </xf>
    <xf numFmtId="0" fontId="9" fillId="0" borderId="0" xfId="47" applyNumberFormat="1" applyFont="1" applyFill="1" applyBorder="1" applyAlignment="1" applyProtection="1">
      <alignment horizontal="left" vertical="center"/>
      <protection hidden="1"/>
    </xf>
    <xf numFmtId="0" fontId="7" fillId="0" borderId="0" xfId="0" applyFont="1" applyAlignment="1" applyProtection="1">
      <alignment vertical="center"/>
      <protection hidden="1"/>
    </xf>
    <xf numFmtId="0" fontId="7" fillId="0" borderId="0" xfId="0" applyFont="1" applyProtection="1">
      <protection hidden="1"/>
    </xf>
    <xf numFmtId="0" fontId="9" fillId="0" borderId="0" xfId="0" applyFont="1" applyFill="1" applyBorder="1" applyAlignment="1" applyProtection="1">
      <alignment horizontal="center" vertical="center" wrapText="1"/>
      <protection hidden="1"/>
    </xf>
    <xf numFmtId="0" fontId="9" fillId="0" borderId="0" xfId="0" applyFont="1" applyAlignment="1" applyProtection="1">
      <alignment vertical="top"/>
      <protection hidden="1"/>
    </xf>
    <xf numFmtId="0" fontId="0" fillId="0" borderId="0" xfId="0" applyAlignment="1" applyProtection="1">
      <alignment vertical="top"/>
      <protection hidden="1"/>
    </xf>
    <xf numFmtId="0" fontId="25" fillId="0" borderId="0" xfId="0" applyFont="1" applyAlignment="1" applyProtection="1">
      <alignment vertical="center" wrapText="1"/>
      <protection hidden="1"/>
    </xf>
    <xf numFmtId="0" fontId="27" fillId="0" borderId="0" xfId="0" applyFont="1" applyAlignment="1" applyProtection="1">
      <alignment vertical="center"/>
      <protection hidden="1"/>
    </xf>
    <xf numFmtId="172" fontId="10" fillId="0" borderId="0" xfId="0" applyNumberFormat="1" applyFont="1" applyAlignment="1" applyProtection="1">
      <alignment horizontal="left" vertical="center" indent="1"/>
      <protection hidden="1"/>
    </xf>
    <xf numFmtId="0" fontId="10" fillId="0" borderId="0" xfId="0" applyFont="1" applyFill="1" applyBorder="1" applyAlignment="1" applyProtection="1">
      <alignment horizontal="right"/>
      <protection hidden="1"/>
    </xf>
    <xf numFmtId="0" fontId="11" fillId="0" borderId="0" xfId="0" applyFont="1" applyFill="1" applyAlignment="1" applyProtection="1">
      <alignment horizontal="center" vertical="center" wrapText="1"/>
      <protection hidden="1"/>
    </xf>
    <xf numFmtId="0" fontId="12" fillId="0" borderId="0" xfId="0" applyFont="1" applyFill="1" applyAlignment="1" applyProtection="1">
      <alignment vertical="center"/>
      <protection hidden="1"/>
    </xf>
    <xf numFmtId="0" fontId="10" fillId="0" borderId="0" xfId="0" applyFont="1" applyFill="1" applyAlignment="1" applyProtection="1">
      <alignment horizontal="center" vertical="center"/>
      <protection hidden="1"/>
    </xf>
    <xf numFmtId="0" fontId="9" fillId="0" borderId="0" xfId="53" applyFont="1" applyFill="1" applyBorder="1" applyAlignment="1" applyProtection="1">
      <alignment horizontal="left" vertical="center" indent="1"/>
      <protection hidden="1"/>
    </xf>
    <xf numFmtId="0" fontId="9" fillId="0" borderId="0" xfId="0" applyFont="1" applyFill="1" applyAlignment="1" applyProtection="1">
      <alignment horizontal="justify" vertical="center"/>
      <protection hidden="1"/>
    </xf>
    <xf numFmtId="0" fontId="5" fillId="0" borderId="0" xfId="0" applyFont="1" applyFill="1" applyAlignment="1" applyProtection="1">
      <alignment vertical="center"/>
      <protection hidden="1"/>
    </xf>
    <xf numFmtId="0" fontId="10" fillId="0" borderId="0" xfId="0" applyFont="1" applyFill="1" applyAlignment="1" applyProtection="1">
      <alignment vertical="center"/>
      <protection hidden="1"/>
    </xf>
    <xf numFmtId="172" fontId="9" fillId="0" borderId="0" xfId="0" applyNumberFormat="1" applyFont="1" applyFill="1" applyAlignment="1" applyProtection="1">
      <alignment horizontal="left" vertical="center"/>
      <protection hidden="1"/>
    </xf>
    <xf numFmtId="0" fontId="10" fillId="0" borderId="0" xfId="0" applyFont="1" applyAlignment="1" applyProtection="1">
      <alignment horizontal="left" vertical="center" indent="2"/>
      <protection hidden="1"/>
    </xf>
    <xf numFmtId="0" fontId="9" fillId="0" borderId="0" xfId="0" applyFont="1" applyAlignment="1" applyProtection="1">
      <alignment horizontal="left" vertical="center" indent="2"/>
      <protection hidden="1"/>
    </xf>
    <xf numFmtId="0" fontId="9" fillId="0" borderId="0" xfId="0" applyFont="1" applyAlignment="1" applyProtection="1">
      <alignment horizontal="left" vertical="center" indent="3"/>
      <protection hidden="1"/>
    </xf>
    <xf numFmtId="0" fontId="10" fillId="0" borderId="0" xfId="0" applyFont="1" applyFill="1" applyBorder="1" applyAlignment="1" applyProtection="1">
      <alignment horizontal="right" vertical="center"/>
      <protection hidden="1"/>
    </xf>
    <xf numFmtId="0" fontId="9" fillId="0" borderId="0" xfId="0" applyFont="1" applyFill="1" applyAlignment="1" applyProtection="1">
      <alignment horizontal="left" vertical="center"/>
      <protection hidden="1"/>
    </xf>
    <xf numFmtId="0" fontId="10" fillId="0" borderId="0" xfId="0" applyFont="1" applyFill="1" applyAlignment="1" applyProtection="1">
      <alignment horizontal="left" vertical="center"/>
      <protection hidden="1"/>
    </xf>
    <xf numFmtId="171" fontId="9" fillId="0" borderId="0" xfId="0" applyNumberFormat="1" applyFont="1" applyAlignment="1" applyProtection="1">
      <alignment horizontal="center" vertical="top"/>
      <protection hidden="1"/>
    </xf>
    <xf numFmtId="171" fontId="9" fillId="0" borderId="0" xfId="0" applyNumberFormat="1" applyFont="1" applyAlignment="1" applyProtection="1">
      <alignment horizontal="left" vertical="top"/>
      <protection hidden="1"/>
    </xf>
    <xf numFmtId="0" fontId="9" fillId="0" borderId="0" xfId="0" applyFont="1" applyFill="1" applyAlignment="1" applyProtection="1">
      <alignment horizontal="justify" vertical="top"/>
      <protection hidden="1"/>
    </xf>
    <xf numFmtId="0" fontId="28" fillId="0" borderId="0" xfId="0" applyFont="1" applyFill="1" applyAlignment="1" applyProtection="1">
      <alignment horizontal="justify" vertical="top"/>
      <protection hidden="1"/>
    </xf>
    <xf numFmtId="171" fontId="9" fillId="0" borderId="0" xfId="0" applyNumberFormat="1" applyFont="1" applyFill="1" applyBorder="1" applyAlignment="1" applyProtection="1">
      <alignment horizontal="justify" vertical="top" wrapText="1"/>
      <protection hidden="1"/>
    </xf>
    <xf numFmtId="171" fontId="9" fillId="0" borderId="0" xfId="0" applyNumberFormat="1" applyFont="1" applyAlignment="1" applyProtection="1">
      <alignment horizontal="left" vertical="top" indent="2"/>
      <protection hidden="1"/>
    </xf>
    <xf numFmtId="0" fontId="9" fillId="0" borderId="0" xfId="0" applyFont="1" applyBorder="1" applyAlignment="1" applyProtection="1">
      <alignment horizontal="center" vertical="center" wrapText="1"/>
      <protection hidden="1"/>
    </xf>
    <xf numFmtId="171" fontId="9" fillId="0" borderId="0" xfId="0" applyNumberFormat="1" applyFont="1" applyAlignment="1" applyProtection="1">
      <alignment horizontal="left" vertical="center" indent="3"/>
      <protection hidden="1"/>
    </xf>
    <xf numFmtId="0" fontId="9" fillId="0" borderId="0" xfId="0" applyFont="1" applyFill="1" applyAlignment="1" applyProtection="1">
      <alignment horizontal="right" vertical="center"/>
      <protection hidden="1"/>
    </xf>
    <xf numFmtId="0" fontId="9" fillId="0" borderId="0" xfId="0" applyFont="1" applyFill="1" applyAlignment="1" applyProtection="1">
      <alignment horizontal="left" vertical="center" wrapText="1" indent="2"/>
      <protection hidden="1"/>
    </xf>
    <xf numFmtId="0" fontId="25" fillId="0" borderId="0" xfId="0" applyFont="1" applyFill="1" applyAlignment="1" applyProtection="1">
      <alignment vertical="center" wrapText="1"/>
      <protection hidden="1"/>
    </xf>
    <xf numFmtId="0" fontId="2" fillId="0" borderId="0" xfId="0" applyFont="1" applyProtection="1">
      <protection hidden="1"/>
    </xf>
    <xf numFmtId="0" fontId="2" fillId="0" borderId="0" xfId="0" applyFont="1" applyAlignment="1" applyProtection="1">
      <alignment vertical="center"/>
      <protection hidden="1"/>
    </xf>
    <xf numFmtId="0" fontId="5" fillId="0" borderId="5" xfId="0" quotePrefix="1" applyFont="1" applyBorder="1" applyAlignment="1" applyProtection="1">
      <alignment horizontal="center" vertical="center"/>
      <protection hidden="1"/>
    </xf>
    <xf numFmtId="0" fontId="25" fillId="2" borderId="10" xfId="0" applyFont="1" applyFill="1" applyBorder="1" applyAlignment="1" applyProtection="1">
      <alignment horizontal="center" vertical="center" wrapText="1"/>
      <protection locked="0"/>
    </xf>
    <xf numFmtId="0" fontId="9" fillId="2" borderId="6" xfId="0" applyFont="1" applyFill="1" applyBorder="1" applyAlignment="1" applyProtection="1">
      <alignment horizontal="left" vertical="center" wrapText="1"/>
      <protection locked="0"/>
    </xf>
    <xf numFmtId="0" fontId="9" fillId="0" borderId="0" xfId="0" applyFont="1" applyBorder="1" applyAlignment="1" applyProtection="1">
      <alignment vertical="center"/>
      <protection hidden="1"/>
    </xf>
    <xf numFmtId="171" fontId="9" fillId="0" borderId="0" xfId="0" applyNumberFormat="1" applyFont="1" applyAlignment="1" applyProtection="1">
      <alignment horizontal="center"/>
      <protection hidden="1"/>
    </xf>
    <xf numFmtId="0" fontId="9" fillId="0" borderId="0" xfId="0" applyFont="1" applyAlignment="1" applyProtection="1">
      <alignment horizontal="left"/>
      <protection hidden="1"/>
    </xf>
    <xf numFmtId="0" fontId="22" fillId="0" borderId="0" xfId="0" applyFont="1" applyBorder="1" applyAlignment="1" applyProtection="1">
      <alignment horizontal="justify" vertical="center"/>
      <protection hidden="1"/>
    </xf>
    <xf numFmtId="0" fontId="9" fillId="0" borderId="6" xfId="0" applyFont="1" applyBorder="1" applyAlignment="1" applyProtection="1">
      <alignment horizontal="left" vertical="center" wrapText="1"/>
      <protection hidden="1"/>
    </xf>
    <xf numFmtId="0" fontId="9" fillId="0" borderId="6" xfId="0" applyFont="1" applyBorder="1" applyAlignment="1" applyProtection="1">
      <alignment horizontal="center" vertical="top" wrapText="1"/>
      <protection hidden="1"/>
    </xf>
    <xf numFmtId="0" fontId="9" fillId="0" borderId="11" xfId="0" applyFont="1" applyBorder="1" applyAlignment="1" applyProtection="1">
      <alignment horizontal="left" vertical="center" wrapText="1"/>
      <protection hidden="1"/>
    </xf>
    <xf numFmtId="0" fontId="9" fillId="0" borderId="12" xfId="0" applyFont="1" applyBorder="1" applyAlignment="1" applyProtection="1">
      <alignment horizontal="left" vertical="center" wrapText="1"/>
      <protection hidden="1"/>
    </xf>
    <xf numFmtId="0" fontId="9" fillId="0" borderId="0" xfId="0" applyFont="1" applyBorder="1" applyAlignment="1" applyProtection="1">
      <alignment horizontal="left" vertical="center" wrapText="1"/>
      <protection hidden="1"/>
    </xf>
    <xf numFmtId="0" fontId="9" fillId="0" borderId="0" xfId="0" applyFont="1" applyBorder="1" applyAlignment="1" applyProtection="1">
      <alignment horizontal="center" vertical="top" wrapText="1"/>
      <protection hidden="1"/>
    </xf>
    <xf numFmtId="0" fontId="10" fillId="0" borderId="0" xfId="0" applyFont="1" applyAlignment="1" applyProtection="1">
      <alignment horizontal="left"/>
      <protection hidden="1"/>
    </xf>
    <xf numFmtId="0" fontId="10" fillId="0" borderId="0" xfId="0" applyFont="1" applyBorder="1" applyAlignment="1" applyProtection="1">
      <alignment horizontal="left"/>
      <protection hidden="1"/>
    </xf>
    <xf numFmtId="0" fontId="9" fillId="0" borderId="0" xfId="0" applyFont="1" applyAlignment="1" applyProtection="1">
      <alignment horizontal="center"/>
      <protection hidden="1"/>
    </xf>
    <xf numFmtId="0" fontId="9" fillId="0" borderId="0" xfId="0" applyFont="1" applyBorder="1" applyAlignment="1" applyProtection="1">
      <alignment vertical="center" wrapText="1"/>
      <protection hidden="1"/>
    </xf>
    <xf numFmtId="0" fontId="9" fillId="0" borderId="0" xfId="0" applyFont="1" applyAlignment="1" applyProtection="1">
      <alignment horizontal="justify"/>
      <protection hidden="1"/>
    </xf>
    <xf numFmtId="0" fontId="9" fillId="0" borderId="0" xfId="0" applyFont="1" applyBorder="1" applyAlignment="1" applyProtection="1">
      <alignment vertical="top" wrapText="1"/>
      <protection hidden="1"/>
    </xf>
    <xf numFmtId="0" fontId="9" fillId="2" borderId="6" xfId="0" applyFont="1" applyFill="1" applyBorder="1" applyAlignment="1" applyProtection="1">
      <alignment horizontal="center" vertical="top" wrapText="1"/>
      <protection locked="0"/>
    </xf>
    <xf numFmtId="0" fontId="0" fillId="0" borderId="0" xfId="0" applyAlignment="1" applyProtection="1">
      <alignment horizontal="right" vertical="center"/>
      <protection hidden="1"/>
    </xf>
    <xf numFmtId="0" fontId="0" fillId="2" borderId="0" xfId="0" applyFill="1" applyAlignment="1" applyProtection="1">
      <alignment vertical="center"/>
      <protection locked="0"/>
    </xf>
    <xf numFmtId="172" fontId="10" fillId="0" borderId="0" xfId="0" applyNumberFormat="1" applyFont="1" applyFill="1" applyAlignment="1" applyProtection="1">
      <alignment horizontal="left" vertical="center" indent="1"/>
      <protection hidden="1"/>
    </xf>
    <xf numFmtId="0" fontId="9" fillId="0" borderId="0" xfId="0" applyFont="1" applyFill="1" applyAlignment="1" applyProtection="1">
      <alignment horizontal="left" vertical="center" indent="2"/>
      <protection hidden="1"/>
    </xf>
    <xf numFmtId="0" fontId="30" fillId="0" borderId="0" xfId="52" applyFont="1" applyBorder="1" applyAlignment="1" applyProtection="1">
      <alignment vertical="center"/>
      <protection hidden="1"/>
    </xf>
    <xf numFmtId="0" fontId="30" fillId="0" borderId="0" xfId="52" applyFont="1" applyAlignment="1" applyProtection="1">
      <alignment vertical="center"/>
      <protection hidden="1"/>
    </xf>
    <xf numFmtId="0" fontId="30" fillId="0" borderId="0" xfId="52" applyFont="1" applyProtection="1">
      <protection hidden="1"/>
    </xf>
    <xf numFmtId="0" fontId="14" fillId="0" borderId="0" xfId="52" applyProtection="1">
      <protection hidden="1"/>
    </xf>
    <xf numFmtId="0" fontId="5" fillId="0" borderId="0" xfId="52" applyFont="1" applyBorder="1" applyAlignment="1" applyProtection="1">
      <alignment vertical="center"/>
      <protection hidden="1"/>
    </xf>
    <xf numFmtId="0" fontId="5" fillId="0" borderId="4" xfId="52" applyFont="1" applyBorder="1" applyAlignment="1" applyProtection="1">
      <alignment vertical="center"/>
      <protection hidden="1"/>
    </xf>
    <xf numFmtId="0" fontId="14" fillId="0" borderId="0" xfId="52" applyAlignment="1" applyProtection="1">
      <alignment vertical="center"/>
      <protection hidden="1"/>
    </xf>
    <xf numFmtId="0" fontId="32" fillId="0" borderId="0" xfId="52" applyFont="1" applyBorder="1" applyAlignment="1" applyProtection="1">
      <alignment vertical="center"/>
      <protection hidden="1"/>
    </xf>
    <xf numFmtId="0" fontId="5" fillId="0" borderId="0" xfId="52" applyFont="1" applyAlignment="1" applyProtection="1">
      <alignment vertical="center"/>
      <protection hidden="1"/>
    </xf>
    <xf numFmtId="0" fontId="25" fillId="0" borderId="0" xfId="52" applyFont="1" applyAlignment="1" applyProtection="1">
      <alignment vertical="center"/>
      <protection hidden="1"/>
    </xf>
    <xf numFmtId="0" fontId="9" fillId="0" borderId="13" xfId="0" applyFont="1" applyBorder="1" applyAlignment="1" applyProtection="1">
      <alignment horizontal="center" vertical="center" wrapText="1"/>
      <protection hidden="1"/>
    </xf>
    <xf numFmtId="0" fontId="33" fillId="0" borderId="0" xfId="52" applyFont="1" applyBorder="1" applyAlignment="1" applyProtection="1">
      <alignment vertical="center"/>
      <protection hidden="1"/>
    </xf>
    <xf numFmtId="0" fontId="34" fillId="0" borderId="0" xfId="52" applyFont="1"/>
    <xf numFmtId="0" fontId="33" fillId="0" borderId="0" xfId="52" applyFont="1" applyAlignment="1" applyProtection="1">
      <alignment vertical="center"/>
      <protection hidden="1"/>
    </xf>
    <xf numFmtId="0" fontId="33" fillId="0" borderId="0" xfId="52" applyFont="1" applyProtection="1">
      <protection hidden="1"/>
    </xf>
    <xf numFmtId="0" fontId="34" fillId="0" borderId="0" xfId="52" applyFont="1" applyProtection="1">
      <protection hidden="1"/>
    </xf>
    <xf numFmtId="0" fontId="10" fillId="0" borderId="0" xfId="0" applyFont="1" applyFill="1" applyAlignment="1" applyProtection="1">
      <alignment horizontal="left" vertical="center" indent="1"/>
      <protection hidden="1"/>
    </xf>
    <xf numFmtId="0" fontId="9" fillId="0" borderId="14" xfId="0" applyFont="1" applyBorder="1" applyAlignment="1" applyProtection="1">
      <alignment horizontal="center" vertical="center" wrapText="1"/>
      <protection hidden="1"/>
    </xf>
    <xf numFmtId="0" fontId="9" fillId="0" borderId="15" xfId="0" applyFont="1" applyBorder="1" applyAlignment="1" applyProtection="1">
      <alignment vertical="center" wrapText="1"/>
      <protection hidden="1"/>
    </xf>
    <xf numFmtId="0" fontId="9" fillId="0" borderId="16" xfId="0" applyFont="1" applyBorder="1" applyAlignment="1" applyProtection="1">
      <alignment horizontal="center" vertical="top" wrapText="1"/>
      <protection hidden="1"/>
    </xf>
    <xf numFmtId="0" fontId="9" fillId="0" borderId="17" xfId="0" applyFont="1" applyBorder="1" applyAlignment="1" applyProtection="1">
      <alignment horizontal="center" vertical="top" wrapText="1"/>
      <protection hidden="1"/>
    </xf>
    <xf numFmtId="0" fontId="9" fillId="0" borderId="18" xfId="0" applyFont="1" applyBorder="1" applyAlignment="1" applyProtection="1">
      <alignment horizontal="center" vertical="top" wrapText="1"/>
      <protection hidden="1"/>
    </xf>
    <xf numFmtId="0" fontId="9" fillId="0" borderId="0" xfId="0" applyFont="1" applyAlignment="1" applyProtection="1">
      <alignment vertical="center" wrapText="1"/>
      <protection hidden="1"/>
    </xf>
    <xf numFmtId="0" fontId="10" fillId="0" borderId="0" xfId="53" applyFont="1" applyFill="1" applyBorder="1" applyAlignment="1" applyProtection="1">
      <alignment vertical="top"/>
      <protection hidden="1"/>
    </xf>
    <xf numFmtId="0" fontId="10" fillId="0" borderId="0" xfId="53" applyFont="1" applyFill="1" applyAlignment="1" applyProtection="1">
      <alignment vertical="top"/>
      <protection hidden="1"/>
    </xf>
    <xf numFmtId="0" fontId="5" fillId="0" borderId="0" xfId="0" applyFont="1" applyFill="1" applyBorder="1" applyAlignment="1" applyProtection="1">
      <alignment horizontal="center" vertical="center"/>
      <protection hidden="1"/>
    </xf>
    <xf numFmtId="0" fontId="9" fillId="0" borderId="0" xfId="0" applyFont="1" applyFill="1" applyBorder="1" applyAlignment="1" applyProtection="1">
      <alignment vertical="center"/>
      <protection hidden="1"/>
    </xf>
    <xf numFmtId="0" fontId="9" fillId="2" borderId="6" xfId="0" applyFont="1" applyFill="1" applyBorder="1" applyAlignment="1" applyProtection="1">
      <alignment horizontal="left" vertical="center"/>
      <protection locked="0"/>
    </xf>
    <xf numFmtId="0" fontId="10" fillId="0" borderId="0" xfId="0" applyFont="1" applyFill="1" applyAlignment="1" applyProtection="1">
      <alignment horizontal="right" vertical="center" indent="1"/>
      <protection hidden="1"/>
    </xf>
    <xf numFmtId="0" fontId="0" fillId="0" borderId="0" xfId="0" applyBorder="1" applyProtection="1">
      <protection hidden="1"/>
    </xf>
    <xf numFmtId="0" fontId="10" fillId="0" borderId="0" xfId="53" applyFont="1" applyBorder="1" applyAlignment="1" applyProtection="1">
      <alignment horizontal="left" vertical="center"/>
      <protection hidden="1"/>
    </xf>
    <xf numFmtId="0" fontId="9" fillId="0" borderId="0" xfId="0" applyFont="1" applyFill="1" applyBorder="1" applyAlignment="1" applyProtection="1">
      <alignment horizontal="left" vertical="center" indent="2"/>
      <protection hidden="1"/>
    </xf>
    <xf numFmtId="0" fontId="9" fillId="0" borderId="19" xfId="0" applyFont="1" applyFill="1" applyBorder="1" applyAlignment="1" applyProtection="1">
      <alignment horizontal="left" vertical="center"/>
      <protection hidden="1"/>
    </xf>
    <xf numFmtId="0" fontId="9" fillId="0" borderId="0" xfId="47" applyNumberFormat="1" applyFont="1" applyFill="1" applyBorder="1" applyAlignment="1" applyProtection="1">
      <alignment horizontal="left" vertical="center" indent="1"/>
      <protection hidden="1"/>
    </xf>
    <xf numFmtId="0" fontId="8" fillId="0" borderId="0" xfId="0" applyFont="1" applyAlignment="1" applyProtection="1">
      <alignment vertical="center"/>
      <protection hidden="1"/>
    </xf>
    <xf numFmtId="0" fontId="5" fillId="0" borderId="20" xfId="0" applyFont="1" applyBorder="1" applyAlignment="1" applyProtection="1">
      <alignment horizontal="center" vertical="center"/>
      <protection hidden="1"/>
    </xf>
    <xf numFmtId="0" fontId="5" fillId="0" borderId="21" xfId="0" applyFont="1" applyBorder="1" applyAlignment="1" applyProtection="1">
      <alignment horizontal="center" vertical="center"/>
      <protection hidden="1"/>
    </xf>
    <xf numFmtId="0" fontId="5" fillId="0" borderId="22" xfId="0" applyFont="1" applyBorder="1" applyAlignment="1" applyProtection="1">
      <alignment horizontal="center" vertical="center"/>
      <protection hidden="1"/>
    </xf>
    <xf numFmtId="0" fontId="5" fillId="0" borderId="23" xfId="0" applyFont="1" applyBorder="1" applyAlignment="1" applyProtection="1">
      <alignment horizontal="center" vertical="center"/>
      <protection hidden="1"/>
    </xf>
    <xf numFmtId="0" fontId="10" fillId="0" borderId="0" xfId="0" applyFont="1" applyBorder="1" applyAlignment="1" applyProtection="1">
      <alignment horizontal="right" vertical="center" indent="1"/>
      <protection hidden="1"/>
    </xf>
    <xf numFmtId="172" fontId="27" fillId="0" borderId="0" xfId="0" applyNumberFormat="1" applyFont="1" applyAlignment="1" applyProtection="1">
      <alignment vertical="center"/>
      <protection hidden="1"/>
    </xf>
    <xf numFmtId="0" fontId="39" fillId="0" borderId="0" xfId="0" applyFont="1" applyFill="1" applyAlignment="1" applyProtection="1">
      <alignment vertical="center"/>
      <protection hidden="1"/>
    </xf>
    <xf numFmtId="0" fontId="39" fillId="0" borderId="0" xfId="0" applyFont="1" applyAlignment="1" applyProtection="1">
      <alignment vertical="center"/>
      <protection hidden="1"/>
    </xf>
    <xf numFmtId="0" fontId="39" fillId="0" borderId="0" xfId="0" applyFont="1" applyAlignment="1" applyProtection="1">
      <alignment horizontal="center"/>
      <protection hidden="1"/>
    </xf>
    <xf numFmtId="0" fontId="39" fillId="0" borderId="0" xfId="0" applyFont="1" applyAlignment="1" applyProtection="1">
      <alignment horizontal="center" vertical="center"/>
      <protection hidden="1"/>
    </xf>
    <xf numFmtId="0" fontId="39" fillId="0" borderId="0" xfId="0" applyFont="1" applyProtection="1">
      <protection hidden="1"/>
    </xf>
    <xf numFmtId="0" fontId="39" fillId="0" borderId="0" xfId="0" applyFont="1" applyFill="1" applyProtection="1">
      <protection hidden="1"/>
    </xf>
    <xf numFmtId="0" fontId="39" fillId="0" borderId="0" xfId="0" applyFont="1" applyFill="1" applyAlignment="1" applyProtection="1">
      <alignment horizontal="center" vertical="center"/>
      <protection hidden="1"/>
    </xf>
    <xf numFmtId="0" fontId="42" fillId="0" borderId="0" xfId="0" applyFont="1" applyFill="1" applyAlignment="1" applyProtection="1">
      <alignment vertical="center"/>
      <protection hidden="1"/>
    </xf>
    <xf numFmtId="0" fontId="43" fillId="0" borderId="0" xfId="0" applyFont="1" applyFill="1" applyAlignment="1" applyProtection="1">
      <alignment vertical="center"/>
      <protection hidden="1"/>
    </xf>
    <xf numFmtId="0" fontId="36" fillId="0" borderId="0" xfId="47" applyNumberFormat="1" applyFont="1" applyFill="1" applyBorder="1" applyAlignment="1" applyProtection="1">
      <alignment horizontal="left" vertical="center" indent="1"/>
      <protection hidden="1"/>
    </xf>
    <xf numFmtId="0" fontId="38" fillId="0" borderId="0" xfId="0" applyFont="1" applyFill="1" applyAlignment="1" applyProtection="1">
      <alignment vertical="center"/>
      <protection hidden="1"/>
    </xf>
    <xf numFmtId="0" fontId="7" fillId="0" borderId="0" xfId="0" applyFont="1" applyAlignment="1" applyProtection="1">
      <alignment horizontal="center" vertical="center"/>
      <protection hidden="1"/>
    </xf>
    <xf numFmtId="0" fontId="7" fillId="0" borderId="0" xfId="0" applyFont="1" applyAlignment="1" applyProtection="1">
      <alignment horizontal="center" vertical="center" wrapText="1"/>
      <protection hidden="1"/>
    </xf>
    <xf numFmtId="0" fontId="7" fillId="0" borderId="6" xfId="0" applyFont="1" applyBorder="1" applyAlignment="1" applyProtection="1">
      <alignment horizontal="center" vertical="center" wrapText="1"/>
      <protection hidden="1"/>
    </xf>
    <xf numFmtId="0" fontId="41" fillId="0" borderId="0" xfId="53" applyFont="1" applyFill="1" applyAlignment="1" applyProtection="1">
      <alignment vertical="center"/>
      <protection hidden="1"/>
    </xf>
    <xf numFmtId="0" fontId="41" fillId="0" borderId="0" xfId="53" applyFont="1" applyFill="1" applyBorder="1" applyAlignment="1" applyProtection="1">
      <alignment vertical="center"/>
      <protection hidden="1"/>
    </xf>
    <xf numFmtId="0" fontId="40" fillId="0" borderId="0" xfId="0" applyFont="1" applyFill="1" applyAlignment="1" applyProtection="1">
      <alignment horizontal="center" vertical="center"/>
      <protection hidden="1"/>
    </xf>
    <xf numFmtId="0" fontId="5" fillId="0" borderId="0" xfId="0" applyFont="1" applyBorder="1" applyAlignment="1" applyProtection="1">
      <protection hidden="1"/>
    </xf>
    <xf numFmtId="0" fontId="0" fillId="0" borderId="0" xfId="0" applyAlignment="1" applyProtection="1">
      <alignment horizontal="justify"/>
      <protection hidden="1"/>
    </xf>
    <xf numFmtId="0" fontId="7" fillId="2" borderId="6" xfId="0" applyFont="1" applyFill="1" applyBorder="1" applyAlignment="1" applyProtection="1">
      <alignment horizontal="center" vertical="center"/>
      <protection locked="0"/>
    </xf>
    <xf numFmtId="0" fontId="5" fillId="0" borderId="0" xfId="0" applyFont="1" applyBorder="1" applyAlignment="1" applyProtection="1">
      <alignment vertical="center"/>
      <protection hidden="1"/>
    </xf>
    <xf numFmtId="0" fontId="9" fillId="0" borderId="24" xfId="0" applyFont="1" applyBorder="1" applyAlignment="1" applyProtection="1">
      <alignment vertical="center"/>
      <protection hidden="1"/>
    </xf>
    <xf numFmtId="0" fontId="10" fillId="2" borderId="17" xfId="0" applyFont="1" applyFill="1" applyBorder="1" applyAlignment="1" applyProtection="1">
      <alignment horizontal="center" vertical="center" wrapText="1"/>
      <protection locked="0"/>
    </xf>
    <xf numFmtId="0" fontId="10" fillId="2" borderId="18" xfId="0" applyFont="1" applyFill="1" applyBorder="1" applyAlignment="1" applyProtection="1">
      <alignment horizontal="center" vertical="center" wrapText="1"/>
      <protection locked="0"/>
    </xf>
    <xf numFmtId="0" fontId="9" fillId="0" borderId="6" xfId="0" applyFont="1" applyFill="1" applyBorder="1" applyAlignment="1" applyProtection="1">
      <alignment vertical="center" wrapText="1"/>
      <protection hidden="1"/>
    </xf>
    <xf numFmtId="0" fontId="2" fillId="0" borderId="0" xfId="0" applyFont="1" applyAlignment="1" applyProtection="1">
      <alignment horizontal="left" vertical="center"/>
      <protection hidden="1"/>
    </xf>
    <xf numFmtId="0" fontId="0" fillId="0" borderId="0" xfId="0" applyAlignment="1" applyProtection="1">
      <alignment horizontal="left" vertical="center"/>
      <protection hidden="1"/>
    </xf>
    <xf numFmtId="0" fontId="25" fillId="2" borderId="6" xfId="0" applyFont="1" applyFill="1" applyBorder="1" applyAlignment="1" applyProtection="1">
      <alignment horizontal="right" vertical="center" wrapText="1"/>
      <protection locked="0"/>
    </xf>
    <xf numFmtId="0" fontId="14" fillId="0" borderId="0" xfId="51" applyAlignment="1" applyProtection="1">
      <alignment vertical="center"/>
      <protection hidden="1"/>
    </xf>
    <xf numFmtId="0" fontId="14" fillId="0" borderId="0" xfId="51" applyProtection="1">
      <protection hidden="1"/>
    </xf>
    <xf numFmtId="0" fontId="9" fillId="0" borderId="0" xfId="0" applyFont="1" applyFill="1" applyAlignment="1" applyProtection="1">
      <alignment horizontal="right" vertical="top"/>
      <protection hidden="1"/>
    </xf>
    <xf numFmtId="0" fontId="47" fillId="0" borderId="0" xfId="0" applyFont="1" applyAlignment="1" applyProtection="1">
      <alignment vertical="center"/>
      <protection hidden="1"/>
    </xf>
    <xf numFmtId="0" fontId="9" fillId="0" borderId="0" xfId="0" applyFont="1" applyBorder="1" applyAlignment="1" applyProtection="1">
      <alignment horizontal="justify" vertical="center" wrapText="1"/>
      <protection hidden="1"/>
    </xf>
    <xf numFmtId="0" fontId="35" fillId="0" borderId="0" xfId="0" applyFont="1" applyFill="1" applyBorder="1" applyAlignment="1" applyProtection="1">
      <alignment horizontal="left" vertical="center"/>
      <protection hidden="1"/>
    </xf>
    <xf numFmtId="172" fontId="10" fillId="0" borderId="0" xfId="0" applyNumberFormat="1" applyFont="1" applyAlignment="1">
      <alignment horizontal="left" vertical="center" indent="1"/>
    </xf>
    <xf numFmtId="172" fontId="10" fillId="0" borderId="0" xfId="0" applyNumberFormat="1" applyFont="1" applyAlignment="1" applyProtection="1">
      <alignment horizontal="left" vertical="center"/>
      <protection hidden="1"/>
    </xf>
    <xf numFmtId="0" fontId="9" fillId="2" borderId="17" xfId="0" applyFont="1" applyFill="1" applyBorder="1" applyAlignment="1" applyProtection="1">
      <alignment horizontal="left" vertical="center" wrapText="1"/>
      <protection locked="0"/>
    </xf>
    <xf numFmtId="0" fontId="9" fillId="2" borderId="18" xfId="0" applyFont="1" applyFill="1" applyBorder="1" applyAlignment="1" applyProtection="1">
      <alignment horizontal="left" vertical="center" wrapText="1"/>
      <protection locked="0"/>
    </xf>
    <xf numFmtId="0" fontId="9" fillId="2" borderId="1" xfId="0" applyFont="1" applyFill="1" applyBorder="1" applyAlignment="1" applyProtection="1">
      <alignment horizontal="left" vertical="center" wrapText="1"/>
      <protection locked="0"/>
    </xf>
    <xf numFmtId="0" fontId="9" fillId="0" borderId="16" xfId="0" applyFont="1" applyFill="1" applyBorder="1" applyAlignment="1" applyProtection="1">
      <alignment horizontal="left" vertical="center" wrapText="1"/>
      <protection hidden="1"/>
    </xf>
    <xf numFmtId="0" fontId="9" fillId="0" borderId="6" xfId="0" applyFont="1" applyBorder="1" applyAlignment="1" applyProtection="1">
      <alignment horizontal="left" vertical="center" wrapText="1" indent="2"/>
      <protection hidden="1"/>
    </xf>
    <xf numFmtId="0" fontId="9" fillId="0" borderId="6" xfId="0" applyFont="1" applyBorder="1" applyAlignment="1" applyProtection="1">
      <alignment horizontal="left" vertical="top" wrapText="1" indent="2"/>
      <protection hidden="1"/>
    </xf>
    <xf numFmtId="0" fontId="9" fillId="0" borderId="7" xfId="0" applyFont="1" applyBorder="1" applyAlignment="1" applyProtection="1">
      <alignment horizontal="left" vertical="center" wrapText="1" indent="2"/>
      <protection hidden="1"/>
    </xf>
    <xf numFmtId="0" fontId="9" fillId="0" borderId="14" xfId="0" applyFont="1" applyBorder="1" applyAlignment="1" applyProtection="1">
      <alignment horizontal="left" vertical="center" wrapText="1" indent="2"/>
      <protection hidden="1"/>
    </xf>
    <xf numFmtId="1" fontId="27" fillId="0" borderId="0" xfId="0" applyNumberFormat="1" applyFont="1" applyAlignment="1" applyProtection="1">
      <alignment horizontal="center" vertical="center"/>
      <protection hidden="1"/>
    </xf>
    <xf numFmtId="0" fontId="9" fillId="0" borderId="25" xfId="0" applyFont="1" applyFill="1" applyBorder="1" applyAlignment="1" applyProtection="1">
      <alignment horizontal="center" vertical="top" wrapText="1"/>
      <protection hidden="1"/>
    </xf>
    <xf numFmtId="0" fontId="9" fillId="0" borderId="18" xfId="0" applyFont="1" applyFill="1" applyBorder="1" applyAlignment="1" applyProtection="1">
      <alignment horizontal="center" vertical="top" wrapText="1"/>
      <protection hidden="1"/>
    </xf>
    <xf numFmtId="0" fontId="44" fillId="0" borderId="0" xfId="0" applyFont="1" applyFill="1" applyBorder="1" applyAlignment="1" applyProtection="1">
      <alignment horizontal="justify" vertical="center"/>
      <protection hidden="1"/>
    </xf>
    <xf numFmtId="0" fontId="44" fillId="0" borderId="0" xfId="0" applyFont="1" applyFill="1" applyBorder="1" applyAlignment="1" applyProtection="1">
      <alignment horizontal="center" vertical="center"/>
      <protection hidden="1"/>
    </xf>
    <xf numFmtId="0" fontId="5" fillId="0" borderId="0" xfId="0" applyFont="1" applyAlignment="1" applyProtection="1">
      <alignment horizontal="justify" vertical="center"/>
      <protection hidden="1"/>
    </xf>
    <xf numFmtId="0" fontId="48" fillId="0" borderId="0" xfId="0" applyFont="1" applyFill="1" applyAlignment="1" applyProtection="1">
      <alignment horizontal="right" vertical="center" wrapText="1"/>
      <protection hidden="1"/>
    </xf>
    <xf numFmtId="0" fontId="9" fillId="0" borderId="14" xfId="0" applyFont="1" applyFill="1" applyBorder="1" applyAlignment="1" applyProtection="1">
      <alignment horizontal="center" vertical="center" wrapText="1"/>
      <protection hidden="1"/>
    </xf>
    <xf numFmtId="0" fontId="44" fillId="0" borderId="0" xfId="0" applyFont="1" applyBorder="1" applyAlignment="1" applyProtection="1">
      <alignment horizontal="justify" vertical="center"/>
      <protection hidden="1"/>
    </xf>
    <xf numFmtId="0" fontId="9" fillId="0" borderId="24" xfId="0" applyFont="1" applyFill="1" applyBorder="1" applyAlignment="1" applyProtection="1">
      <alignment horizontal="center" vertical="top" wrapText="1"/>
      <protection hidden="1"/>
    </xf>
    <xf numFmtId="0" fontId="9" fillId="0" borderId="24" xfId="0" applyFont="1" applyFill="1" applyBorder="1" applyAlignment="1" applyProtection="1">
      <alignment vertical="top" wrapText="1"/>
      <protection hidden="1"/>
    </xf>
    <xf numFmtId="0" fontId="44" fillId="0" borderId="0" xfId="0" applyFont="1" applyBorder="1" applyAlignment="1" applyProtection="1">
      <alignment vertical="center"/>
      <protection hidden="1"/>
    </xf>
    <xf numFmtId="0" fontId="44" fillId="0" borderId="0" xfId="0" applyFont="1" applyFill="1" applyBorder="1" applyAlignment="1" applyProtection="1">
      <alignment vertical="center"/>
      <protection locked="0"/>
    </xf>
    <xf numFmtId="0" fontId="25" fillId="0" borderId="0" xfId="0" applyFont="1" applyFill="1" applyBorder="1" applyAlignment="1" applyProtection="1">
      <alignment vertical="center"/>
      <protection locked="0"/>
    </xf>
    <xf numFmtId="0" fontId="44" fillId="0" borderId="0" xfId="0" applyFont="1" applyBorder="1" applyAlignment="1" applyProtection="1">
      <alignment vertical="center" wrapText="1"/>
      <protection hidden="1"/>
    </xf>
    <xf numFmtId="0" fontId="44" fillId="0" borderId="0" xfId="0" applyFont="1" applyFill="1" applyBorder="1" applyAlignment="1" applyProtection="1">
      <alignment vertical="center"/>
      <protection hidden="1"/>
    </xf>
    <xf numFmtId="14" fontId="7" fillId="0" borderId="0" xfId="0" applyNumberFormat="1" applyFont="1" applyFill="1" applyBorder="1" applyAlignment="1" applyProtection="1">
      <alignment vertical="center" wrapText="1"/>
      <protection hidden="1"/>
    </xf>
    <xf numFmtId="0" fontId="7" fillId="0" borderId="0" xfId="0" applyFont="1" applyAlignment="1" applyProtection="1">
      <alignment vertical="top" wrapText="1"/>
      <protection hidden="1"/>
    </xf>
    <xf numFmtId="0" fontId="7" fillId="0" borderId="0" xfId="0" applyFont="1" applyFill="1" applyAlignment="1" applyProtection="1">
      <alignment vertical="top" wrapText="1"/>
      <protection hidden="1"/>
    </xf>
    <xf numFmtId="0" fontId="49" fillId="0" borderId="0" xfId="0" applyFont="1" applyProtection="1">
      <protection hidden="1"/>
    </xf>
    <xf numFmtId="0" fontId="25" fillId="0" borderId="0" xfId="0" applyFont="1" applyProtection="1">
      <protection hidden="1"/>
    </xf>
    <xf numFmtId="0" fontId="8" fillId="0" borderId="0" xfId="0" applyFont="1" applyAlignment="1" applyProtection="1">
      <alignment horizontal="center" vertical="top"/>
      <protection hidden="1"/>
    </xf>
    <xf numFmtId="0" fontId="4" fillId="0" borderId="0" xfId="0" applyFont="1" applyAlignment="1" applyProtection="1">
      <alignment horizontal="center" vertical="top"/>
      <protection hidden="1"/>
    </xf>
    <xf numFmtId="0" fontId="45" fillId="0" borderId="0" xfId="0" applyFont="1" applyAlignment="1" applyProtection="1">
      <alignment horizontal="left" vertical="top" wrapText="1"/>
      <protection hidden="1"/>
    </xf>
    <xf numFmtId="0" fontId="50" fillId="0" borderId="0" xfId="0" applyFont="1" applyBorder="1" applyAlignment="1">
      <alignment horizontal="left"/>
    </xf>
    <xf numFmtId="0" fontId="9" fillId="0" borderId="13" xfId="0" applyFont="1" applyBorder="1" applyAlignment="1" applyProtection="1">
      <alignment horizontal="left" vertical="center" wrapText="1" indent="2"/>
      <protection hidden="1"/>
    </xf>
    <xf numFmtId="0" fontId="49" fillId="0" borderId="0" xfId="0" applyFont="1" applyProtection="1">
      <protection locked="0"/>
    </xf>
    <xf numFmtId="0" fontId="14" fillId="0" borderId="0" xfId="51" applyFont="1" applyAlignment="1" applyProtection="1">
      <alignment vertical="center"/>
      <protection hidden="1"/>
    </xf>
    <xf numFmtId="0" fontId="14" fillId="0" borderId="0" xfId="51" applyFont="1" applyFill="1" applyBorder="1" applyAlignment="1" applyProtection="1">
      <alignment vertical="center"/>
      <protection hidden="1"/>
    </xf>
    <xf numFmtId="0" fontId="14" fillId="0" borderId="0" xfId="51" applyFont="1" applyProtection="1">
      <protection hidden="1"/>
    </xf>
    <xf numFmtId="0" fontId="14" fillId="0" borderId="0" xfId="51" applyFont="1" applyFill="1" applyBorder="1" applyAlignment="1" applyProtection="1">
      <alignment horizontal="left" vertical="center"/>
      <protection hidden="1"/>
    </xf>
    <xf numFmtId="0" fontId="14" fillId="0" borderId="0" xfId="51" applyFont="1" applyFill="1" applyBorder="1" applyAlignment="1" applyProtection="1">
      <alignment horizontal="center" vertical="center"/>
      <protection hidden="1"/>
    </xf>
    <xf numFmtId="0" fontId="14" fillId="0" borderId="0" xfId="51" applyFont="1" applyAlignment="1" applyProtection="1">
      <alignment horizontal="left"/>
      <protection hidden="1"/>
    </xf>
    <xf numFmtId="0" fontId="14" fillId="0" borderId="0" xfId="51" applyFont="1" applyAlignment="1" applyProtection="1">
      <alignment horizontal="center"/>
      <protection hidden="1"/>
    </xf>
    <xf numFmtId="0" fontId="14" fillId="0" borderId="0" xfId="54" applyFont="1" applyAlignment="1" applyProtection="1">
      <alignment horizontal="center"/>
      <protection hidden="1"/>
    </xf>
    <xf numFmtId="0" fontId="14" fillId="0" borderId="0" xfId="54" applyFont="1" applyProtection="1">
      <protection hidden="1"/>
    </xf>
    <xf numFmtId="0" fontId="9" fillId="0" borderId="0" xfId="0" applyFont="1" applyAlignment="1" applyProtection="1">
      <alignment vertical="center" wrapText="1"/>
      <protection locked="0" hidden="1"/>
    </xf>
    <xf numFmtId="0" fontId="51" fillId="0" borderId="0" xfId="0" applyFont="1" applyAlignment="1" applyProtection="1">
      <alignment vertical="center"/>
      <protection hidden="1"/>
    </xf>
    <xf numFmtId="0" fontId="51" fillId="0" borderId="0" xfId="0" applyFont="1" applyProtection="1">
      <protection hidden="1"/>
    </xf>
    <xf numFmtId="0" fontId="52" fillId="0" borderId="0" xfId="0" applyFont="1" applyAlignment="1" applyProtection="1">
      <alignment vertical="center"/>
      <protection hidden="1"/>
    </xf>
    <xf numFmtId="0" fontId="53" fillId="0" borderId="0" xfId="0" applyFont="1" applyAlignment="1" applyProtection="1">
      <alignment vertical="center"/>
      <protection hidden="1"/>
    </xf>
    <xf numFmtId="0" fontId="54" fillId="0" borderId="0" xfId="47" applyNumberFormat="1" applyFont="1" applyFill="1" applyBorder="1" applyAlignment="1" applyProtection="1">
      <alignment vertical="center"/>
      <protection hidden="1"/>
    </xf>
    <xf numFmtId="0" fontId="54" fillId="0" borderId="0" xfId="53" applyFont="1" applyAlignment="1" applyProtection="1">
      <alignment vertical="center"/>
      <protection hidden="1"/>
    </xf>
    <xf numFmtId="0" fontId="54" fillId="0" borderId="0" xfId="53" applyFont="1" applyBorder="1" applyAlignment="1" applyProtection="1">
      <alignment vertical="center"/>
      <protection hidden="1"/>
    </xf>
    <xf numFmtId="0" fontId="51" fillId="0" borderId="0" xfId="0" applyFont="1" applyAlignment="1" applyProtection="1">
      <alignment horizontal="justify" vertical="center"/>
      <protection hidden="1"/>
    </xf>
    <xf numFmtId="0" fontId="54" fillId="0" borderId="0" xfId="47" applyNumberFormat="1" applyFont="1" applyFill="1" applyBorder="1" applyAlignment="1" applyProtection="1">
      <alignment horizontal="justify" vertical="center"/>
      <protection hidden="1"/>
    </xf>
    <xf numFmtId="0" fontId="54" fillId="0" borderId="0" xfId="53" applyFont="1" applyBorder="1" applyAlignment="1" applyProtection="1">
      <alignment horizontal="justify" vertical="center"/>
      <protection hidden="1"/>
    </xf>
    <xf numFmtId="0" fontId="51" fillId="0" borderId="0" xfId="0" applyFont="1" applyAlignment="1" applyProtection="1">
      <alignment horizontal="justify"/>
      <protection hidden="1"/>
    </xf>
    <xf numFmtId="0" fontId="25" fillId="0" borderId="0" xfId="0" applyFont="1" applyFill="1" applyAlignment="1" applyProtection="1">
      <alignment vertical="center"/>
      <protection hidden="1"/>
    </xf>
    <xf numFmtId="0" fontId="25" fillId="0" borderId="0" xfId="0" applyFont="1" applyAlignment="1" applyProtection="1">
      <alignment horizontal="center"/>
      <protection hidden="1"/>
    </xf>
    <xf numFmtId="0" fontId="25" fillId="0" borderId="0" xfId="0" applyFont="1" applyAlignment="1" applyProtection="1">
      <alignment horizontal="center" vertical="center"/>
      <protection hidden="1"/>
    </xf>
    <xf numFmtId="0" fontId="25" fillId="0" borderId="0" xfId="46" applyFont="1" applyAlignment="1" applyProtection="1">
      <alignment horizontal="center" vertical="center"/>
      <protection hidden="1"/>
    </xf>
    <xf numFmtId="0" fontId="25" fillId="0" borderId="0" xfId="46" applyFont="1" applyProtection="1">
      <protection hidden="1"/>
    </xf>
    <xf numFmtId="0" fontId="7" fillId="0" borderId="0" xfId="47" applyNumberFormat="1" applyFont="1" applyFill="1" applyBorder="1" applyAlignment="1" applyProtection="1">
      <alignment vertical="center"/>
      <protection hidden="1"/>
    </xf>
    <xf numFmtId="0" fontId="7" fillId="0" borderId="0" xfId="53" applyFont="1" applyBorder="1" applyAlignment="1" applyProtection="1">
      <alignment vertical="center"/>
      <protection hidden="1"/>
    </xf>
    <xf numFmtId="0" fontId="25" fillId="0" borderId="0" xfId="46" applyFont="1" applyAlignment="1" applyProtection="1">
      <alignment horizontal="center"/>
      <protection hidden="1"/>
    </xf>
    <xf numFmtId="0" fontId="7" fillId="0" borderId="0" xfId="0" applyFont="1" applyBorder="1" applyAlignment="1" applyProtection="1">
      <alignment vertical="center" wrapText="1"/>
      <protection hidden="1"/>
    </xf>
    <xf numFmtId="0" fontId="55" fillId="0" borderId="0" xfId="0" applyFont="1" applyAlignment="1" applyProtection="1">
      <alignment horizontal="center" vertical="center"/>
      <protection hidden="1"/>
    </xf>
    <xf numFmtId="0" fontId="25" fillId="0" borderId="0" xfId="46" applyFont="1" applyAlignment="1" applyProtection="1">
      <alignment vertical="center"/>
      <protection hidden="1"/>
    </xf>
    <xf numFmtId="0" fontId="25" fillId="2" borderId="6" xfId="0" applyFont="1" applyFill="1" applyBorder="1" applyAlignment="1" applyProtection="1">
      <alignment horizontal="center" vertical="center"/>
      <protection locked="0"/>
    </xf>
    <xf numFmtId="0" fontId="25" fillId="0" borderId="0" xfId="0" applyFont="1" applyFill="1" applyBorder="1" applyAlignment="1" applyProtection="1">
      <alignment horizontal="center" vertical="center"/>
      <protection hidden="1"/>
    </xf>
    <xf numFmtId="0" fontId="25" fillId="0" borderId="0" xfId="0" applyFont="1" applyFill="1" applyAlignment="1" applyProtection="1">
      <alignment horizontal="center" vertical="center"/>
      <protection hidden="1"/>
    </xf>
    <xf numFmtId="0" fontId="9" fillId="0" borderId="0" xfId="0" applyFont="1" applyAlignment="1" applyProtection="1">
      <alignment horizontal="left" vertical="center" wrapText="1" indent="2"/>
      <protection hidden="1"/>
    </xf>
    <xf numFmtId="0" fontId="9" fillId="0" borderId="0" xfId="0" applyFont="1" applyFill="1" applyAlignment="1" applyProtection="1">
      <alignment vertical="center"/>
    </xf>
    <xf numFmtId="0" fontId="57" fillId="0" borderId="0" xfId="0" applyFont="1"/>
    <xf numFmtId="0" fontId="5" fillId="0" borderId="0" xfId="0" applyFont="1" applyBorder="1" applyAlignment="1" applyProtection="1">
      <alignment horizontal="justify" vertical="top" wrapText="1"/>
      <protection hidden="1"/>
    </xf>
    <xf numFmtId="0" fontId="5" fillId="0" borderId="0" xfId="0" applyFont="1" applyAlignment="1" applyProtection="1">
      <alignment horizontal="justify" vertical="top"/>
      <protection hidden="1"/>
    </xf>
    <xf numFmtId="0" fontId="25" fillId="0" borderId="0" xfId="0" applyFont="1" applyBorder="1" applyAlignment="1" applyProtection="1">
      <alignment vertical="top"/>
      <protection hidden="1"/>
    </xf>
    <xf numFmtId="0" fontId="5" fillId="0" borderId="0" xfId="0" applyFont="1" applyAlignment="1" applyProtection="1">
      <alignment vertical="top"/>
      <protection hidden="1"/>
    </xf>
    <xf numFmtId="0" fontId="5" fillId="0" borderId="0" xfId="0" applyFont="1" applyBorder="1" applyAlignment="1" applyProtection="1">
      <alignment vertical="top"/>
      <protection hidden="1"/>
    </xf>
    <xf numFmtId="0" fontId="5" fillId="0" borderId="0" xfId="0" applyFont="1" applyBorder="1" applyAlignment="1" applyProtection="1">
      <alignment horizontal="right" vertical="top"/>
      <protection hidden="1"/>
    </xf>
    <xf numFmtId="0" fontId="50" fillId="0" borderId="0" xfId="0" applyFont="1" applyProtection="1">
      <protection hidden="1"/>
    </xf>
    <xf numFmtId="0" fontId="5" fillId="0" borderId="0" xfId="0" applyFont="1" applyProtection="1">
      <protection hidden="1"/>
    </xf>
    <xf numFmtId="0" fontId="5" fillId="0" borderId="0" xfId="0" applyFont="1" applyAlignment="1" applyProtection="1">
      <alignment horizontal="justify"/>
      <protection hidden="1"/>
    </xf>
    <xf numFmtId="0" fontId="8" fillId="0" borderId="0" xfId="0" applyFont="1" applyAlignment="1" applyProtection="1">
      <alignment horizontal="justify"/>
      <protection hidden="1"/>
    </xf>
    <xf numFmtId="0" fontId="5" fillId="0" borderId="0" xfId="0" quotePrefix="1" applyFont="1" applyAlignment="1" applyProtection="1">
      <alignment vertical="top"/>
      <protection hidden="1"/>
    </xf>
    <xf numFmtId="0" fontId="5" fillId="0" borderId="0" xfId="0" applyFont="1" applyAlignment="1" applyProtection="1">
      <alignment horizontal="justify" vertical="top" wrapText="1"/>
      <protection hidden="1"/>
    </xf>
    <xf numFmtId="0" fontId="5" fillId="0" borderId="0" xfId="0" applyFont="1" applyAlignment="1" applyProtection="1">
      <alignment horizontal="center" vertical="center"/>
      <protection hidden="1"/>
    </xf>
    <xf numFmtId="0" fontId="5" fillId="0" borderId="0" xfId="0" applyFont="1" applyAlignment="1" applyProtection="1">
      <alignment horizontal="left"/>
      <protection hidden="1"/>
    </xf>
    <xf numFmtId="0" fontId="5" fillId="0" borderId="0" xfId="0" applyFont="1" applyBorder="1" applyProtection="1">
      <protection hidden="1"/>
    </xf>
    <xf numFmtId="0" fontId="5" fillId="0" borderId="0" xfId="0" applyFont="1" applyBorder="1" applyAlignment="1" applyProtection="1">
      <alignment vertical="top" wrapText="1"/>
      <protection hidden="1"/>
    </xf>
    <xf numFmtId="0" fontId="8" fillId="0" borderId="0" xfId="0" applyFont="1" applyBorder="1" applyAlignment="1" applyProtection="1">
      <alignment horizontal="justify" vertical="top" wrapText="1"/>
      <protection hidden="1"/>
    </xf>
    <xf numFmtId="0" fontId="5" fillId="0" borderId="0" xfId="0" applyFont="1" applyBorder="1" applyAlignment="1" applyProtection="1">
      <alignment horizontal="justify"/>
      <protection hidden="1"/>
    </xf>
    <xf numFmtId="0" fontId="8" fillId="0" borderId="0" xfId="0" applyFont="1" applyBorder="1" applyAlignment="1" applyProtection="1">
      <alignment vertical="top" wrapText="1"/>
      <protection hidden="1"/>
    </xf>
    <xf numFmtId="15" fontId="5" fillId="0" borderId="0" xfId="0" applyNumberFormat="1" applyFont="1" applyBorder="1" applyAlignment="1" applyProtection="1">
      <alignment vertical="top"/>
      <protection hidden="1"/>
    </xf>
    <xf numFmtId="0" fontId="5" fillId="0" borderId="4" xfId="0" applyFont="1" applyBorder="1" applyProtection="1">
      <protection hidden="1"/>
    </xf>
    <xf numFmtId="0" fontId="10" fillId="0" borderId="0" xfId="0" applyFont="1" applyFill="1" applyAlignment="1" applyProtection="1">
      <alignment horizontal="left" vertical="center" wrapText="1" indent="1"/>
      <protection hidden="1"/>
    </xf>
    <xf numFmtId="0" fontId="10" fillId="0" borderId="0" xfId="0" applyFont="1" applyAlignment="1" applyProtection="1">
      <alignment horizontal="left" vertical="center" wrapText="1" indent="1"/>
      <protection hidden="1"/>
    </xf>
    <xf numFmtId="0" fontId="9" fillId="0" borderId="0" xfId="53" applyFont="1" applyBorder="1" applyAlignment="1" applyProtection="1">
      <alignment horizontal="left" vertical="center" wrapText="1"/>
      <protection hidden="1"/>
    </xf>
    <xf numFmtId="0" fontId="5" fillId="2" borderId="21" xfId="0" applyFont="1" applyFill="1" applyBorder="1" applyAlignment="1" applyProtection="1">
      <alignment horizontal="left" vertical="center" wrapText="1"/>
      <protection locked="0"/>
    </xf>
    <xf numFmtId="0" fontId="5" fillId="2" borderId="22" xfId="0" applyFont="1" applyFill="1" applyBorder="1" applyAlignment="1" applyProtection="1">
      <alignment horizontal="left" vertical="center" wrapText="1"/>
      <protection locked="0"/>
    </xf>
    <xf numFmtId="0" fontId="5" fillId="2" borderId="23" xfId="0" applyFont="1" applyFill="1" applyBorder="1" applyAlignment="1" applyProtection="1">
      <alignment horizontal="left" vertical="center" wrapText="1"/>
      <protection locked="0"/>
    </xf>
    <xf numFmtId="172" fontId="10" fillId="0" borderId="0" xfId="0" applyNumberFormat="1" applyFont="1" applyAlignment="1" applyProtection="1">
      <alignment horizontal="left" vertical="center" wrapText="1" indent="1"/>
      <protection hidden="1"/>
    </xf>
    <xf numFmtId="0" fontId="10" fillId="0" borderId="0" xfId="0" applyFont="1" applyAlignment="1">
      <alignment horizontal="left" vertical="center" wrapText="1" indent="1"/>
    </xf>
    <xf numFmtId="0" fontId="10" fillId="0" borderId="0" xfId="0" applyFont="1" applyAlignment="1" applyProtection="1">
      <alignment horizontal="left" vertical="center" wrapText="1"/>
      <protection hidden="1"/>
    </xf>
    <xf numFmtId="0" fontId="9" fillId="2" borderId="25" xfId="0" applyFont="1" applyFill="1" applyBorder="1" applyAlignment="1" applyProtection="1">
      <alignment horizontal="left" vertical="center" wrapText="1"/>
      <protection locked="0"/>
    </xf>
    <xf numFmtId="0" fontId="9" fillId="2" borderId="0" xfId="0" applyFont="1" applyFill="1" applyAlignment="1" applyProtection="1">
      <alignment vertical="center" wrapText="1"/>
      <protection locked="0"/>
    </xf>
    <xf numFmtId="0" fontId="9" fillId="2" borderId="6" xfId="0" applyFont="1" applyFill="1" applyBorder="1" applyAlignment="1" applyProtection="1">
      <alignment horizontal="left" vertical="top" wrapText="1"/>
      <protection locked="0"/>
    </xf>
    <xf numFmtId="0" fontId="9" fillId="2" borderId="6" xfId="0" applyFont="1" applyFill="1" applyBorder="1" applyAlignment="1" applyProtection="1">
      <alignment horizontal="center" vertical="center" wrapText="1"/>
      <protection locked="0"/>
    </xf>
    <xf numFmtId="0" fontId="9" fillId="2" borderId="25" xfId="0" applyFont="1" applyFill="1" applyBorder="1" applyAlignment="1" applyProtection="1">
      <alignment horizontal="center" vertical="center" wrapText="1"/>
      <protection locked="0"/>
    </xf>
    <xf numFmtId="0" fontId="9" fillId="2" borderId="16" xfId="0" applyFont="1" applyFill="1" applyBorder="1" applyAlignment="1" applyProtection="1">
      <alignment horizontal="center" vertical="center" wrapText="1"/>
      <protection locked="0"/>
    </xf>
    <xf numFmtId="0" fontId="70" fillId="0" borderId="0" xfId="0" applyFont="1" applyFill="1" applyAlignment="1" applyProtection="1">
      <alignment vertical="center" wrapText="1"/>
      <protection hidden="1"/>
    </xf>
    <xf numFmtId="0" fontId="71" fillId="0" borderId="0" xfId="0" applyFont="1" applyAlignment="1" applyProtection="1">
      <alignment vertical="center" wrapText="1"/>
      <protection hidden="1"/>
    </xf>
    <xf numFmtId="0" fontId="25" fillId="0" borderId="0" xfId="0" applyFont="1" applyFill="1" applyBorder="1" applyAlignment="1" applyProtection="1">
      <alignment horizontal="left" vertical="center"/>
      <protection hidden="1"/>
    </xf>
    <xf numFmtId="0" fontId="72" fillId="0" borderId="0" xfId="0" applyFont="1" applyFill="1" applyAlignment="1" applyProtection="1">
      <alignment horizontal="justify" vertical="top"/>
      <protection hidden="1"/>
    </xf>
    <xf numFmtId="0" fontId="59" fillId="0" borderId="0" xfId="52" applyFont="1" applyProtection="1">
      <protection hidden="1"/>
    </xf>
    <xf numFmtId="0" fontId="60" fillId="0" borderId="5" xfId="52" applyFont="1" applyBorder="1" applyAlignment="1" applyProtection="1">
      <alignment horizontal="center" vertical="center"/>
      <protection hidden="1"/>
    </xf>
    <xf numFmtId="0" fontId="60" fillId="0" borderId="5" xfId="52" applyFont="1" applyBorder="1" applyAlignment="1" applyProtection="1">
      <alignment horizontal="center" vertical="top"/>
      <protection hidden="1"/>
    </xf>
    <xf numFmtId="0" fontId="60" fillId="0" borderId="19" xfId="52" applyFont="1" applyBorder="1" applyAlignment="1" applyProtection="1">
      <alignment horizontal="center" vertical="top"/>
      <protection hidden="1"/>
    </xf>
    <xf numFmtId="0" fontId="73" fillId="6" borderId="26" xfId="52" applyFont="1" applyFill="1" applyBorder="1" applyAlignment="1" applyProtection="1">
      <alignment horizontal="center" vertical="top"/>
      <protection hidden="1"/>
    </xf>
    <xf numFmtId="0" fontId="9" fillId="0" borderId="0" xfId="52" applyFont="1" applyBorder="1" applyAlignment="1" applyProtection="1">
      <alignment vertical="center"/>
      <protection hidden="1"/>
    </xf>
    <xf numFmtId="0" fontId="5" fillId="0" borderId="27" xfId="33" quotePrefix="1" applyFont="1" applyBorder="1" applyAlignment="1" applyProtection="1">
      <alignment horizontal="center" vertical="top"/>
      <protection hidden="1"/>
    </xf>
    <xf numFmtId="0" fontId="5" fillId="0" borderId="28" xfId="33" quotePrefix="1" applyFont="1" applyBorder="1" applyAlignment="1" applyProtection="1">
      <alignment horizontal="center" vertical="top"/>
      <protection hidden="1"/>
    </xf>
    <xf numFmtId="0" fontId="5" fillId="0" borderId="0" xfId="33" applyFont="1" applyProtection="1">
      <protection hidden="1"/>
    </xf>
    <xf numFmtId="0" fontId="2" fillId="0" borderId="0" xfId="33" applyFont="1" applyProtection="1">
      <protection hidden="1"/>
    </xf>
    <xf numFmtId="0" fontId="9" fillId="0" borderId="26" xfId="0" applyFont="1" applyBorder="1" applyAlignment="1" applyProtection="1">
      <alignment vertical="top" wrapText="1"/>
      <protection hidden="1"/>
    </xf>
    <xf numFmtId="0" fontId="9" fillId="0" borderId="3" xfId="0" applyFont="1" applyBorder="1" applyAlignment="1" applyProtection="1">
      <alignment vertical="top" wrapText="1"/>
      <protection hidden="1"/>
    </xf>
    <xf numFmtId="0" fontId="9" fillId="0" borderId="10" xfId="0" applyFont="1" applyBorder="1" applyAlignment="1" applyProtection="1">
      <alignment vertical="top" wrapText="1"/>
      <protection hidden="1"/>
    </xf>
    <xf numFmtId="0" fontId="9" fillId="0" borderId="8" xfId="0" applyFont="1" applyBorder="1" applyAlignment="1" applyProtection="1">
      <alignment vertical="center"/>
      <protection hidden="1"/>
    </xf>
    <xf numFmtId="0" fontId="74" fillId="0" borderId="0" xfId="0" applyFont="1" applyFill="1" applyAlignment="1" applyProtection="1">
      <alignment vertical="center"/>
      <protection hidden="1"/>
    </xf>
    <xf numFmtId="0" fontId="51" fillId="0" borderId="0" xfId="0" applyFont="1" applyBorder="1" applyAlignment="1" applyProtection="1">
      <alignment vertical="center"/>
      <protection hidden="1"/>
    </xf>
    <xf numFmtId="0" fontId="51" fillId="0" borderId="0" xfId="0" applyFont="1" applyBorder="1" applyProtection="1">
      <protection hidden="1"/>
    </xf>
    <xf numFmtId="0" fontId="9" fillId="0" borderId="0" xfId="0" applyFont="1" applyAlignment="1" applyProtection="1">
      <alignment horizontal="justify" vertical="top"/>
      <protection hidden="1"/>
    </xf>
    <xf numFmtId="0" fontId="10" fillId="0" borderId="4" xfId="37" applyFont="1" applyBorder="1" applyAlignment="1" applyProtection="1">
      <alignment vertical="center"/>
      <protection hidden="1"/>
    </xf>
    <xf numFmtId="0" fontId="9" fillId="0" borderId="4" xfId="37" applyFont="1" applyBorder="1" applyAlignment="1" applyProtection="1">
      <alignment vertical="center"/>
      <protection hidden="1"/>
    </xf>
    <xf numFmtId="0" fontId="10" fillId="0" borderId="4" xfId="37" applyFont="1" applyBorder="1" applyAlignment="1" applyProtection="1">
      <alignment horizontal="right"/>
      <protection hidden="1"/>
    </xf>
    <xf numFmtId="0" fontId="2" fillId="0" borderId="0" xfId="37" applyAlignment="1" applyProtection="1">
      <alignment vertical="center"/>
      <protection hidden="1"/>
    </xf>
    <xf numFmtId="0" fontId="2" fillId="0" borderId="0" xfId="37" applyProtection="1">
      <protection hidden="1"/>
    </xf>
    <xf numFmtId="0" fontId="9" fillId="0" borderId="0" xfId="37" applyFont="1" applyAlignment="1" applyProtection="1">
      <alignment vertical="center"/>
      <protection hidden="1"/>
    </xf>
    <xf numFmtId="0" fontId="39" fillId="0" borderId="0" xfId="37" applyFont="1" applyAlignment="1" applyProtection="1">
      <alignment horizontal="center"/>
      <protection hidden="1"/>
    </xf>
    <xf numFmtId="0" fontId="3" fillId="0" borderId="0" xfId="37" applyFont="1" applyAlignment="1" applyProtection="1">
      <alignment vertical="center"/>
      <protection hidden="1"/>
    </xf>
    <xf numFmtId="0" fontId="12" fillId="0" borderId="0" xfId="37" applyFont="1" applyAlignment="1" applyProtection="1">
      <alignment vertical="center"/>
      <protection hidden="1"/>
    </xf>
    <xf numFmtId="0" fontId="10" fillId="0" borderId="0" xfId="37" applyFont="1" applyAlignment="1" applyProtection="1">
      <alignment horizontal="center" vertical="center"/>
      <protection hidden="1"/>
    </xf>
    <xf numFmtId="0" fontId="4" fillId="0" borderId="0" xfId="37" applyFont="1" applyAlignment="1" applyProtection="1">
      <alignment vertical="center"/>
      <protection hidden="1"/>
    </xf>
    <xf numFmtId="0" fontId="9" fillId="0" borderId="0" xfId="37" applyFont="1" applyAlignment="1" applyProtection="1">
      <alignment horizontal="justify" vertical="center"/>
      <protection hidden="1"/>
    </xf>
    <xf numFmtId="0" fontId="10" fillId="0" borderId="0" xfId="37" applyFont="1" applyAlignment="1" applyProtection="1">
      <alignment vertical="center"/>
      <protection hidden="1"/>
    </xf>
    <xf numFmtId="0" fontId="9" fillId="0" borderId="0" xfId="37" applyFont="1" applyFill="1" applyAlignment="1" applyProtection="1">
      <alignment vertical="center"/>
      <protection hidden="1"/>
    </xf>
    <xf numFmtId="0" fontId="2" fillId="0" borderId="0" xfId="37" applyAlignment="1" applyProtection="1">
      <alignment horizontal="center" vertical="center"/>
      <protection hidden="1"/>
    </xf>
    <xf numFmtId="0" fontId="5" fillId="0" borderId="0" xfId="37" applyFont="1" applyAlignment="1" applyProtection="1">
      <alignment vertical="center"/>
      <protection hidden="1"/>
    </xf>
    <xf numFmtId="0" fontId="9" fillId="0" borderId="6" xfId="37" applyFont="1" applyBorder="1" applyAlignment="1" applyProtection="1">
      <alignment horizontal="center" vertical="center" wrapText="1"/>
      <protection hidden="1"/>
    </xf>
    <xf numFmtId="0" fontId="9" fillId="0" borderId="6" xfId="37" applyFont="1" applyBorder="1" applyAlignment="1" applyProtection="1">
      <alignment vertical="center" wrapText="1"/>
      <protection hidden="1"/>
    </xf>
    <xf numFmtId="0" fontId="9" fillId="7" borderId="6" xfId="37" applyFont="1" applyFill="1" applyBorder="1" applyAlignment="1" applyProtection="1">
      <alignment horizontal="center" vertical="top" wrapText="1"/>
      <protection locked="0"/>
    </xf>
    <xf numFmtId="0" fontId="9" fillId="2" borderId="6" xfId="37" applyFont="1" applyFill="1" applyBorder="1" applyAlignment="1" applyProtection="1">
      <alignment vertical="top" wrapText="1"/>
      <protection locked="0"/>
    </xf>
    <xf numFmtId="0" fontId="9" fillId="2" borderId="6" xfId="37" applyFont="1" applyFill="1" applyBorder="1" applyAlignment="1" applyProtection="1">
      <alignment horizontal="left" vertical="top" wrapText="1"/>
      <protection locked="0"/>
    </xf>
    <xf numFmtId="0" fontId="9" fillId="0" borderId="0" xfId="37" applyFont="1" applyFill="1" applyBorder="1" applyAlignment="1" applyProtection="1">
      <alignment horizontal="center" vertical="top" wrapText="1"/>
    </xf>
    <xf numFmtId="0" fontId="9" fillId="0" borderId="0" xfId="37" applyFont="1" applyFill="1" applyBorder="1" applyAlignment="1" applyProtection="1">
      <alignment vertical="top" wrapText="1"/>
    </xf>
    <xf numFmtId="0" fontId="9" fillId="0" borderId="0" xfId="37" applyFont="1" applyFill="1" applyBorder="1" applyAlignment="1" applyProtection="1">
      <alignment horizontal="left" vertical="top" wrapText="1"/>
    </xf>
    <xf numFmtId="0" fontId="9" fillId="0" borderId="0" xfId="37" applyFont="1" applyFill="1" applyBorder="1" applyAlignment="1" applyProtection="1">
      <alignment horizontal="center" vertical="top" wrapText="1"/>
      <protection locked="0"/>
    </xf>
    <xf numFmtId="0" fontId="9" fillId="0" borderId="0" xfId="37" applyFont="1" applyFill="1" applyBorder="1" applyAlignment="1" applyProtection="1">
      <alignment vertical="top" wrapText="1"/>
      <protection locked="0"/>
    </xf>
    <xf numFmtId="0" fontId="9" fillId="0" borderId="0" xfId="37" applyFont="1" applyFill="1" applyBorder="1" applyAlignment="1" applyProtection="1">
      <alignment horizontal="left" vertical="top" wrapText="1"/>
      <protection locked="0"/>
    </xf>
    <xf numFmtId="0" fontId="10" fillId="0" borderId="0" xfId="37" applyFont="1" applyAlignment="1" applyProtection="1">
      <alignment horizontal="right" vertical="center" indent="1"/>
      <protection hidden="1"/>
    </xf>
    <xf numFmtId="0" fontId="10" fillId="0" borderId="0" xfId="37" applyFont="1" applyAlignment="1" applyProtection="1">
      <alignment horizontal="left" vertical="center"/>
      <protection hidden="1"/>
    </xf>
    <xf numFmtId="172" fontId="10" fillId="0" borderId="0" xfId="37" applyNumberFormat="1" applyFont="1" applyAlignment="1" applyProtection="1">
      <alignment horizontal="left" vertical="center" indent="1"/>
      <protection hidden="1"/>
    </xf>
    <xf numFmtId="0" fontId="10" fillId="0" borderId="0" xfId="37" applyFont="1" applyAlignment="1" applyProtection="1">
      <alignment horizontal="left" vertical="center" wrapText="1" indent="1"/>
      <protection hidden="1"/>
    </xf>
    <xf numFmtId="0" fontId="9" fillId="0" borderId="0" xfId="37" applyFont="1" applyAlignment="1" applyProtection="1">
      <alignment horizontal="left" vertical="center" indent="1"/>
      <protection hidden="1"/>
    </xf>
    <xf numFmtId="0" fontId="9" fillId="0" borderId="6" xfId="37" applyFont="1" applyBorder="1" applyAlignment="1" applyProtection="1">
      <alignment horizontal="center" vertical="top" wrapText="1"/>
      <protection hidden="1"/>
    </xf>
    <xf numFmtId="0" fontId="9" fillId="2" borderId="6" xfId="37" applyFont="1" applyFill="1" applyBorder="1" applyAlignment="1" applyProtection="1">
      <alignment horizontal="left" vertical="top" wrapText="1"/>
      <protection hidden="1"/>
    </xf>
    <xf numFmtId="0" fontId="10" fillId="0" borderId="0" xfId="37" applyFont="1" applyBorder="1" applyAlignment="1" applyProtection="1">
      <alignment horizontal="center" vertical="center" wrapText="1"/>
      <protection hidden="1"/>
    </xf>
    <xf numFmtId="0" fontId="9" fillId="0" borderId="0" xfId="37" applyFont="1" applyAlignment="1" applyProtection="1">
      <alignment vertical="top"/>
      <protection hidden="1"/>
    </xf>
    <xf numFmtId="0" fontId="9" fillId="0" borderId="0" xfId="0" applyFont="1" applyFill="1" applyBorder="1" applyAlignment="1" applyProtection="1">
      <alignment horizontal="center" vertical="top" wrapText="1"/>
      <protection hidden="1"/>
    </xf>
    <xf numFmtId="0" fontId="9" fillId="0" borderId="0" xfId="0" applyFont="1" applyFill="1" applyBorder="1" applyAlignment="1" applyProtection="1">
      <alignment vertical="top" wrapText="1"/>
      <protection hidden="1"/>
    </xf>
    <xf numFmtId="0" fontId="2" fillId="2" borderId="6" xfId="0" applyFont="1" applyFill="1" applyBorder="1" applyAlignment="1" applyProtection="1">
      <alignment horizontal="center" vertical="center" wrapText="1"/>
      <protection locked="0"/>
    </xf>
    <xf numFmtId="14" fontId="2" fillId="2" borderId="6" xfId="0" applyNumberFormat="1" applyFont="1" applyFill="1" applyBorder="1" applyAlignment="1" applyProtection="1">
      <alignment horizontal="center" vertical="center" wrapText="1"/>
      <protection locked="0"/>
    </xf>
    <xf numFmtId="0" fontId="10" fillId="0" borderId="4" xfId="0" applyFont="1" applyBorder="1" applyAlignment="1" applyProtection="1">
      <alignment horizontal="left" vertical="top" wrapText="1"/>
      <protection hidden="1"/>
    </xf>
    <xf numFmtId="0" fontId="10" fillId="0" borderId="4" xfId="0" applyFont="1" applyBorder="1" applyAlignment="1" applyProtection="1">
      <alignment horizontal="right" vertical="top" wrapText="1"/>
      <protection hidden="1"/>
    </xf>
    <xf numFmtId="0" fontId="10" fillId="0" borderId="4" xfId="0" applyFont="1" applyBorder="1" applyAlignment="1">
      <alignment horizontal="right" vertical="top" wrapText="1"/>
    </xf>
    <xf numFmtId="0" fontId="10" fillId="0" borderId="4" xfId="0" applyFont="1" applyBorder="1" applyAlignment="1" applyProtection="1">
      <alignment horizontal="right" vertical="top"/>
      <protection hidden="1"/>
    </xf>
    <xf numFmtId="0" fontId="9" fillId="0" borderId="0" xfId="0" applyFont="1" applyAlignment="1" applyProtection="1">
      <alignment horizontal="left" vertical="top"/>
      <protection hidden="1"/>
    </xf>
    <xf numFmtId="171" fontId="10" fillId="0" borderId="6" xfId="0" applyNumberFormat="1" applyFont="1" applyBorder="1" applyAlignment="1" applyProtection="1">
      <alignment horizontal="center" vertical="center"/>
      <protection hidden="1"/>
    </xf>
    <xf numFmtId="0" fontId="8" fillId="0" borderId="6" xfId="37" applyFont="1" applyBorder="1" applyAlignment="1" applyProtection="1">
      <alignment horizontal="left" vertical="center" wrapText="1" indent="2"/>
      <protection hidden="1"/>
    </xf>
    <xf numFmtId="0" fontId="8" fillId="0" borderId="6" xfId="37" applyFont="1" applyBorder="1" applyAlignment="1" applyProtection="1">
      <alignment horizontal="left" vertical="center" wrapText="1"/>
      <protection hidden="1"/>
    </xf>
    <xf numFmtId="0" fontId="5" fillId="2" borderId="6" xfId="37" applyFont="1" applyFill="1" applyBorder="1" applyAlignment="1" applyProtection="1">
      <alignment horizontal="left" vertical="center" wrapText="1"/>
      <protection locked="0" hidden="1"/>
    </xf>
    <xf numFmtId="0" fontId="10" fillId="0" borderId="6" xfId="0" applyFont="1" applyBorder="1" applyAlignment="1" applyProtection="1">
      <alignment horizontal="left" vertical="center" wrapText="1" indent="2"/>
      <protection hidden="1"/>
    </xf>
    <xf numFmtId="0" fontId="7" fillId="0" borderId="4" xfId="0" applyFont="1" applyBorder="1" applyAlignment="1" applyProtection="1">
      <alignment horizontal="center" vertical="center"/>
      <protection hidden="1"/>
    </xf>
    <xf numFmtId="0" fontId="8" fillId="0" borderId="4" xfId="35" applyFont="1" applyBorder="1" applyAlignment="1" applyProtection="1">
      <alignment vertical="top"/>
      <protection hidden="1"/>
    </xf>
    <xf numFmtId="0" fontId="5" fillId="0" borderId="4" xfId="35" applyFont="1" applyBorder="1" applyAlignment="1" applyProtection="1">
      <alignment vertical="top"/>
      <protection hidden="1"/>
    </xf>
    <xf numFmtId="0" fontId="8" fillId="0" borderId="4" xfId="35" applyFont="1" applyBorder="1" applyAlignment="1" applyProtection="1">
      <alignment horizontal="right" vertical="top"/>
      <protection hidden="1"/>
    </xf>
    <xf numFmtId="0" fontId="5" fillId="0" borderId="0" xfId="35" applyFont="1" applyAlignment="1" applyProtection="1">
      <alignment vertical="center"/>
      <protection hidden="1"/>
    </xf>
    <xf numFmtId="0" fontId="5" fillId="0" borderId="0" xfId="35" applyFont="1" applyProtection="1">
      <protection hidden="1"/>
    </xf>
    <xf numFmtId="0" fontId="64" fillId="0" borderId="0" xfId="35" applyFont="1" applyAlignment="1" applyProtection="1">
      <alignment vertical="center"/>
      <protection hidden="1"/>
    </xf>
    <xf numFmtId="0" fontId="8" fillId="0" borderId="0" xfId="35" applyFont="1" applyAlignment="1" applyProtection="1">
      <alignment horizontal="center" vertical="center"/>
      <protection hidden="1"/>
    </xf>
    <xf numFmtId="0" fontId="5" fillId="0" borderId="0" xfId="47" applyNumberFormat="1" applyFont="1" applyFill="1" applyBorder="1" applyAlignment="1" applyProtection="1">
      <alignment vertical="center"/>
      <protection hidden="1"/>
    </xf>
    <xf numFmtId="0" fontId="5" fillId="0" borderId="0" xfId="53" applyFont="1" applyAlignment="1" applyProtection="1">
      <alignment vertical="center"/>
      <protection hidden="1"/>
    </xf>
    <xf numFmtId="0" fontId="8" fillId="0" borderId="0" xfId="35" applyFont="1" applyAlignment="1" applyProtection="1">
      <alignment vertical="center"/>
      <protection hidden="1"/>
    </xf>
    <xf numFmtId="0" fontId="5" fillId="0" borderId="0" xfId="53" applyFont="1" applyBorder="1" applyAlignment="1" applyProtection="1">
      <alignment vertical="center"/>
      <protection hidden="1"/>
    </xf>
    <xf numFmtId="0" fontId="5" fillId="0" borderId="0" xfId="35" applyFont="1" applyAlignment="1" applyProtection="1">
      <alignment horizontal="justify" vertical="center"/>
      <protection hidden="1"/>
    </xf>
    <xf numFmtId="0" fontId="8" fillId="0" borderId="0" xfId="47" applyNumberFormat="1" applyFont="1" applyFill="1" applyBorder="1" applyAlignment="1" applyProtection="1">
      <alignment horizontal="left" vertical="center" indent="1"/>
      <protection hidden="1"/>
    </xf>
    <xf numFmtId="0" fontId="5" fillId="0" borderId="0" xfId="53" applyFont="1" applyBorder="1" applyAlignment="1" applyProtection="1">
      <alignment horizontal="left" vertical="center" indent="1"/>
      <protection hidden="1"/>
    </xf>
    <xf numFmtId="0" fontId="8" fillId="0" borderId="0" xfId="53" applyFont="1" applyFill="1" applyAlignment="1" applyProtection="1">
      <alignment vertical="center"/>
      <protection hidden="1"/>
    </xf>
    <xf numFmtId="0" fontId="5" fillId="0" borderId="0" xfId="35" applyFont="1" applyAlignment="1" applyProtection="1">
      <alignment vertical="center" wrapText="1"/>
      <protection hidden="1"/>
    </xf>
    <xf numFmtId="0" fontId="5" fillId="0" borderId="0" xfId="35" applyFont="1" applyFill="1" applyAlignment="1" applyProtection="1">
      <alignment vertical="center"/>
      <protection hidden="1"/>
    </xf>
    <xf numFmtId="0" fontId="5" fillId="0" borderId="4" xfId="35" applyFont="1" applyBorder="1" applyAlignment="1" applyProtection="1">
      <alignment horizontal="center" vertical="top"/>
      <protection hidden="1"/>
    </xf>
    <xf numFmtId="0" fontId="10" fillId="0" borderId="6" xfId="35" applyFont="1" applyBorder="1" applyAlignment="1" applyProtection="1">
      <alignment horizontal="center" vertical="center" wrapText="1"/>
      <protection hidden="1"/>
    </xf>
    <xf numFmtId="0" fontId="5" fillId="0" borderId="16" xfId="35" applyFont="1" applyBorder="1" applyAlignment="1" applyProtection="1">
      <alignment horizontal="center" vertical="top" wrapText="1"/>
      <protection hidden="1"/>
    </xf>
    <xf numFmtId="0" fontId="5" fillId="2" borderId="16" xfId="35" applyFont="1" applyFill="1" applyBorder="1" applyAlignment="1" applyProtection="1">
      <alignment vertical="top" wrapText="1"/>
      <protection locked="0" hidden="1"/>
    </xf>
    <xf numFmtId="0" fontId="5" fillId="0" borderId="17" xfId="35" applyFont="1" applyBorder="1" applyAlignment="1" applyProtection="1">
      <alignment horizontal="center" vertical="top" wrapText="1"/>
      <protection hidden="1"/>
    </xf>
    <xf numFmtId="0" fontId="5" fillId="2" borderId="17" xfId="35" applyFont="1" applyFill="1" applyBorder="1" applyAlignment="1" applyProtection="1">
      <alignment vertical="top" wrapText="1"/>
      <protection locked="0" hidden="1"/>
    </xf>
    <xf numFmtId="0" fontId="50" fillId="0" borderId="0" xfId="35" applyFont="1" applyBorder="1" applyAlignment="1" applyProtection="1">
      <alignment vertical="center"/>
      <protection hidden="1"/>
    </xf>
    <xf numFmtId="0" fontId="5" fillId="0" borderId="18" xfId="35" applyFont="1" applyBorder="1" applyAlignment="1" applyProtection="1">
      <alignment horizontal="center" vertical="top" wrapText="1"/>
      <protection hidden="1"/>
    </xf>
    <xf numFmtId="0" fontId="5" fillId="2" borderId="18" xfId="35" applyFont="1" applyFill="1" applyBorder="1" applyAlignment="1" applyProtection="1">
      <alignment vertical="top" wrapText="1"/>
      <protection locked="0" hidden="1"/>
    </xf>
    <xf numFmtId="0" fontId="50" fillId="0" borderId="0" xfId="35" applyFont="1" applyFill="1" applyBorder="1" applyAlignment="1" applyProtection="1">
      <alignment vertical="center"/>
      <protection hidden="1"/>
    </xf>
    <xf numFmtId="0" fontId="5" fillId="0" borderId="24" xfId="35" applyFont="1" applyBorder="1" applyAlignment="1" applyProtection="1">
      <alignment horizontal="center" vertical="top"/>
      <protection hidden="1"/>
    </xf>
    <xf numFmtId="0" fontId="5" fillId="0" borderId="0" xfId="35" applyFont="1" applyFill="1" applyBorder="1" applyAlignment="1" applyProtection="1">
      <alignment horizontal="center" vertical="top" wrapText="1"/>
      <protection hidden="1"/>
    </xf>
    <xf numFmtId="0" fontId="5" fillId="0" borderId="0" xfId="35" applyFont="1" applyFill="1" applyBorder="1" applyAlignment="1" applyProtection="1">
      <alignment vertical="top" wrapText="1"/>
      <protection hidden="1"/>
    </xf>
    <xf numFmtId="0" fontId="50" fillId="0" borderId="0" xfId="35" applyFont="1" applyBorder="1" applyAlignment="1" applyProtection="1">
      <alignment horizontal="justify" vertical="center"/>
      <protection hidden="1"/>
    </xf>
    <xf numFmtId="0" fontId="50" fillId="0" borderId="0" xfId="35" applyFont="1" applyFill="1" applyBorder="1" applyAlignment="1" applyProtection="1">
      <alignment horizontal="center" vertical="center"/>
      <protection hidden="1"/>
    </xf>
    <xf numFmtId="0" fontId="50" fillId="0" borderId="0" xfId="35" applyFont="1" applyFill="1" applyBorder="1" applyAlignment="1" applyProtection="1">
      <alignment horizontal="justify" vertical="center"/>
      <protection hidden="1"/>
    </xf>
    <xf numFmtId="0" fontId="5" fillId="0" borderId="6" xfId="35" applyFont="1" applyBorder="1" applyAlignment="1" applyProtection="1">
      <alignment horizontal="center" vertical="center" wrapText="1"/>
      <protection hidden="1"/>
    </xf>
    <xf numFmtId="0" fontId="5" fillId="0" borderId="25" xfId="35" applyFont="1" applyFill="1" applyBorder="1" applyAlignment="1" applyProtection="1">
      <alignment horizontal="center" vertical="top" wrapText="1"/>
      <protection hidden="1"/>
    </xf>
    <xf numFmtId="0" fontId="5" fillId="2" borderId="25" xfId="35" applyFont="1" applyFill="1" applyBorder="1" applyAlignment="1" applyProtection="1">
      <alignment vertical="top" wrapText="1"/>
      <protection hidden="1"/>
    </xf>
    <xf numFmtId="0" fontId="5" fillId="0" borderId="0" xfId="35" applyFont="1" applyBorder="1" applyAlignment="1" applyProtection="1">
      <alignment vertical="center"/>
      <protection hidden="1"/>
    </xf>
    <xf numFmtId="0" fontId="8" fillId="0" borderId="0" xfId="35" applyFont="1" applyAlignment="1" applyProtection="1">
      <alignment horizontal="right" vertical="center" indent="1"/>
      <protection hidden="1"/>
    </xf>
    <xf numFmtId="0" fontId="8" fillId="0" borderId="0" xfId="35" applyFont="1" applyAlignment="1" applyProtection="1">
      <alignment horizontal="left" vertical="center"/>
      <protection hidden="1"/>
    </xf>
    <xf numFmtId="172" fontId="5" fillId="0" borderId="0" xfId="35" applyNumberFormat="1" applyFont="1" applyAlignment="1" applyProtection="1">
      <alignment horizontal="left" vertical="center" indent="1"/>
      <protection hidden="1"/>
    </xf>
    <xf numFmtId="0" fontId="5" fillId="0" borderId="0" xfId="35" applyFont="1" applyAlignment="1" applyProtection="1">
      <alignment horizontal="left" vertical="center"/>
      <protection hidden="1"/>
    </xf>
    <xf numFmtId="0" fontId="5" fillId="0" borderId="0" xfId="35" applyFont="1" applyAlignment="1" applyProtection="1">
      <alignment horizontal="left" vertical="center" indent="1"/>
      <protection hidden="1"/>
    </xf>
    <xf numFmtId="0" fontId="8" fillId="0" borderId="4" xfId="35" applyFont="1" applyBorder="1" applyAlignment="1" applyProtection="1">
      <alignment vertical="center"/>
      <protection hidden="1"/>
    </xf>
    <xf numFmtId="0" fontId="5" fillId="0" borderId="4" xfId="35" applyFont="1" applyBorder="1" applyAlignment="1" applyProtection="1">
      <alignment vertical="center"/>
      <protection hidden="1"/>
    </xf>
    <xf numFmtId="0" fontId="8" fillId="0" borderId="4" xfId="35" applyFont="1" applyBorder="1" applyAlignment="1" applyProtection="1">
      <alignment horizontal="right" vertical="center"/>
      <protection hidden="1"/>
    </xf>
    <xf numFmtId="0" fontId="8" fillId="2" borderId="16" xfId="35" applyFont="1" applyFill="1" applyBorder="1" applyAlignment="1" applyProtection="1">
      <alignment horizontal="center" vertical="center"/>
      <protection locked="0" hidden="1"/>
    </xf>
    <xf numFmtId="0" fontId="8" fillId="2" borderId="16" xfId="35" applyFont="1" applyFill="1" applyBorder="1" applyAlignment="1" applyProtection="1">
      <alignment horizontal="center" vertical="center" wrapText="1"/>
      <protection locked="0" hidden="1"/>
    </xf>
    <xf numFmtId="0" fontId="8" fillId="2" borderId="17" xfId="35" applyFont="1" applyFill="1" applyBorder="1" applyAlignment="1" applyProtection="1">
      <alignment horizontal="center" vertical="center"/>
      <protection locked="0" hidden="1"/>
    </xf>
    <xf numFmtId="0" fontId="8" fillId="2" borderId="17" xfId="35" applyFont="1" applyFill="1" applyBorder="1" applyAlignment="1" applyProtection="1">
      <alignment horizontal="center" vertical="center" wrapText="1"/>
      <protection locked="0" hidden="1"/>
    </xf>
    <xf numFmtId="0" fontId="8" fillId="2" borderId="18" xfId="35" applyFont="1" applyFill="1" applyBorder="1" applyAlignment="1" applyProtection="1">
      <alignment horizontal="center" vertical="center"/>
      <protection locked="0" hidden="1"/>
    </xf>
    <xf numFmtId="0" fontId="8" fillId="2" borderId="18" xfId="35" applyFont="1" applyFill="1" applyBorder="1" applyAlignment="1" applyProtection="1">
      <alignment horizontal="center" vertical="center" wrapText="1"/>
      <protection locked="0" hidden="1"/>
    </xf>
    <xf numFmtId="172" fontId="8" fillId="0" borderId="0" xfId="35" applyNumberFormat="1" applyFont="1" applyAlignment="1" applyProtection="1">
      <alignment horizontal="left" vertical="center" indent="1"/>
      <protection hidden="1"/>
    </xf>
    <xf numFmtId="0" fontId="8" fillId="0" borderId="0" xfId="35" applyFont="1" applyAlignment="1" applyProtection="1">
      <alignment horizontal="left" vertical="center" indent="1"/>
      <protection hidden="1"/>
    </xf>
    <xf numFmtId="0" fontId="8" fillId="0" borderId="0" xfId="35" applyFont="1" applyBorder="1" applyAlignment="1" applyProtection="1">
      <alignment horizontal="right" vertical="center" indent="1"/>
      <protection hidden="1"/>
    </xf>
    <xf numFmtId="0" fontId="2" fillId="0" borderId="0" xfId="35" applyProtection="1">
      <protection hidden="1"/>
    </xf>
    <xf numFmtId="0" fontId="5" fillId="0" borderId="27" xfId="35" quotePrefix="1" applyFont="1" applyBorder="1" applyAlignment="1" applyProtection="1">
      <alignment horizontal="center" vertical="top"/>
      <protection hidden="1"/>
    </xf>
    <xf numFmtId="0" fontId="5" fillId="0" borderId="28" xfId="35" quotePrefix="1" applyFont="1" applyBorder="1" applyAlignment="1" applyProtection="1">
      <alignment horizontal="center" vertical="top"/>
      <protection hidden="1"/>
    </xf>
    <xf numFmtId="0" fontId="24" fillId="0" borderId="6" xfId="35" applyFont="1" applyBorder="1" applyProtection="1">
      <protection hidden="1"/>
    </xf>
    <xf numFmtId="0" fontId="2" fillId="0" borderId="0" xfId="35" applyAlignment="1" applyProtection="1">
      <alignment vertical="top"/>
      <protection hidden="1"/>
    </xf>
    <xf numFmtId="0" fontId="2" fillId="0" borderId="6" xfId="35" applyBorder="1" applyProtection="1">
      <protection hidden="1"/>
    </xf>
    <xf numFmtId="0" fontId="4" fillId="0" borderId="0" xfId="35" applyFont="1" applyFill="1" applyBorder="1" applyAlignment="1" applyProtection="1">
      <alignment horizontal="center" vertical="top"/>
      <protection hidden="1"/>
    </xf>
    <xf numFmtId="0" fontId="2" fillId="0" borderId="0" xfId="35" applyFill="1" applyAlignment="1" applyProtection="1">
      <alignment vertical="top"/>
      <protection hidden="1"/>
    </xf>
    <xf numFmtId="0" fontId="2" fillId="0" borderId="0" xfId="35" applyFill="1" applyProtection="1">
      <protection hidden="1"/>
    </xf>
    <xf numFmtId="0" fontId="2" fillId="0" borderId="0" xfId="35" applyBorder="1" applyProtection="1">
      <protection hidden="1"/>
    </xf>
    <xf numFmtId="0" fontId="8" fillId="0" borderId="6" xfId="35" applyFont="1" applyBorder="1" applyAlignment="1" applyProtection="1">
      <alignment horizontal="center"/>
      <protection hidden="1"/>
    </xf>
    <xf numFmtId="0" fontId="2" fillId="0" borderId="6" xfId="35" applyFont="1" applyBorder="1" applyProtection="1">
      <protection hidden="1"/>
    </xf>
    <xf numFmtId="0" fontId="5" fillId="0" borderId="0" xfId="35" applyFont="1" applyBorder="1" applyAlignment="1" applyProtection="1">
      <alignment horizontal="justify" vertical="top" wrapText="1"/>
      <protection hidden="1"/>
    </xf>
    <xf numFmtId="0" fontId="58" fillId="0" borderId="0" xfId="35" applyFont="1" applyAlignment="1" applyProtection="1">
      <alignment vertical="top"/>
      <protection hidden="1"/>
    </xf>
    <xf numFmtId="0" fontId="5" fillId="0" borderId="0" xfId="35" applyFont="1" applyBorder="1" applyAlignment="1" applyProtection="1">
      <alignment vertical="top"/>
      <protection hidden="1"/>
    </xf>
    <xf numFmtId="0" fontId="66" fillId="0" borderId="0" xfId="38" applyFont="1"/>
    <xf numFmtId="0" fontId="58" fillId="0" borderId="0" xfId="35" applyFont="1" applyBorder="1" applyAlignment="1" applyProtection="1">
      <alignment horizontal="right" vertical="top"/>
      <protection hidden="1"/>
    </xf>
    <xf numFmtId="0" fontId="5" fillId="0" borderId="0" xfId="35" applyFont="1" applyAlignment="1" applyProtection="1">
      <alignment horizontal="justify" vertical="top"/>
      <protection hidden="1"/>
    </xf>
    <xf numFmtId="0" fontId="5" fillId="0" borderId="0" xfId="35" applyFont="1" applyAlignment="1" applyProtection="1">
      <alignment horizontal="justify"/>
      <protection hidden="1"/>
    </xf>
    <xf numFmtId="0" fontId="8" fillId="0" borderId="0" xfId="35" applyFont="1" applyAlignment="1" applyProtection="1">
      <alignment horizontal="justify"/>
      <protection hidden="1"/>
    </xf>
    <xf numFmtId="0" fontId="5" fillId="0" borderId="0" xfId="35" quotePrefix="1" applyFont="1" applyAlignment="1" applyProtection="1">
      <alignment vertical="top"/>
      <protection hidden="1"/>
    </xf>
    <xf numFmtId="0" fontId="5" fillId="0" borderId="0" xfId="35" applyFont="1" applyBorder="1" applyProtection="1">
      <protection hidden="1"/>
    </xf>
    <xf numFmtId="0" fontId="5" fillId="0" borderId="0" xfId="35" applyFont="1" applyBorder="1" applyAlignment="1" applyProtection="1">
      <alignment vertical="top" wrapText="1"/>
      <protection hidden="1"/>
    </xf>
    <xf numFmtId="0" fontId="8" fillId="0" borderId="0" xfId="35" applyFont="1" applyBorder="1" applyAlignment="1" applyProtection="1">
      <alignment horizontal="justify" vertical="top" wrapText="1"/>
      <protection hidden="1"/>
    </xf>
    <xf numFmtId="0" fontId="5" fillId="0" borderId="0" xfId="35" applyFont="1" applyBorder="1" applyAlignment="1" applyProtection="1">
      <alignment horizontal="justify"/>
      <protection hidden="1"/>
    </xf>
    <xf numFmtId="0" fontId="8" fillId="0" borderId="0" xfId="35" applyFont="1" applyBorder="1" applyAlignment="1" applyProtection="1">
      <alignment vertical="top" wrapText="1"/>
      <protection hidden="1"/>
    </xf>
    <xf numFmtId="15" fontId="5" fillId="0" borderId="0" xfId="35" applyNumberFormat="1" applyFont="1" applyBorder="1" applyAlignment="1" applyProtection="1">
      <alignment vertical="top"/>
      <protection hidden="1"/>
    </xf>
    <xf numFmtId="0" fontId="5" fillId="0" borderId="0" xfId="35" applyFont="1" applyFill="1" applyAlignment="1" applyProtection="1">
      <protection hidden="1"/>
    </xf>
    <xf numFmtId="0" fontId="5" fillId="0" borderId="0" xfId="35" applyFont="1" applyFill="1" applyBorder="1" applyAlignment="1" applyProtection="1">
      <protection hidden="1"/>
    </xf>
    <xf numFmtId="0" fontId="5" fillId="0" borderId="4" xfId="35" applyFont="1" applyBorder="1" applyProtection="1">
      <protection hidden="1"/>
    </xf>
    <xf numFmtId="0" fontId="5" fillId="0" borderId="4" xfId="35" applyFont="1" applyFill="1" applyBorder="1" applyAlignment="1" applyProtection="1">
      <protection hidden="1"/>
    </xf>
    <xf numFmtId="0" fontId="2" fillId="0" borderId="0" xfId="35" applyBorder="1" applyAlignment="1" applyProtection="1">
      <alignment vertical="top"/>
      <protection hidden="1"/>
    </xf>
    <xf numFmtId="0" fontId="5" fillId="0" borderId="0" xfId="35" quotePrefix="1" applyFont="1" applyAlignment="1" applyProtection="1">
      <alignment horizontal="left" vertical="top" wrapText="1"/>
      <protection hidden="1"/>
    </xf>
    <xf numFmtId="0" fontId="5" fillId="0" borderId="0" xfId="35" quotePrefix="1" applyFont="1" applyAlignment="1" applyProtection="1">
      <alignment horizontal="left" vertical="top"/>
      <protection hidden="1"/>
    </xf>
    <xf numFmtId="0" fontId="5" fillId="0" borderId="0" xfId="35" quotePrefix="1" applyFont="1" applyAlignment="1" applyProtection="1">
      <alignment vertical="top" wrapText="1"/>
      <protection hidden="1"/>
    </xf>
    <xf numFmtId="0" fontId="8" fillId="0" borderId="0" xfId="35" quotePrefix="1" applyFont="1" applyAlignment="1" applyProtection="1">
      <alignment horizontal="left" vertical="top"/>
      <protection hidden="1"/>
    </xf>
    <xf numFmtId="0" fontId="75" fillId="0" borderId="0" xfId="0" applyFont="1" applyAlignment="1" applyProtection="1">
      <alignment vertical="center"/>
      <protection hidden="1"/>
    </xf>
    <xf numFmtId="0" fontId="9" fillId="0" borderId="29" xfId="48" applyFont="1" applyBorder="1" applyAlignment="1" applyProtection="1">
      <alignment vertical="center"/>
      <protection hidden="1"/>
    </xf>
    <xf numFmtId="0" fontId="9" fillId="0" borderId="27" xfId="48" applyFont="1" applyBorder="1" applyAlignment="1" applyProtection="1">
      <alignment vertical="center"/>
      <protection hidden="1"/>
    </xf>
    <xf numFmtId="0" fontId="2" fillId="0" borderId="0" xfId="48" applyAlignment="1" applyProtection="1">
      <alignment vertical="center"/>
      <protection hidden="1"/>
    </xf>
    <xf numFmtId="0" fontId="11" fillId="0" borderId="0" xfId="48" applyFont="1" applyAlignment="1" applyProtection="1">
      <alignment horizontal="center" vertical="center" wrapText="1"/>
      <protection hidden="1"/>
    </xf>
    <xf numFmtId="0" fontId="39" fillId="0" borderId="0" xfId="48" applyFont="1" applyAlignment="1" applyProtection="1">
      <alignment vertical="center"/>
      <protection hidden="1"/>
    </xf>
    <xf numFmtId="0" fontId="2" fillId="0" borderId="0" xfId="48" applyProtection="1">
      <protection hidden="1"/>
    </xf>
    <xf numFmtId="0" fontId="9" fillId="0" borderId="0" xfId="48" applyFont="1" applyAlignment="1" applyProtection="1">
      <alignment vertical="center"/>
      <protection hidden="1"/>
    </xf>
    <xf numFmtId="0" fontId="2" fillId="0" borderId="0" xfId="48" applyFont="1" applyProtection="1">
      <protection hidden="1"/>
    </xf>
    <xf numFmtId="0" fontId="2" fillId="0" borderId="0" xfId="48" applyFont="1" applyAlignment="1" applyProtection="1">
      <alignment horizontal="center"/>
      <protection hidden="1"/>
    </xf>
    <xf numFmtId="0" fontId="39" fillId="0" borderId="0" xfId="48" applyFont="1" applyProtection="1">
      <protection hidden="1"/>
    </xf>
    <xf numFmtId="0" fontId="10" fillId="0" borderId="0" xfId="48" applyFont="1" applyBorder="1" applyAlignment="1" applyProtection="1">
      <alignment horizontal="center" vertical="center"/>
      <protection hidden="1"/>
    </xf>
    <xf numFmtId="0" fontId="0" fillId="0" borderId="0" xfId="48" applyFont="1" applyAlignment="1" applyProtection="1">
      <alignment vertical="center"/>
      <protection hidden="1"/>
    </xf>
    <xf numFmtId="0" fontId="9" fillId="0" borderId="0" xfId="48" applyFont="1" applyAlignment="1" applyProtection="1">
      <alignment horizontal="justify" vertical="center"/>
      <protection hidden="1"/>
    </xf>
    <xf numFmtId="0" fontId="9" fillId="0" borderId="26" xfId="48" applyFont="1" applyBorder="1" applyAlignment="1" applyProtection="1">
      <alignment vertical="center" wrapText="1"/>
      <protection hidden="1"/>
    </xf>
    <xf numFmtId="0" fontId="9" fillId="0" borderId="10" xfId="48" applyFont="1" applyBorder="1" applyAlignment="1" applyProtection="1">
      <alignment vertical="center" wrapText="1"/>
      <protection hidden="1"/>
    </xf>
    <xf numFmtId="0" fontId="9" fillId="0" borderId="0" xfId="48" applyFont="1" applyAlignment="1" applyProtection="1">
      <alignment horizontal="center" vertical="center"/>
      <protection hidden="1"/>
    </xf>
    <xf numFmtId="0" fontId="61" fillId="0" borderId="0" xfId="49" applyFont="1" applyProtection="1">
      <protection hidden="1"/>
    </xf>
    <xf numFmtId="0" fontId="36" fillId="0" borderId="0" xfId="48" applyFont="1" applyAlignment="1" applyProtection="1">
      <alignment horizontal="center" vertical="center"/>
      <protection hidden="1"/>
    </xf>
    <xf numFmtId="0" fontId="2" fillId="0" borderId="0" xfId="48" applyBorder="1" applyProtection="1">
      <protection hidden="1"/>
    </xf>
    <xf numFmtId="0" fontId="9" fillId="0" borderId="3" xfId="48" applyFont="1" applyBorder="1" applyAlignment="1" applyProtection="1">
      <alignment vertical="center" wrapText="1"/>
      <protection hidden="1"/>
    </xf>
    <xf numFmtId="0" fontId="9" fillId="0" borderId="0" xfId="48" applyFont="1" applyProtection="1">
      <protection hidden="1"/>
    </xf>
    <xf numFmtId="0" fontId="9" fillId="0" borderId="15" xfId="48" applyFont="1" applyBorder="1" applyAlignment="1" applyProtection="1">
      <alignment vertical="center"/>
      <protection hidden="1"/>
    </xf>
    <xf numFmtId="0" fontId="9" fillId="0" borderId="30" xfId="48" applyFont="1" applyBorder="1" applyAlignment="1" applyProtection="1">
      <alignment vertical="center"/>
      <protection hidden="1"/>
    </xf>
    <xf numFmtId="0" fontId="9" fillId="0" borderId="31" xfId="48" applyFont="1" applyBorder="1" applyAlignment="1" applyProtection="1">
      <alignment vertical="center"/>
      <protection hidden="1"/>
    </xf>
    <xf numFmtId="0" fontId="9" fillId="0" borderId="32" xfId="48" applyFont="1" applyBorder="1" applyAlignment="1" applyProtection="1">
      <alignment vertical="center"/>
      <protection hidden="1"/>
    </xf>
    <xf numFmtId="0" fontId="9" fillId="0" borderId="12" xfId="48" applyFont="1" applyBorder="1" applyAlignment="1" applyProtection="1">
      <alignment vertical="center"/>
      <protection hidden="1"/>
    </xf>
    <xf numFmtId="0" fontId="9" fillId="0" borderId="9" xfId="48" applyFont="1" applyBorder="1" applyAlignment="1" applyProtection="1">
      <alignment vertical="center"/>
      <protection hidden="1"/>
    </xf>
    <xf numFmtId="0" fontId="9" fillId="0" borderId="0" xfId="48" applyFont="1" applyBorder="1" applyAlignment="1" applyProtection="1">
      <alignment vertical="center"/>
      <protection hidden="1"/>
    </xf>
    <xf numFmtId="0" fontId="9" fillId="0" borderId="26" xfId="48" applyFont="1" applyBorder="1" applyAlignment="1" applyProtection="1">
      <alignment horizontal="left" vertical="center"/>
      <protection hidden="1"/>
    </xf>
    <xf numFmtId="0" fontId="9" fillId="0" borderId="10" xfId="48" applyFont="1" applyBorder="1" applyAlignment="1" applyProtection="1">
      <alignment horizontal="left" vertical="center"/>
      <protection hidden="1"/>
    </xf>
    <xf numFmtId="0" fontId="9" fillId="0" borderId="0" xfId="48" applyFont="1" applyBorder="1" applyAlignment="1" applyProtection="1">
      <alignment horizontal="left" vertical="center"/>
      <protection hidden="1"/>
    </xf>
    <xf numFmtId="0" fontId="9" fillId="0" borderId="0" xfId="48" applyFont="1" applyAlignment="1" applyProtection="1">
      <alignment horizontal="left" vertical="center"/>
      <protection hidden="1"/>
    </xf>
    <xf numFmtId="1" fontId="9" fillId="2" borderId="7" xfId="48" applyNumberFormat="1" applyFont="1" applyFill="1" applyBorder="1" applyAlignment="1" applyProtection="1">
      <alignment horizontal="center" vertical="center"/>
      <protection locked="0"/>
    </xf>
    <xf numFmtId="172" fontId="9" fillId="2" borderId="7" xfId="48" applyNumberFormat="1" applyFont="1" applyFill="1" applyBorder="1" applyAlignment="1" applyProtection="1">
      <alignment horizontal="center" vertical="center"/>
      <protection locked="0"/>
    </xf>
    <xf numFmtId="0" fontId="46" fillId="0" borderId="0" xfId="48" applyFont="1" applyAlignment="1" applyProtection="1">
      <alignment horizontal="center" vertical="center"/>
      <protection hidden="1"/>
    </xf>
    <xf numFmtId="0" fontId="68" fillId="0" borderId="0" xfId="48" applyFont="1" applyAlignment="1" applyProtection="1">
      <alignment vertical="center"/>
      <protection hidden="1"/>
    </xf>
    <xf numFmtId="0" fontId="67" fillId="0" borderId="33" xfId="50" applyFont="1" applyBorder="1" applyAlignment="1" applyProtection="1">
      <alignment horizontal="left" vertical="center" wrapText="1"/>
      <protection hidden="1"/>
    </xf>
    <xf numFmtId="0" fontId="67" fillId="0" borderId="34" xfId="50" applyFont="1" applyBorder="1" applyAlignment="1" applyProtection="1">
      <alignment horizontal="left" vertical="center" wrapText="1"/>
      <protection hidden="1"/>
    </xf>
    <xf numFmtId="0" fontId="2" fillId="2" borderId="6" xfId="0" applyFont="1" applyFill="1" applyBorder="1" applyAlignment="1" applyProtection="1">
      <alignment horizontal="center" vertical="center"/>
      <protection locked="0"/>
    </xf>
    <xf numFmtId="0" fontId="10" fillId="0" borderId="0" xfId="47" applyNumberFormat="1" applyFont="1" applyFill="1" applyBorder="1" applyAlignment="1" applyProtection="1">
      <alignment horizontal="left" vertical="center" indent="5"/>
      <protection hidden="1"/>
    </xf>
    <xf numFmtId="0" fontId="9" fillId="0" borderId="6" xfId="48" applyFont="1" applyBorder="1" applyAlignment="1" applyProtection="1">
      <alignment horizontal="center" vertical="center"/>
      <protection hidden="1"/>
    </xf>
    <xf numFmtId="0" fontId="61" fillId="0" borderId="6" xfId="49" applyFont="1" applyBorder="1" applyAlignment="1" applyProtection="1">
      <alignment horizontal="center" vertical="center"/>
      <protection hidden="1"/>
    </xf>
    <xf numFmtId="1" fontId="9" fillId="0" borderId="0" xfId="0" applyNumberFormat="1" applyFont="1" applyFill="1" applyBorder="1" applyAlignment="1" applyProtection="1">
      <alignment horizontal="center" vertical="top" wrapText="1"/>
      <protection hidden="1"/>
    </xf>
    <xf numFmtId="0" fontId="9" fillId="0" borderId="0" xfId="0" applyNumberFormat="1" applyFont="1" applyFill="1" applyBorder="1" applyAlignment="1" applyProtection="1">
      <alignment horizontal="center" vertical="top" wrapText="1"/>
      <protection hidden="1"/>
    </xf>
    <xf numFmtId="0" fontId="10" fillId="0" borderId="0" xfId="0" applyFont="1" applyAlignment="1" applyProtection="1">
      <alignment horizontal="justify" vertical="center" wrapText="1"/>
      <protection hidden="1"/>
    </xf>
    <xf numFmtId="0" fontId="8" fillId="0" borderId="0" xfId="35" applyFont="1" applyAlignment="1" applyProtection="1">
      <alignment horizontal="justify" vertical="center" wrapText="1"/>
      <protection hidden="1"/>
    </xf>
    <xf numFmtId="0" fontId="9" fillId="0" borderId="0" xfId="0" applyFont="1" applyAlignment="1" applyProtection="1">
      <alignment vertical="top" wrapText="1"/>
      <protection hidden="1"/>
    </xf>
    <xf numFmtId="0" fontId="10" fillId="0" borderId="0" xfId="0" applyFont="1" applyAlignment="1" applyProtection="1">
      <alignment vertical="center" wrapText="1"/>
      <protection hidden="1"/>
    </xf>
    <xf numFmtId="0" fontId="9" fillId="0" borderId="4" xfId="0" applyFont="1" applyBorder="1" applyAlignment="1">
      <alignment vertical="center"/>
    </xf>
    <xf numFmtId="0" fontId="46" fillId="0" borderId="0" xfId="0" applyFont="1" applyBorder="1" applyAlignment="1" applyProtection="1">
      <alignment horizontal="left" vertical="center"/>
      <protection hidden="1"/>
    </xf>
    <xf numFmtId="0" fontId="2" fillId="2" borderId="0" xfId="0" applyFont="1" applyFill="1" applyBorder="1" applyAlignment="1" applyProtection="1">
      <alignment horizontal="center" vertical="center" wrapText="1"/>
      <protection locked="0"/>
    </xf>
    <xf numFmtId="14" fontId="2" fillId="2" borderId="0" xfId="0" applyNumberFormat="1" applyFont="1" applyFill="1" applyBorder="1" applyAlignment="1" applyProtection="1">
      <alignment horizontal="center" vertical="center" wrapText="1"/>
      <protection locked="0"/>
    </xf>
    <xf numFmtId="0" fontId="9" fillId="2" borderId="13" xfId="0" applyFont="1" applyFill="1" applyBorder="1" applyAlignment="1" applyProtection="1">
      <alignment horizontal="left" vertical="top" wrapText="1"/>
      <protection locked="0"/>
    </xf>
    <xf numFmtId="0" fontId="9" fillId="2" borderId="13" xfId="0" applyFont="1" applyFill="1" applyBorder="1" applyAlignment="1" applyProtection="1">
      <alignment horizontal="center" vertical="center" wrapText="1"/>
      <protection locked="0"/>
    </xf>
    <xf numFmtId="0" fontId="9" fillId="2" borderId="13" xfId="0" applyFont="1" applyFill="1" applyBorder="1" applyAlignment="1" applyProtection="1">
      <alignment horizontal="center" vertical="top" wrapText="1"/>
      <protection locked="0"/>
    </xf>
    <xf numFmtId="0" fontId="0" fillId="8" borderId="0" xfId="0" applyFill="1" applyAlignment="1" applyProtection="1">
      <alignment vertical="center"/>
      <protection hidden="1"/>
    </xf>
    <xf numFmtId="0" fontId="0" fillId="8" borderId="0" xfId="0" applyFill="1" applyProtection="1">
      <protection hidden="1"/>
    </xf>
    <xf numFmtId="0" fontId="9" fillId="0" borderId="0" xfId="0" applyFont="1" applyAlignment="1" applyProtection="1">
      <alignment horizontal="left" vertical="top" wrapText="1"/>
      <protection hidden="1"/>
    </xf>
    <xf numFmtId="0" fontId="76" fillId="0" borderId="0" xfId="52" applyFont="1" applyBorder="1" applyAlignment="1" applyProtection="1">
      <alignment vertical="center"/>
      <protection hidden="1"/>
    </xf>
    <xf numFmtId="0" fontId="9" fillId="0" borderId="0" xfId="0" applyFont="1" applyAlignment="1" applyProtection="1">
      <alignment horizontal="justify" vertical="center" wrapText="1"/>
      <protection hidden="1"/>
    </xf>
    <xf numFmtId="0" fontId="5" fillId="0" borderId="0" xfId="35" applyFont="1" applyFill="1" applyBorder="1" applyAlignment="1" applyProtection="1">
      <alignment vertical="center"/>
      <protection locked="0" hidden="1"/>
    </xf>
    <xf numFmtId="0" fontId="31" fillId="0" borderId="33" xfId="52" applyFont="1" applyBorder="1" applyAlignment="1" applyProtection="1">
      <alignment vertical="center"/>
      <protection hidden="1"/>
    </xf>
    <xf numFmtId="0" fontId="31" fillId="0" borderId="24" xfId="52" applyFont="1" applyBorder="1" applyAlignment="1" applyProtection="1">
      <alignment vertical="center"/>
      <protection hidden="1"/>
    </xf>
    <xf numFmtId="0" fontId="31" fillId="0" borderId="11" xfId="52" applyFont="1" applyBorder="1" applyAlignment="1" applyProtection="1">
      <alignment vertical="center"/>
      <protection hidden="1"/>
    </xf>
    <xf numFmtId="0" fontId="31" fillId="0" borderId="0" xfId="52" applyFont="1" applyBorder="1" applyAlignment="1" applyProtection="1">
      <alignment vertical="center"/>
      <protection hidden="1"/>
    </xf>
    <xf numFmtId="0" fontId="31" fillId="0" borderId="12" xfId="52" applyFont="1" applyBorder="1" applyAlignment="1" applyProtection="1">
      <alignment vertical="center"/>
      <protection hidden="1"/>
    </xf>
    <xf numFmtId="0" fontId="31" fillId="0" borderId="4" xfId="52" applyFont="1" applyBorder="1" applyAlignment="1" applyProtection="1">
      <alignment vertical="center"/>
      <protection hidden="1"/>
    </xf>
    <xf numFmtId="0" fontId="60" fillId="0" borderId="0" xfId="52" applyFont="1" applyBorder="1" applyAlignment="1" applyProtection="1">
      <alignment horizontal="center" vertical="top"/>
      <protection hidden="1"/>
    </xf>
    <xf numFmtId="0" fontId="60" fillId="0" borderId="0" xfId="52" applyFont="1" applyBorder="1" applyAlignment="1" applyProtection="1">
      <alignment horizontal="justify" vertical="center"/>
      <protection hidden="1"/>
    </xf>
    <xf numFmtId="0" fontId="46" fillId="8" borderId="26" xfId="0" applyFont="1" applyFill="1" applyBorder="1" applyAlignment="1" applyProtection="1">
      <alignment vertical="center"/>
      <protection hidden="1"/>
    </xf>
    <xf numFmtId="0" fontId="46" fillId="8" borderId="3" xfId="0" applyFont="1" applyFill="1" applyBorder="1" applyAlignment="1" applyProtection="1">
      <alignment vertical="center"/>
      <protection hidden="1"/>
    </xf>
    <xf numFmtId="0" fontId="5" fillId="0" borderId="6" xfId="0" applyFont="1" applyBorder="1" applyAlignment="1" applyProtection="1">
      <alignment vertical="top" wrapText="1"/>
      <protection hidden="1"/>
    </xf>
    <xf numFmtId="0" fontId="5" fillId="2" borderId="6" xfId="0" applyFont="1" applyFill="1" applyBorder="1" applyAlignment="1" applyProtection="1">
      <alignment vertical="top" wrapText="1"/>
      <protection locked="0"/>
    </xf>
    <xf numFmtId="0" fontId="5" fillId="0" borderId="0" xfId="35" applyFont="1" applyAlignment="1" applyProtection="1">
      <alignment horizontal="center" vertical="top"/>
      <protection hidden="1"/>
    </xf>
    <xf numFmtId="0" fontId="9" fillId="0" borderId="0" xfId="0" applyFont="1" applyAlignment="1" applyProtection="1">
      <alignment horizontal="justify" vertical="center"/>
      <protection hidden="1"/>
    </xf>
    <xf numFmtId="0" fontId="9" fillId="0" borderId="0" xfId="0" applyFont="1" applyAlignment="1" applyProtection="1">
      <alignment horizontal="center" vertical="center"/>
      <protection hidden="1"/>
    </xf>
    <xf numFmtId="0" fontId="2" fillId="0" borderId="0" xfId="0" applyFont="1" applyFill="1" applyAlignment="1" applyProtection="1">
      <alignment vertical="center"/>
      <protection hidden="1"/>
    </xf>
    <xf numFmtId="0" fontId="2" fillId="0" borderId="0" xfId="0" applyFont="1" applyAlignment="1" applyProtection="1">
      <alignment horizontal="center" vertical="center"/>
      <protection hidden="1"/>
    </xf>
    <xf numFmtId="0" fontId="2" fillId="0" borderId="0" xfId="0" applyFont="1" applyFill="1" applyProtection="1">
      <protection hidden="1"/>
    </xf>
    <xf numFmtId="0" fontId="2" fillId="0" borderId="0" xfId="0" applyFont="1" applyAlignment="1" applyProtection="1">
      <alignment horizontal="center"/>
      <protection hidden="1"/>
    </xf>
    <xf numFmtId="0" fontId="10" fillId="0" borderId="0" xfId="0" applyFont="1" applyAlignment="1" applyProtection="1">
      <alignment horizontal="center" vertical="center" wrapText="1"/>
      <protection hidden="1"/>
    </xf>
    <xf numFmtId="0" fontId="10" fillId="0" borderId="0" xfId="47" applyNumberFormat="1" applyFont="1" applyFill="1" applyBorder="1" applyAlignment="1" applyProtection="1">
      <alignment horizontal="left" vertical="center"/>
      <protection hidden="1"/>
    </xf>
    <xf numFmtId="0" fontId="8" fillId="0" borderId="4" xfId="0" applyFont="1" applyBorder="1" applyAlignment="1" applyProtection="1">
      <alignment horizontal="center" vertical="center" wrapText="1"/>
      <protection hidden="1"/>
    </xf>
    <xf numFmtId="0" fontId="9" fillId="0" borderId="0" xfId="53" applyFont="1" applyFill="1" applyAlignment="1" applyProtection="1">
      <alignment horizontal="left" vertical="center" wrapText="1"/>
      <protection hidden="1"/>
    </xf>
    <xf numFmtId="0" fontId="8" fillId="0" borderId="7" xfId="0" applyFont="1" applyBorder="1" applyAlignment="1" applyProtection="1">
      <alignment vertical="center" wrapText="1"/>
      <protection hidden="1"/>
    </xf>
    <xf numFmtId="0" fontId="10" fillId="0" borderId="0" xfId="0" applyFont="1" applyAlignment="1" applyProtection="1">
      <alignment horizontal="center" vertical="center"/>
      <protection hidden="1"/>
    </xf>
    <xf numFmtId="0" fontId="9" fillId="0" borderId="0" xfId="0" applyFont="1" applyAlignment="1" applyProtection="1">
      <alignment horizontal="justify" vertical="center"/>
      <protection hidden="1"/>
    </xf>
    <xf numFmtId="0" fontId="10" fillId="0" borderId="0" xfId="0" applyFont="1" applyAlignment="1" applyProtection="1">
      <alignment horizontal="left" vertical="center" wrapText="1"/>
      <protection hidden="1"/>
    </xf>
    <xf numFmtId="172" fontId="10" fillId="0" borderId="0" xfId="0" applyNumberFormat="1" applyFont="1" applyAlignment="1" applyProtection="1">
      <alignment horizontal="left" vertical="center"/>
      <protection hidden="1"/>
    </xf>
    <xf numFmtId="0" fontId="10" fillId="0" borderId="0" xfId="0" applyFont="1" applyAlignment="1" applyProtection="1">
      <alignment horizontal="left" vertical="center"/>
      <protection hidden="1"/>
    </xf>
    <xf numFmtId="0" fontId="5" fillId="0" borderId="6" xfId="43" applyFont="1" applyBorder="1" applyAlignment="1" applyProtection="1">
      <alignment horizontal="center" vertical="top" wrapText="1"/>
    </xf>
    <xf numFmtId="0" fontId="61" fillId="2" borderId="6" xfId="59" applyFont="1" applyFill="1" applyBorder="1" applyAlignment="1" applyProtection="1">
      <alignment vertical="center"/>
      <protection locked="0"/>
    </xf>
    <xf numFmtId="0" fontId="9" fillId="0" borderId="0" xfId="53" applyFont="1" applyBorder="1" applyAlignment="1" applyProtection="1">
      <alignment horizontal="left" vertical="center" indent="5"/>
      <protection hidden="1"/>
    </xf>
    <xf numFmtId="0" fontId="9" fillId="0" borderId="0" xfId="53" applyFont="1" applyBorder="1" applyAlignment="1" applyProtection="1">
      <alignment horizontal="left" vertical="center" indent="2"/>
      <protection hidden="1"/>
    </xf>
    <xf numFmtId="0" fontId="8" fillId="11" borderId="6" xfId="0" applyFont="1" applyFill="1" applyBorder="1" applyAlignment="1" applyProtection="1">
      <alignment horizontal="center" vertical="center" wrapText="1"/>
      <protection hidden="1"/>
    </xf>
    <xf numFmtId="0" fontId="8" fillId="11" borderId="6" xfId="0" applyFont="1" applyFill="1" applyBorder="1" applyAlignment="1" applyProtection="1">
      <alignment horizontal="justify" vertical="center" wrapText="1"/>
      <protection hidden="1"/>
    </xf>
    <xf numFmtId="0" fontId="8" fillId="11" borderId="6" xfId="0" applyFont="1" applyFill="1" applyBorder="1" applyAlignment="1" applyProtection="1">
      <alignment vertical="center" wrapText="1"/>
      <protection hidden="1"/>
    </xf>
    <xf numFmtId="0" fontId="5" fillId="0" borderId="0" xfId="37" applyFont="1" applyProtection="1">
      <protection hidden="1"/>
    </xf>
    <xf numFmtId="0" fontId="58" fillId="11" borderId="6" xfId="0" applyFont="1" applyFill="1" applyBorder="1" applyAlignment="1" applyProtection="1">
      <alignment horizontal="center" vertical="center" wrapText="1"/>
      <protection hidden="1"/>
    </xf>
    <xf numFmtId="0" fontId="5" fillId="11" borderId="6" xfId="0" applyFont="1" applyFill="1" applyBorder="1" applyAlignment="1" applyProtection="1">
      <alignment horizontal="center" vertical="center" wrapText="1"/>
      <protection hidden="1"/>
    </xf>
    <xf numFmtId="0" fontId="5" fillId="11" borderId="6" xfId="0" applyFont="1" applyFill="1" applyBorder="1" applyAlignment="1" applyProtection="1">
      <alignment horizontal="justify" vertical="center" wrapText="1"/>
      <protection hidden="1"/>
    </xf>
    <xf numFmtId="2" fontId="5" fillId="11" borderId="6" xfId="0" applyNumberFormat="1" applyFont="1" applyFill="1" applyBorder="1" applyAlignment="1" applyProtection="1">
      <alignment horizontal="center" vertical="center" wrapText="1"/>
      <protection hidden="1"/>
    </xf>
    <xf numFmtId="0" fontId="5" fillId="12" borderId="7" xfId="0" applyFont="1" applyFill="1" applyBorder="1" applyAlignment="1" applyProtection="1">
      <alignment vertical="center" wrapText="1"/>
      <protection locked="0"/>
    </xf>
    <xf numFmtId="0" fontId="5" fillId="11" borderId="7" xfId="0" applyFont="1" applyFill="1" applyBorder="1" applyAlignment="1" applyProtection="1">
      <alignment horizontal="center" vertical="center" wrapText="1"/>
      <protection hidden="1"/>
    </xf>
    <xf numFmtId="0" fontId="5" fillId="11" borderId="7" xfId="0" applyFont="1" applyFill="1" applyBorder="1" applyAlignment="1" applyProtection="1">
      <alignment horizontal="justify" vertical="center" wrapText="1"/>
      <protection hidden="1"/>
    </xf>
    <xf numFmtId="0" fontId="5" fillId="11" borderId="26" xfId="0" applyFont="1" applyFill="1" applyBorder="1" applyAlignment="1" applyProtection="1">
      <alignment horizontal="justify" vertical="center" wrapText="1"/>
      <protection hidden="1"/>
    </xf>
    <xf numFmtId="0" fontId="5" fillId="11" borderId="3" xfId="0" applyFont="1" applyFill="1" applyBorder="1" applyAlignment="1" applyProtection="1">
      <alignment vertical="center" wrapText="1"/>
      <protection hidden="1"/>
    </xf>
    <xf numFmtId="0" fontId="5" fillId="11" borderId="3" xfId="0" applyFont="1" applyFill="1" applyBorder="1" applyAlignment="1" applyProtection="1">
      <alignment horizontal="justify" vertical="center" wrapText="1"/>
      <protection hidden="1"/>
    </xf>
    <xf numFmtId="0" fontId="5" fillId="11" borderId="10" xfId="0" applyFont="1" applyFill="1" applyBorder="1" applyAlignment="1" applyProtection="1">
      <alignment vertical="center" wrapText="1"/>
      <protection hidden="1"/>
    </xf>
    <xf numFmtId="0" fontId="5" fillId="11" borderId="7" xfId="0" applyFont="1" applyFill="1" applyBorder="1" applyAlignment="1" applyProtection="1">
      <alignment vertical="center" wrapText="1"/>
      <protection hidden="1"/>
    </xf>
    <xf numFmtId="0" fontId="8" fillId="11" borderId="7" xfId="0" applyFont="1" applyFill="1" applyBorder="1" applyAlignment="1" applyProtection="1">
      <alignment horizontal="center" vertical="center" wrapText="1"/>
      <protection hidden="1"/>
    </xf>
    <xf numFmtId="0" fontId="8" fillId="0" borderId="0" xfId="37" applyFont="1" applyProtection="1">
      <protection hidden="1"/>
    </xf>
    <xf numFmtId="2" fontId="8" fillId="11" borderId="6" xfId="0" applyNumberFormat="1" applyFont="1" applyFill="1" applyBorder="1" applyAlignment="1" applyProtection="1">
      <alignment horizontal="center" vertical="center" wrapText="1"/>
      <protection hidden="1"/>
    </xf>
    <xf numFmtId="0" fontId="8" fillId="11" borderId="7" xfId="0" applyFont="1" applyFill="1" applyBorder="1" applyAlignment="1" applyProtection="1">
      <alignment horizontal="justify" vertical="center" wrapText="1"/>
      <protection hidden="1"/>
    </xf>
    <xf numFmtId="0" fontId="5" fillId="11" borderId="7" xfId="0" applyFont="1" applyFill="1" applyBorder="1" applyAlignment="1" applyProtection="1">
      <alignment horizontal="left" vertical="center" wrapText="1"/>
      <protection hidden="1"/>
    </xf>
    <xf numFmtId="0" fontId="4" fillId="11" borderId="6" xfId="0" applyFont="1" applyFill="1" applyBorder="1" applyAlignment="1" applyProtection="1">
      <alignment horizontal="left" vertical="center" wrapText="1"/>
      <protection hidden="1"/>
    </xf>
    <xf numFmtId="0" fontId="8" fillId="11" borderId="6" xfId="0" applyFont="1" applyFill="1" applyBorder="1" applyAlignment="1" applyProtection="1">
      <alignment horizontal="left" vertical="center" wrapText="1"/>
      <protection hidden="1"/>
    </xf>
    <xf numFmtId="0" fontId="82" fillId="0" borderId="0" xfId="37" applyFont="1" applyProtection="1">
      <protection hidden="1"/>
    </xf>
    <xf numFmtId="0" fontId="5" fillId="0" borderId="6" xfId="37" applyFont="1" applyBorder="1" applyAlignment="1" applyProtection="1">
      <alignment wrapText="1"/>
      <protection hidden="1"/>
    </xf>
    <xf numFmtId="0" fontId="8" fillId="0" borderId="6" xfId="37" applyFont="1" applyBorder="1" applyAlignment="1" applyProtection="1">
      <alignment horizontal="center" vertical="center"/>
      <protection hidden="1"/>
    </xf>
    <xf numFmtId="0" fontId="5" fillId="0" borderId="6" xfId="37" applyFont="1" applyBorder="1" applyAlignment="1" applyProtection="1">
      <alignment horizontal="left" vertical="center"/>
      <protection hidden="1"/>
    </xf>
    <xf numFmtId="0" fontId="8" fillId="0" borderId="6" xfId="0" applyFont="1" applyBorder="1" applyAlignment="1" applyProtection="1">
      <alignment horizontal="center" vertical="center"/>
      <protection hidden="1"/>
    </xf>
    <xf numFmtId="0" fontId="9" fillId="0" borderId="6" xfId="0" applyFont="1" applyBorder="1" applyAlignment="1" applyProtection="1">
      <alignment horizontal="justify" vertical="center"/>
      <protection hidden="1"/>
    </xf>
    <xf numFmtId="0" fontId="9" fillId="0" borderId="6" xfId="0" applyFont="1" applyBorder="1" applyAlignment="1" applyProtection="1">
      <alignment vertical="center"/>
      <protection hidden="1"/>
    </xf>
    <xf numFmtId="0" fontId="0" fillId="0" borderId="6" xfId="0" applyBorder="1" applyProtection="1">
      <protection hidden="1"/>
    </xf>
    <xf numFmtId="0" fontId="0" fillId="0" borderId="6" xfId="0" applyBorder="1" applyAlignment="1" applyProtection="1">
      <alignment vertical="center"/>
      <protection hidden="1"/>
    </xf>
    <xf numFmtId="0" fontId="80" fillId="0" borderId="0" xfId="0" applyFont="1" applyAlignment="1" applyProtection="1">
      <alignment horizontal="justify" vertical="center" wrapText="1"/>
      <protection hidden="1"/>
    </xf>
    <xf numFmtId="0" fontId="80" fillId="0" borderId="0" xfId="0" applyFont="1" applyAlignment="1" applyProtection="1">
      <alignment horizontal="justify" vertical="center"/>
      <protection hidden="1"/>
    </xf>
    <xf numFmtId="0" fontId="80" fillId="0" borderId="0" xfId="0" quotePrefix="1" applyFont="1" applyAlignment="1" applyProtection="1">
      <alignment vertical="center" wrapText="1"/>
      <protection hidden="1"/>
    </xf>
    <xf numFmtId="0" fontId="80" fillId="0" borderId="0" xfId="0" applyFont="1" applyAlignment="1" applyProtection="1">
      <alignment vertical="center"/>
      <protection hidden="1"/>
    </xf>
    <xf numFmtId="172" fontId="27" fillId="0" borderId="0" xfId="0" applyNumberFormat="1" applyFont="1" applyAlignment="1" applyProtection="1">
      <alignment horizontal="left" vertical="center"/>
      <protection hidden="1"/>
    </xf>
    <xf numFmtId="0" fontId="63" fillId="0" borderId="7" xfId="52" applyFont="1" applyBorder="1" applyAlignment="1" applyProtection="1">
      <alignment horizontal="center" vertical="center" textRotation="90"/>
      <protection hidden="1"/>
    </xf>
    <xf numFmtId="0" fontId="63" fillId="0" borderId="14" xfId="52" applyFont="1" applyBorder="1" applyAlignment="1" applyProtection="1">
      <alignment horizontal="center" vertical="center" textRotation="90"/>
      <protection hidden="1"/>
    </xf>
    <xf numFmtId="0" fontId="63" fillId="0" borderId="13" xfId="52" applyFont="1" applyBorder="1" applyAlignment="1" applyProtection="1">
      <alignment horizontal="center" vertical="center" textRotation="90"/>
      <protection hidden="1"/>
    </xf>
    <xf numFmtId="0" fontId="10" fillId="3" borderId="3" xfId="52" applyFont="1" applyFill="1" applyBorder="1" applyAlignment="1" applyProtection="1">
      <alignment horizontal="center" vertical="center"/>
      <protection hidden="1"/>
    </xf>
    <xf numFmtId="0" fontId="11" fillId="9" borderId="33" xfId="52" applyFont="1" applyFill="1" applyBorder="1" applyAlignment="1" applyProtection="1">
      <alignment horizontal="center" vertical="center" wrapText="1"/>
      <protection hidden="1"/>
    </xf>
    <xf numFmtId="0" fontId="11" fillId="9" borderId="24" xfId="52" applyFont="1" applyFill="1" applyBorder="1" applyAlignment="1" applyProtection="1">
      <alignment horizontal="center" vertical="center" wrapText="1"/>
      <protection hidden="1"/>
    </xf>
    <xf numFmtId="0" fontId="11" fillId="9" borderId="34" xfId="52" applyFont="1" applyFill="1" applyBorder="1" applyAlignment="1" applyProtection="1">
      <alignment horizontal="center" vertical="center" wrapText="1"/>
      <protection hidden="1"/>
    </xf>
    <xf numFmtId="0" fontId="31" fillId="0" borderId="24" xfId="52" applyFont="1" applyBorder="1" applyAlignment="1" applyProtection="1">
      <alignment horizontal="center" vertical="center"/>
      <protection hidden="1"/>
    </xf>
    <xf numFmtId="0" fontId="31" fillId="0" borderId="34" xfId="52" applyFont="1" applyBorder="1" applyAlignment="1" applyProtection="1">
      <alignment horizontal="center" vertical="center"/>
      <protection hidden="1"/>
    </xf>
    <xf numFmtId="0" fontId="31" fillId="0" borderId="0" xfId="52" applyFont="1" applyBorder="1" applyAlignment="1" applyProtection="1">
      <alignment horizontal="center" vertical="center"/>
      <protection hidden="1"/>
    </xf>
    <xf numFmtId="0" fontId="31" fillId="0" borderId="8" xfId="52" applyFont="1" applyBorder="1" applyAlignment="1" applyProtection="1">
      <alignment horizontal="center" vertical="center"/>
      <protection hidden="1"/>
    </xf>
    <xf numFmtId="0" fontId="31" fillId="0" borderId="4" xfId="52" applyFont="1" applyBorder="1" applyAlignment="1" applyProtection="1">
      <alignment horizontal="center" vertical="center"/>
      <protection hidden="1"/>
    </xf>
    <xf numFmtId="0" fontId="31" fillId="0" borderId="9" xfId="52" applyFont="1" applyBorder="1" applyAlignment="1" applyProtection="1">
      <alignment horizontal="center" vertical="center"/>
      <protection hidden="1"/>
    </xf>
    <xf numFmtId="0" fontId="61" fillId="0" borderId="0" xfId="52" applyFont="1" applyBorder="1"/>
    <xf numFmtId="0" fontId="60" fillId="0" borderId="5" xfId="52" applyFont="1" applyBorder="1" applyAlignment="1" applyProtection="1">
      <alignment horizontal="justify" vertical="center"/>
      <protection hidden="1"/>
    </xf>
    <xf numFmtId="0" fontId="60" fillId="0" borderId="19" xfId="52" applyFont="1" applyBorder="1" applyAlignment="1" applyProtection="1">
      <alignment horizontal="justify" vertical="center"/>
      <protection hidden="1"/>
    </xf>
    <xf numFmtId="0" fontId="60" fillId="0" borderId="5" xfId="52" applyFont="1" applyBorder="1" applyAlignment="1" applyProtection="1">
      <alignment horizontal="justify" vertical="top"/>
      <protection hidden="1"/>
    </xf>
    <xf numFmtId="0" fontId="45" fillId="0" borderId="0" xfId="52" applyFont="1" applyBorder="1" applyAlignment="1" applyProtection="1">
      <alignment horizontal="center" vertical="center"/>
      <protection hidden="1"/>
    </xf>
    <xf numFmtId="0" fontId="73" fillId="6" borderId="3" xfId="52" applyFont="1" applyFill="1" applyBorder="1" applyAlignment="1" applyProtection="1">
      <alignment horizontal="justify" vertical="center"/>
      <protection hidden="1"/>
    </xf>
    <xf numFmtId="0" fontId="73" fillId="6" borderId="10" xfId="52" applyFont="1" applyFill="1" applyBorder="1" applyAlignment="1" applyProtection="1">
      <alignment horizontal="justify" vertical="center"/>
      <protection hidden="1"/>
    </xf>
    <xf numFmtId="0" fontId="2" fillId="2" borderId="29" xfId="48" applyFont="1" applyFill="1" applyBorder="1" applyAlignment="1" applyProtection="1">
      <alignment horizontal="left" vertical="center"/>
      <protection locked="0"/>
    </xf>
    <xf numFmtId="0" fontId="9" fillId="2" borderId="35" xfId="48" applyFont="1" applyFill="1" applyBorder="1" applyAlignment="1" applyProtection="1">
      <alignment horizontal="left" vertical="center"/>
      <protection locked="0"/>
    </xf>
    <xf numFmtId="0" fontId="9" fillId="2" borderId="15" xfId="48" applyFont="1" applyFill="1" applyBorder="1" applyAlignment="1" applyProtection="1">
      <alignment horizontal="left" vertical="center"/>
      <protection locked="0"/>
    </xf>
    <xf numFmtId="0" fontId="67" fillId="0" borderId="6" xfId="50" applyFont="1" applyBorder="1" applyAlignment="1" applyProtection="1">
      <alignment horizontal="left" vertical="center" wrapText="1"/>
      <protection hidden="1"/>
    </xf>
    <xf numFmtId="0" fontId="61" fillId="2" borderId="6" xfId="49" applyFont="1" applyFill="1" applyBorder="1" applyAlignment="1" applyProtection="1">
      <alignment horizontal="center" vertical="center"/>
      <protection locked="0" hidden="1"/>
    </xf>
    <xf numFmtId="0" fontId="2" fillId="2" borderId="35" xfId="48" applyFont="1" applyFill="1" applyBorder="1" applyAlignment="1" applyProtection="1">
      <alignment horizontal="left" vertical="center"/>
      <protection locked="0"/>
    </xf>
    <xf numFmtId="0" fontId="2" fillId="2" borderId="15" xfId="48" applyFont="1" applyFill="1" applyBorder="1" applyAlignment="1" applyProtection="1">
      <alignment horizontal="left" vertical="center"/>
      <protection locked="0"/>
    </xf>
    <xf numFmtId="0" fontId="10" fillId="0" borderId="0" xfId="48" applyFont="1" applyBorder="1" applyAlignment="1" applyProtection="1">
      <alignment horizontal="center" vertical="center"/>
      <protection hidden="1"/>
    </xf>
    <xf numFmtId="0" fontId="37" fillId="5" borderId="0" xfId="48" applyFont="1" applyFill="1" applyBorder="1" applyAlignment="1" applyProtection="1">
      <alignment horizontal="center" vertical="center"/>
      <protection hidden="1"/>
    </xf>
    <xf numFmtId="0" fontId="5" fillId="2" borderId="26" xfId="48" applyFont="1" applyFill="1" applyBorder="1" applyAlignment="1" applyProtection="1">
      <alignment horizontal="center" vertical="center"/>
      <protection locked="0"/>
    </xf>
    <xf numFmtId="0" fontId="5" fillId="2" borderId="3" xfId="48" applyFont="1" applyFill="1" applyBorder="1" applyAlignment="1" applyProtection="1">
      <alignment horizontal="center" vertical="center"/>
      <protection locked="0"/>
    </xf>
    <xf numFmtId="0" fontId="5" fillId="2" borderId="10" xfId="48" applyFont="1" applyFill="1" applyBorder="1" applyAlignment="1" applyProtection="1">
      <alignment horizontal="center" vertical="center"/>
      <protection locked="0"/>
    </xf>
    <xf numFmtId="0" fontId="9" fillId="2" borderId="26" xfId="48" applyFont="1" applyFill="1" applyBorder="1" applyAlignment="1" applyProtection="1">
      <alignment horizontal="center" vertical="center" wrapText="1"/>
      <protection locked="0"/>
    </xf>
    <xf numFmtId="0" fontId="9" fillId="2" borderId="3" xfId="48" applyFont="1" applyFill="1" applyBorder="1" applyAlignment="1" applyProtection="1">
      <alignment horizontal="center" vertical="center" wrapText="1"/>
      <protection locked="0"/>
    </xf>
    <xf numFmtId="0" fontId="9" fillId="2" borderId="10" xfId="48" applyFont="1" applyFill="1" applyBorder="1" applyAlignment="1" applyProtection="1">
      <alignment horizontal="center" vertical="center" wrapText="1"/>
      <protection locked="0"/>
    </xf>
    <xf numFmtId="0" fontId="10" fillId="0" borderId="0" xfId="0" applyFont="1" applyAlignment="1" applyProtection="1">
      <alignment horizontal="justify" vertical="center" wrapText="1"/>
      <protection hidden="1"/>
    </xf>
    <xf numFmtId="0" fontId="10" fillId="0" borderId="4" xfId="0" applyFont="1" applyBorder="1" applyAlignment="1" applyProtection="1">
      <alignment horizontal="left" vertical="center"/>
      <protection hidden="1"/>
    </xf>
    <xf numFmtId="0" fontId="10" fillId="10" borderId="0" xfId="0" applyFont="1" applyFill="1" applyAlignment="1" applyProtection="1">
      <alignment horizontal="center" vertical="center"/>
      <protection hidden="1"/>
    </xf>
    <xf numFmtId="0" fontId="9" fillId="0" borderId="0" xfId="0" applyFont="1" applyAlignment="1" applyProtection="1">
      <alignment horizontal="left" vertical="center" wrapText="1"/>
      <protection hidden="1"/>
    </xf>
    <xf numFmtId="0" fontId="9" fillId="0" borderId="0" xfId="53" applyFont="1" applyFill="1" applyBorder="1" applyAlignment="1" applyProtection="1">
      <alignment horizontal="left" vertical="center" wrapText="1"/>
      <protection hidden="1"/>
    </xf>
    <xf numFmtId="0" fontId="10" fillId="0" borderId="0" xfId="0" applyFont="1" applyAlignment="1" applyProtection="1">
      <alignment horizontal="center" vertical="center"/>
      <protection hidden="1"/>
    </xf>
    <xf numFmtId="0" fontId="10" fillId="0" borderId="0" xfId="53" applyFont="1" applyFill="1" applyBorder="1" applyAlignment="1" applyProtection="1">
      <alignment horizontal="left" vertical="center"/>
      <protection hidden="1"/>
    </xf>
    <xf numFmtId="0" fontId="10" fillId="0" borderId="4" xfId="0" applyFont="1" applyBorder="1" applyAlignment="1" applyProtection="1">
      <alignment horizontal="left" vertical="top"/>
      <protection hidden="1"/>
    </xf>
    <xf numFmtId="0" fontId="9" fillId="0" borderId="0" xfId="0" applyFont="1" applyAlignment="1" applyProtection="1">
      <alignment horizontal="justify" vertical="center"/>
      <protection hidden="1"/>
    </xf>
    <xf numFmtId="0" fontId="9" fillId="0" borderId="0" xfId="53" applyFont="1" applyFill="1" applyBorder="1" applyAlignment="1" applyProtection="1">
      <alignment horizontal="left" vertical="top" wrapText="1"/>
      <protection hidden="1"/>
    </xf>
    <xf numFmtId="0" fontId="10" fillId="0" borderId="4" xfId="0" applyFont="1" applyBorder="1" applyAlignment="1" applyProtection="1">
      <alignment horizontal="left" vertical="top" wrapText="1"/>
      <protection hidden="1"/>
    </xf>
    <xf numFmtId="0" fontId="5" fillId="0" borderId="0" xfId="0" applyFont="1" applyBorder="1" applyAlignment="1" applyProtection="1">
      <alignment horizontal="justify" vertical="center" wrapText="1"/>
      <protection hidden="1"/>
    </xf>
    <xf numFmtId="0" fontId="9" fillId="0" borderId="0" xfId="53" applyFont="1" applyFill="1" applyAlignment="1" applyProtection="1">
      <alignment horizontal="left" vertical="center" wrapText="1"/>
      <protection hidden="1"/>
    </xf>
    <xf numFmtId="0" fontId="5" fillId="0" borderId="0" xfId="0" applyFont="1" applyBorder="1" applyAlignment="1" applyProtection="1">
      <alignment horizontal="justify" vertical="top" wrapText="1"/>
      <protection hidden="1"/>
    </xf>
    <xf numFmtId="0" fontId="10" fillId="0" borderId="0" xfId="0" applyFont="1" applyAlignment="1" applyProtection="1">
      <alignment horizontal="left" vertical="center" wrapText="1"/>
      <protection hidden="1"/>
    </xf>
    <xf numFmtId="0" fontId="5" fillId="0" borderId="0" xfId="0" applyFont="1" applyBorder="1" applyAlignment="1" applyProtection="1">
      <alignment horizontal="justify" vertical="center"/>
      <protection hidden="1"/>
    </xf>
    <xf numFmtId="0" fontId="5" fillId="2" borderId="5" xfId="0" applyFont="1" applyFill="1" applyBorder="1" applyAlignment="1" applyProtection="1">
      <alignment horizontal="justify" vertical="center" wrapText="1"/>
      <protection locked="0"/>
    </xf>
    <xf numFmtId="0" fontId="5" fillId="0" borderId="0" xfId="0" applyFont="1" applyAlignment="1" applyProtection="1">
      <alignment horizontal="justify" vertical="center"/>
      <protection hidden="1"/>
    </xf>
    <xf numFmtId="0" fontId="10" fillId="0" borderId="4" xfId="0" applyFont="1" applyBorder="1" applyAlignment="1" applyProtection="1">
      <alignment horizontal="right" vertical="top" wrapText="1"/>
      <protection hidden="1"/>
    </xf>
    <xf numFmtId="0" fontId="10" fillId="0" borderId="0" xfId="0" applyFont="1" applyFill="1" applyBorder="1" applyAlignment="1" applyProtection="1">
      <alignment horizontal="justify" vertical="top" wrapText="1"/>
      <protection hidden="1"/>
    </xf>
    <xf numFmtId="0" fontId="24" fillId="0" borderId="0" xfId="0" applyFont="1" applyAlignment="1">
      <alignment horizontal="justify" vertical="top" wrapText="1"/>
    </xf>
    <xf numFmtId="0" fontId="10" fillId="0" borderId="26" xfId="0" applyFont="1" applyBorder="1" applyAlignment="1" applyProtection="1">
      <alignment horizontal="center" vertical="center" wrapText="1"/>
      <protection hidden="1"/>
    </xf>
    <xf numFmtId="0" fontId="10" fillId="0" borderId="10" xfId="0" applyFont="1" applyBorder="1" applyAlignment="1" applyProtection="1">
      <alignment horizontal="center" vertical="center" wrapText="1"/>
      <protection hidden="1"/>
    </xf>
    <xf numFmtId="0" fontId="45" fillId="0" borderId="0" xfId="0" applyFont="1" applyAlignment="1" applyProtection="1">
      <alignment horizontal="center" vertical="center"/>
      <protection hidden="1"/>
    </xf>
    <xf numFmtId="0" fontId="10" fillId="0" borderId="7" xfId="0" applyFont="1" applyBorder="1" applyAlignment="1" applyProtection="1">
      <alignment horizontal="center" vertical="center"/>
      <protection hidden="1"/>
    </xf>
    <xf numFmtId="0" fontId="0" fillId="0" borderId="13" xfId="0" applyBorder="1" applyAlignment="1">
      <alignment horizontal="center" vertical="center"/>
    </xf>
    <xf numFmtId="0" fontId="10" fillId="0" borderId="7" xfId="0" applyFont="1" applyBorder="1" applyAlignment="1" applyProtection="1">
      <alignment horizontal="center" vertical="center" wrapText="1"/>
      <protection hidden="1"/>
    </xf>
    <xf numFmtId="0" fontId="10" fillId="0" borderId="13" xfId="0" applyFont="1" applyBorder="1" applyAlignment="1" applyProtection="1">
      <alignment horizontal="center" vertical="center" wrapText="1"/>
      <protection hidden="1"/>
    </xf>
    <xf numFmtId="0" fontId="0" fillId="0" borderId="13" xfId="0" applyBorder="1" applyAlignment="1">
      <alignment horizontal="center" vertical="center" wrapText="1"/>
    </xf>
    <xf numFmtId="0" fontId="9" fillId="0" borderId="26" xfId="0" applyFont="1" applyBorder="1" applyAlignment="1" applyProtection="1">
      <alignment horizontal="center" vertical="center" wrapText="1"/>
      <protection hidden="1"/>
    </xf>
    <xf numFmtId="0" fontId="9" fillId="0" borderId="10" xfId="0" applyFont="1" applyBorder="1" applyAlignment="1" applyProtection="1">
      <alignment horizontal="center" vertical="center" wrapText="1"/>
      <protection hidden="1"/>
    </xf>
    <xf numFmtId="0" fontId="9" fillId="0" borderId="7" xfId="0" applyFont="1" applyBorder="1" applyAlignment="1" applyProtection="1">
      <alignment horizontal="center" vertical="center" wrapText="1"/>
      <protection hidden="1"/>
    </xf>
    <xf numFmtId="0" fontId="9" fillId="0" borderId="13" xfId="0" applyFont="1" applyBorder="1" applyAlignment="1" applyProtection="1">
      <alignment horizontal="center" vertical="center" wrapText="1"/>
      <protection hidden="1"/>
    </xf>
    <xf numFmtId="0" fontId="9" fillId="0" borderId="4" xfId="0" applyFont="1" applyFill="1" applyBorder="1" applyAlignment="1" applyProtection="1">
      <alignment horizontal="justify" vertical="center" wrapText="1"/>
      <protection hidden="1"/>
    </xf>
    <xf numFmtId="0" fontId="8" fillId="0" borderId="0" xfId="35" applyFont="1" applyAlignment="1" applyProtection="1">
      <alignment horizontal="left" vertical="center"/>
      <protection hidden="1"/>
    </xf>
    <xf numFmtId="0" fontId="65" fillId="0" borderId="0" xfId="35" applyFont="1" applyAlignment="1" applyProtection="1">
      <alignment horizontal="center" vertical="center"/>
      <protection hidden="1"/>
    </xf>
    <xf numFmtId="0" fontId="8" fillId="0" borderId="7" xfId="35" applyFont="1" applyBorder="1" applyAlignment="1" applyProtection="1">
      <alignment horizontal="center" vertical="center"/>
      <protection hidden="1"/>
    </xf>
    <xf numFmtId="0" fontId="5" fillId="0" borderId="13" xfId="35" applyFont="1" applyBorder="1" applyAlignment="1" applyProtection="1">
      <alignment horizontal="center" vertical="center"/>
      <protection hidden="1"/>
    </xf>
    <xf numFmtId="0" fontId="8" fillId="0" borderId="7" xfId="35" applyFont="1" applyBorder="1" applyAlignment="1" applyProtection="1">
      <alignment horizontal="center" vertical="center" wrapText="1"/>
      <protection hidden="1"/>
    </xf>
    <xf numFmtId="0" fontId="5" fillId="0" borderId="13" xfId="35" applyFont="1" applyBorder="1" applyAlignment="1" applyProtection="1">
      <alignment horizontal="center" vertical="center" wrapText="1"/>
      <protection hidden="1"/>
    </xf>
    <xf numFmtId="0" fontId="5" fillId="0" borderId="7" xfId="35" applyFont="1" applyBorder="1" applyAlignment="1" applyProtection="1">
      <alignment horizontal="center" vertical="center" wrapText="1"/>
      <protection hidden="1"/>
    </xf>
    <xf numFmtId="0" fontId="8" fillId="0" borderId="26" xfId="35" applyFont="1" applyBorder="1" applyAlignment="1" applyProtection="1">
      <alignment horizontal="center" vertical="center" wrapText="1"/>
      <protection hidden="1"/>
    </xf>
    <xf numFmtId="0" fontId="8" fillId="0" borderId="10" xfId="35" applyFont="1" applyBorder="1" applyAlignment="1" applyProtection="1">
      <alignment horizontal="center" vertical="center" wrapText="1"/>
      <protection hidden="1"/>
    </xf>
    <xf numFmtId="0" fontId="5" fillId="0" borderId="24" xfId="35" applyFont="1" applyBorder="1" applyAlignment="1" applyProtection="1">
      <alignment horizontal="justify" vertical="top"/>
      <protection hidden="1"/>
    </xf>
    <xf numFmtId="0" fontId="5" fillId="0" borderId="4" xfId="35" applyFont="1" applyFill="1" applyBorder="1" applyAlignment="1" applyProtection="1">
      <alignment horizontal="justify" vertical="center" wrapText="1"/>
      <protection hidden="1"/>
    </xf>
    <xf numFmtId="0" fontId="5" fillId="0" borderId="26" xfId="35" applyFont="1" applyBorder="1" applyAlignment="1" applyProtection="1">
      <alignment horizontal="center" vertical="center" wrapText="1"/>
      <protection hidden="1"/>
    </xf>
    <xf numFmtId="0" fontId="5" fillId="0" borderId="10" xfId="35" applyFont="1" applyBorder="1" applyAlignment="1" applyProtection="1">
      <alignment horizontal="center" vertical="center" wrapText="1"/>
      <protection hidden="1"/>
    </xf>
    <xf numFmtId="0" fontId="5" fillId="0" borderId="0" xfId="53" applyFont="1" applyFill="1" applyAlignment="1" applyProtection="1">
      <alignment horizontal="left" vertical="center" wrapText="1"/>
      <protection hidden="1"/>
    </xf>
    <xf numFmtId="0" fontId="8" fillId="0" borderId="0" xfId="35" applyFont="1" applyAlignment="1" applyProtection="1">
      <alignment horizontal="left" vertical="center" wrapText="1"/>
      <protection hidden="1"/>
    </xf>
    <xf numFmtId="0" fontId="5" fillId="0" borderId="4" xfId="35" applyFont="1" applyBorder="1" applyAlignment="1" applyProtection="1">
      <alignment horizontal="justify" vertical="top" wrapText="1"/>
      <protection hidden="1"/>
    </xf>
    <xf numFmtId="0" fontId="10" fillId="0" borderId="7" xfId="35" applyFont="1" applyBorder="1" applyAlignment="1" applyProtection="1">
      <alignment horizontal="center" vertical="center" wrapText="1"/>
      <protection hidden="1"/>
    </xf>
    <xf numFmtId="0" fontId="10" fillId="0" borderId="13" xfId="35" applyFont="1" applyBorder="1" applyAlignment="1" applyProtection="1">
      <alignment horizontal="center" vertical="center" wrapText="1"/>
      <protection hidden="1"/>
    </xf>
    <xf numFmtId="0" fontId="10" fillId="0" borderId="26" xfId="35" applyFont="1" applyBorder="1" applyAlignment="1" applyProtection="1">
      <alignment horizontal="center" vertical="center" wrapText="1"/>
      <protection hidden="1"/>
    </xf>
    <xf numFmtId="0" fontId="10" fillId="0" borderId="10" xfId="35" applyFont="1" applyBorder="1" applyAlignment="1" applyProtection="1">
      <alignment horizontal="center" vertical="center" wrapText="1"/>
      <protection hidden="1"/>
    </xf>
    <xf numFmtId="0" fontId="8" fillId="10" borderId="0" xfId="35" applyFont="1" applyFill="1" applyAlignment="1" applyProtection="1">
      <alignment horizontal="center" vertical="center" wrapText="1"/>
      <protection hidden="1"/>
    </xf>
    <xf numFmtId="0" fontId="8" fillId="0" borderId="0" xfId="35" applyFont="1" applyAlignment="1" applyProtection="1">
      <alignment horizontal="justify" vertical="center" wrapText="1"/>
      <protection hidden="1"/>
    </xf>
    <xf numFmtId="0" fontId="8" fillId="0" borderId="0" xfId="53" applyFont="1" applyFill="1" applyAlignment="1" applyProtection="1">
      <alignment horizontal="left" vertical="center" wrapText="1"/>
      <protection hidden="1"/>
    </xf>
    <xf numFmtId="0" fontId="9" fillId="2" borderId="6" xfId="0" applyFont="1" applyFill="1" applyBorder="1" applyAlignment="1" applyProtection="1">
      <alignment horizontal="center" vertical="center" wrapText="1"/>
      <protection locked="0"/>
    </xf>
    <xf numFmtId="0" fontId="9" fillId="2" borderId="26" xfId="0" applyFont="1" applyFill="1" applyBorder="1" applyAlignment="1" applyProtection="1">
      <alignment horizontal="center" vertical="center" wrapText="1"/>
      <protection locked="0"/>
    </xf>
    <xf numFmtId="0" fontId="9" fillId="2" borderId="10" xfId="0" applyFont="1" applyFill="1" applyBorder="1" applyAlignment="1" applyProtection="1">
      <alignment horizontal="center" vertical="center" wrapText="1"/>
      <protection locked="0"/>
    </xf>
    <xf numFmtId="0" fontId="10" fillId="0" borderId="0" xfId="0" applyFont="1" applyAlignment="1" applyProtection="1">
      <alignment horizontal="center" vertical="center" wrapText="1"/>
      <protection hidden="1"/>
    </xf>
    <xf numFmtId="0" fontId="9" fillId="0" borderId="6" xfId="0" applyFont="1" applyBorder="1" applyAlignment="1" applyProtection="1">
      <alignment horizontal="center" vertical="center" wrapText="1"/>
      <protection hidden="1"/>
    </xf>
    <xf numFmtId="0" fontId="79" fillId="0" borderId="0" xfId="0" applyFont="1" applyAlignment="1" applyProtection="1">
      <alignment horizontal="center" vertical="center"/>
      <protection hidden="1"/>
    </xf>
    <xf numFmtId="0" fontId="5" fillId="0" borderId="16" xfId="0" applyFont="1" applyBorder="1" applyAlignment="1" applyProtection="1">
      <alignment horizontal="left" vertical="top" wrapText="1"/>
      <protection hidden="1"/>
    </xf>
    <xf numFmtId="0" fontId="5" fillId="0" borderId="18" xfId="0" applyFont="1" applyBorder="1" applyAlignment="1" applyProtection="1">
      <alignment horizontal="left" vertical="top" wrapText="1"/>
      <protection hidden="1"/>
    </xf>
    <xf numFmtId="0" fontId="5" fillId="0" borderId="6" xfId="0" applyFont="1" applyBorder="1" applyAlignment="1" applyProtection="1">
      <alignment horizontal="center" vertical="top" wrapText="1"/>
      <protection hidden="1"/>
    </xf>
    <xf numFmtId="0" fontId="8" fillId="0" borderId="33" xfId="0" applyFont="1" applyBorder="1" applyAlignment="1" applyProtection="1">
      <alignment horizontal="center" vertical="center" wrapText="1"/>
      <protection hidden="1"/>
    </xf>
    <xf numFmtId="0" fontId="8" fillId="0" borderId="24" xfId="0" applyFont="1" applyBorder="1" applyAlignment="1" applyProtection="1">
      <alignment horizontal="center" vertical="center" wrapText="1"/>
      <protection hidden="1"/>
    </xf>
    <xf numFmtId="0" fontId="8" fillId="0" borderId="34" xfId="0" applyFont="1" applyBorder="1" applyAlignment="1" applyProtection="1">
      <alignment horizontal="center" vertical="center" wrapText="1"/>
      <protection hidden="1"/>
    </xf>
    <xf numFmtId="0" fontId="8" fillId="0" borderId="11" xfId="0" applyFont="1" applyBorder="1" applyAlignment="1" applyProtection="1">
      <alignment horizontal="center" vertical="center" wrapText="1"/>
      <protection hidden="1"/>
    </xf>
    <xf numFmtId="0" fontId="8" fillId="0" borderId="0" xfId="0" applyFont="1" applyBorder="1" applyAlignment="1" applyProtection="1">
      <alignment horizontal="center" vertical="center" wrapText="1"/>
      <protection hidden="1"/>
    </xf>
    <xf numFmtId="0" fontId="8" fillId="0" borderId="8" xfId="0" applyFont="1" applyBorder="1" applyAlignment="1" applyProtection="1">
      <alignment horizontal="center" vertical="center" wrapText="1"/>
      <protection hidden="1"/>
    </xf>
    <xf numFmtId="0" fontId="8" fillId="0" borderId="12" xfId="0" applyFont="1" applyBorder="1" applyAlignment="1" applyProtection="1">
      <alignment horizontal="center" vertical="center" wrapText="1"/>
      <protection hidden="1"/>
    </xf>
    <xf numFmtId="0" fontId="8" fillId="0" borderId="4" xfId="0" applyFont="1" applyBorder="1" applyAlignment="1" applyProtection="1">
      <alignment horizontal="center" vertical="center" wrapText="1"/>
      <protection hidden="1"/>
    </xf>
    <xf numFmtId="0" fontId="8" fillId="0" borderId="9" xfId="0" applyFont="1" applyBorder="1" applyAlignment="1" applyProtection="1">
      <alignment horizontal="center" vertical="center" wrapText="1"/>
      <protection hidden="1"/>
    </xf>
    <xf numFmtId="0" fontId="8" fillId="0" borderId="14" xfId="0" applyFont="1" applyBorder="1" applyAlignment="1" applyProtection="1">
      <alignment horizontal="center" vertical="center" wrapText="1"/>
      <protection hidden="1"/>
    </xf>
    <xf numFmtId="0" fontId="8" fillId="0" borderId="13" xfId="0" applyFont="1" applyBorder="1" applyAlignment="1" applyProtection="1">
      <alignment horizontal="center" vertical="center" wrapText="1"/>
      <protection hidden="1"/>
    </xf>
    <xf numFmtId="0" fontId="5" fillId="0" borderId="6" xfId="0" applyFont="1" applyBorder="1" applyAlignment="1" applyProtection="1">
      <alignment horizontal="left" vertical="top" wrapText="1"/>
      <protection hidden="1"/>
    </xf>
    <xf numFmtId="0" fontId="5" fillId="0" borderId="17" xfId="0" applyFont="1" applyBorder="1" applyAlignment="1" applyProtection="1">
      <alignment horizontal="left" vertical="top" wrapText="1"/>
      <protection hidden="1"/>
    </xf>
    <xf numFmtId="0" fontId="9" fillId="0" borderId="0" xfId="0" applyFont="1" applyAlignment="1" applyProtection="1">
      <alignment horizontal="left" vertical="top" wrapText="1"/>
      <protection hidden="1"/>
    </xf>
    <xf numFmtId="0" fontId="11" fillId="9" borderId="11" xfId="52" applyFont="1" applyFill="1" applyBorder="1" applyAlignment="1" applyProtection="1">
      <alignment horizontal="center" vertical="center" wrapText="1"/>
      <protection hidden="1"/>
    </xf>
    <xf numFmtId="0" fontId="11" fillId="9" borderId="0" xfId="52" applyFont="1" applyFill="1" applyBorder="1" applyAlignment="1" applyProtection="1">
      <alignment horizontal="center" vertical="center" wrapText="1"/>
      <protection hidden="1"/>
    </xf>
    <xf numFmtId="0" fontId="5" fillId="0" borderId="0" xfId="0" applyFont="1" applyAlignment="1" applyProtection="1">
      <alignment horizontal="left" vertical="top" wrapText="1"/>
      <protection hidden="1"/>
    </xf>
    <xf numFmtId="0" fontId="10" fillId="0" borderId="24" xfId="53" quotePrefix="1" applyFont="1" applyFill="1" applyBorder="1" applyAlignment="1" applyProtection="1">
      <alignment horizontal="left" vertical="center" wrapText="1"/>
      <protection hidden="1"/>
    </xf>
    <xf numFmtId="0" fontId="10" fillId="0" borderId="24" xfId="53" applyFont="1" applyFill="1" applyBorder="1" applyAlignment="1" applyProtection="1">
      <alignment horizontal="left" vertical="center" wrapText="1"/>
      <protection hidden="1"/>
    </xf>
    <xf numFmtId="0" fontId="10" fillId="0" borderId="0" xfId="53" applyFont="1" applyFill="1" applyBorder="1" applyAlignment="1" applyProtection="1">
      <alignment horizontal="left" vertical="center" wrapText="1"/>
      <protection hidden="1"/>
    </xf>
    <xf numFmtId="0" fontId="10" fillId="0" borderId="0" xfId="0" applyFont="1" applyAlignment="1">
      <alignment horizontal="justify" vertical="center" wrapText="1"/>
    </xf>
    <xf numFmtId="0" fontId="10" fillId="10" borderId="0" xfId="0" applyFont="1" applyFill="1" applyAlignment="1">
      <alignment horizontal="center" vertical="center"/>
    </xf>
    <xf numFmtId="0" fontId="9" fillId="0" borderId="0" xfId="0" applyFont="1" applyAlignment="1">
      <alignment horizontal="left" vertical="top" wrapText="1"/>
    </xf>
    <xf numFmtId="0" fontId="81" fillId="0" borderId="6" xfId="59" applyFont="1" applyBorder="1" applyAlignment="1" applyProtection="1">
      <alignment horizontal="center" vertical="center" wrapText="1"/>
      <protection hidden="1"/>
    </xf>
    <xf numFmtId="0" fontId="81" fillId="0" borderId="6" xfId="59" applyFont="1" applyBorder="1" applyAlignment="1" applyProtection="1">
      <alignment horizontal="left" vertical="top" wrapText="1"/>
      <protection hidden="1"/>
    </xf>
    <xf numFmtId="0" fontId="5" fillId="0" borderId="6" xfId="43" applyFont="1" applyBorder="1" applyAlignment="1" applyProtection="1">
      <alignment horizontal="center" vertical="top" wrapText="1"/>
    </xf>
    <xf numFmtId="0" fontId="61" fillId="2" borderId="6" xfId="59" applyFont="1" applyFill="1" applyBorder="1" applyAlignment="1" applyProtection="1">
      <alignment horizontal="center" vertical="center"/>
      <protection locked="0"/>
    </xf>
    <xf numFmtId="0" fontId="9" fillId="2" borderId="6" xfId="0" applyFont="1" applyFill="1" applyBorder="1" applyAlignment="1" applyProtection="1">
      <alignment horizontal="left" vertical="top" wrapText="1"/>
      <protection locked="0"/>
    </xf>
    <xf numFmtId="0" fontId="9" fillId="0" borderId="0" xfId="0" applyFont="1" applyAlignment="1" applyProtection="1">
      <alignment horizontal="justify" vertical="center" wrapText="1"/>
      <protection hidden="1"/>
    </xf>
    <xf numFmtId="0" fontId="8" fillId="11" borderId="26" xfId="0" applyFont="1" applyFill="1" applyBorder="1" applyAlignment="1" applyProtection="1">
      <alignment horizontal="left" vertical="center" wrapText="1"/>
      <protection hidden="1"/>
    </xf>
    <xf numFmtId="0" fontId="8" fillId="11" borderId="3" xfId="0" applyFont="1" applyFill="1" applyBorder="1" applyAlignment="1" applyProtection="1">
      <alignment horizontal="left" vertical="center" wrapText="1"/>
      <protection hidden="1"/>
    </xf>
    <xf numFmtId="0" fontId="8" fillId="11" borderId="10" xfId="0" applyFont="1" applyFill="1" applyBorder="1" applyAlignment="1" applyProtection="1">
      <alignment horizontal="left" vertical="center" wrapText="1"/>
      <protection hidden="1"/>
    </xf>
    <xf numFmtId="0" fontId="8" fillId="0" borderId="26" xfId="37" applyFont="1" applyBorder="1" applyAlignment="1" applyProtection="1">
      <alignment horizontal="left" vertical="center" wrapText="1"/>
      <protection hidden="1"/>
    </xf>
    <xf numFmtId="0" fontId="8" fillId="0" borderId="3" xfId="37" applyFont="1" applyBorder="1" applyAlignment="1" applyProtection="1">
      <alignment horizontal="left" vertical="center" wrapText="1"/>
      <protection hidden="1"/>
    </xf>
    <xf numFmtId="0" fontId="8" fillId="0" borderId="10" xfId="37" applyFont="1" applyBorder="1" applyAlignment="1" applyProtection="1">
      <alignment horizontal="left" vertical="center" wrapText="1"/>
      <protection hidden="1"/>
    </xf>
    <xf numFmtId="0" fontId="8" fillId="0" borderId="26" xfId="0" applyFont="1" applyFill="1" applyBorder="1" applyAlignment="1" applyProtection="1">
      <alignment horizontal="left" vertical="center" wrapText="1"/>
      <protection hidden="1"/>
    </xf>
    <xf numFmtId="0" fontId="8" fillId="0" borderId="3" xfId="0" applyFont="1" applyFill="1" applyBorder="1" applyAlignment="1" applyProtection="1">
      <alignment horizontal="left" vertical="center" wrapText="1"/>
      <protection hidden="1"/>
    </xf>
    <xf numFmtId="0" fontId="8" fillId="0" borderId="10" xfId="0" applyFont="1" applyFill="1" applyBorder="1" applyAlignment="1" applyProtection="1">
      <alignment horizontal="left" vertical="center" wrapText="1"/>
      <protection hidden="1"/>
    </xf>
    <xf numFmtId="0" fontId="5" fillId="11" borderId="26" xfId="0" applyFont="1" applyFill="1" applyBorder="1" applyAlignment="1" applyProtection="1">
      <alignment horizontal="justify" vertical="center" wrapText="1"/>
      <protection hidden="1"/>
    </xf>
    <xf numFmtId="0" fontId="5" fillId="11" borderId="3" xfId="0" applyFont="1" applyFill="1" applyBorder="1" applyAlignment="1" applyProtection="1">
      <alignment horizontal="justify" vertical="center" wrapText="1"/>
      <protection hidden="1"/>
    </xf>
    <xf numFmtId="0" fontId="5" fillId="11" borderId="10" xfId="0" applyFont="1" applyFill="1" applyBorder="1" applyAlignment="1" applyProtection="1">
      <alignment horizontal="justify" vertical="center" wrapText="1"/>
      <protection hidden="1"/>
    </xf>
    <xf numFmtId="0" fontId="5" fillId="11" borderId="33" xfId="0" applyFont="1" applyFill="1" applyBorder="1" applyAlignment="1" applyProtection="1">
      <alignment horizontal="justify" vertical="center" wrapText="1"/>
      <protection hidden="1"/>
    </xf>
    <xf numFmtId="0" fontId="5" fillId="11" borderId="24" xfId="0" applyFont="1" applyFill="1" applyBorder="1" applyAlignment="1" applyProtection="1">
      <alignment horizontal="justify" vertical="center" wrapText="1"/>
      <protection hidden="1"/>
    </xf>
    <xf numFmtId="0" fontId="5" fillId="11" borderId="34" xfId="0" applyFont="1" applyFill="1" applyBorder="1" applyAlignment="1" applyProtection="1">
      <alignment horizontal="justify" vertical="center" wrapText="1"/>
      <protection hidden="1"/>
    </xf>
    <xf numFmtId="0" fontId="5" fillId="11" borderId="26" xfId="0" applyFont="1" applyFill="1" applyBorder="1" applyAlignment="1" applyProtection="1">
      <alignment horizontal="left" vertical="center" wrapText="1"/>
      <protection hidden="1"/>
    </xf>
    <xf numFmtId="0" fontId="5" fillId="11" borderId="3" xfId="0" applyFont="1" applyFill="1" applyBorder="1" applyAlignment="1" applyProtection="1">
      <alignment horizontal="left" vertical="center" wrapText="1"/>
      <protection hidden="1"/>
    </xf>
    <xf numFmtId="0" fontId="5" fillId="11" borderId="10" xfId="0" applyFont="1" applyFill="1" applyBorder="1" applyAlignment="1" applyProtection="1">
      <alignment horizontal="left" vertical="center" wrapText="1"/>
      <protection hidden="1"/>
    </xf>
    <xf numFmtId="0" fontId="24" fillId="0" borderId="4" xfId="0" applyFont="1" applyBorder="1" applyAlignment="1" applyProtection="1">
      <alignment horizontal="center" vertical="center" wrapText="1"/>
      <protection hidden="1"/>
    </xf>
    <xf numFmtId="0" fontId="10" fillId="0" borderId="4" xfId="0" applyFont="1" applyBorder="1" applyAlignment="1" applyProtection="1">
      <alignment horizontal="center" vertical="top"/>
      <protection hidden="1"/>
    </xf>
    <xf numFmtId="0" fontId="11" fillId="0" borderId="0" xfId="0" applyFont="1" applyAlignment="1" applyProtection="1">
      <alignment horizontal="center" vertical="center" wrapText="1"/>
      <protection hidden="1"/>
    </xf>
    <xf numFmtId="0" fontId="0" fillId="0" borderId="0" xfId="0" applyAlignment="1">
      <alignment horizontal="left" vertical="center" wrapText="1"/>
    </xf>
    <xf numFmtId="0" fontId="9" fillId="0" borderId="0" xfId="0" applyFont="1" applyAlignment="1" applyProtection="1">
      <alignment horizontal="center" vertical="center"/>
      <protection hidden="1"/>
    </xf>
    <xf numFmtId="0" fontId="5" fillId="0" borderId="0" xfId="0" applyFont="1" applyAlignment="1" applyProtection="1">
      <alignment horizontal="justify" vertical="top" wrapText="1"/>
      <protection hidden="1"/>
    </xf>
    <xf numFmtId="0" fontId="77" fillId="0" borderId="29" xfId="33" applyFont="1" applyBorder="1" applyAlignment="1" applyProtection="1">
      <alignment horizontal="center" vertical="center"/>
      <protection hidden="1"/>
    </xf>
    <xf numFmtId="0" fontId="77" fillId="0" borderId="35" xfId="33" applyFont="1" applyBorder="1" applyAlignment="1" applyProtection="1">
      <alignment horizontal="center" vertical="center"/>
      <protection hidden="1"/>
    </xf>
    <xf numFmtId="0" fontId="77" fillId="0" borderId="15" xfId="33" applyFont="1" applyBorder="1" applyAlignment="1" applyProtection="1">
      <alignment horizontal="center" vertical="center"/>
      <protection hidden="1"/>
    </xf>
    <xf numFmtId="0" fontId="5" fillId="0" borderId="5" xfId="33" applyFont="1" applyBorder="1" applyAlignment="1" applyProtection="1">
      <alignment horizontal="justify" vertical="top" wrapText="1"/>
      <protection hidden="1"/>
    </xf>
    <xf numFmtId="0" fontId="5" fillId="0" borderId="30" xfId="33" applyFont="1" applyBorder="1" applyAlignment="1" applyProtection="1">
      <alignment horizontal="justify" vertical="top" wrapText="1"/>
      <protection hidden="1"/>
    </xf>
    <xf numFmtId="0" fontId="5" fillId="0" borderId="36" xfId="33" applyFont="1" applyBorder="1" applyAlignment="1" applyProtection="1">
      <alignment horizontal="justify" vertical="top" wrapText="1"/>
      <protection hidden="1"/>
    </xf>
    <xf numFmtId="0" fontId="5" fillId="0" borderId="37" xfId="33" applyFont="1" applyBorder="1" applyAlignment="1" applyProtection="1">
      <alignment horizontal="justify" vertical="top" wrapText="1"/>
      <protection hidden="1"/>
    </xf>
    <xf numFmtId="0" fontId="5" fillId="0" borderId="0" xfId="0" applyFont="1" applyAlignment="1" applyProtection="1">
      <alignment horizontal="center" vertical="center" wrapText="1"/>
      <protection hidden="1"/>
    </xf>
    <xf numFmtId="0" fontId="5" fillId="0" borderId="4" xfId="0" applyFont="1" applyBorder="1" applyAlignment="1" applyProtection="1">
      <alignment horizontal="justify" vertical="top" wrapText="1"/>
      <protection hidden="1"/>
    </xf>
    <xf numFmtId="0" fontId="5" fillId="0" borderId="4" xfId="0" applyFont="1" applyBorder="1" applyAlignment="1" applyProtection="1">
      <alignment horizontal="left" vertical="top" wrapText="1" indent="5"/>
      <protection hidden="1"/>
    </xf>
    <xf numFmtId="0" fontId="5" fillId="0" borderId="0" xfId="0" applyFont="1" applyAlignment="1" applyProtection="1">
      <alignment horizontal="center" vertical="top"/>
      <protection hidden="1"/>
    </xf>
    <xf numFmtId="0" fontId="8" fillId="0" borderId="0" xfId="0" applyFont="1" applyAlignment="1" applyProtection="1">
      <alignment horizontal="center" vertical="top"/>
      <protection hidden="1"/>
    </xf>
    <xf numFmtId="0" fontId="5" fillId="0" borderId="0" xfId="0" applyFont="1" applyBorder="1" applyAlignment="1" applyProtection="1">
      <alignment horizontal="left" vertical="top" wrapText="1" indent="5"/>
      <protection hidden="1"/>
    </xf>
    <xf numFmtId="0" fontId="5" fillId="0" borderId="0" xfId="0" applyFont="1" applyAlignment="1" applyProtection="1">
      <alignment horizontal="justify" vertical="top"/>
      <protection hidden="1"/>
    </xf>
    <xf numFmtId="0" fontId="8" fillId="0" borderId="0" xfId="0" applyFont="1" applyAlignment="1" applyProtection="1">
      <alignment horizontal="justify"/>
      <protection hidden="1"/>
    </xf>
    <xf numFmtId="0" fontId="4" fillId="4" borderId="0" xfId="0" applyFont="1" applyFill="1" applyBorder="1" applyAlignment="1" applyProtection="1">
      <alignment horizontal="center" vertical="top"/>
      <protection hidden="1"/>
    </xf>
    <xf numFmtId="0" fontId="4" fillId="0" borderId="0" xfId="0" applyFont="1" applyAlignment="1" applyProtection="1">
      <alignment horizontal="center" vertical="top"/>
      <protection hidden="1"/>
    </xf>
    <xf numFmtId="0" fontId="5" fillId="0" borderId="0" xfId="0" applyFont="1" applyAlignment="1" applyProtection="1">
      <alignment horizontal="center" vertical="top" wrapText="1"/>
      <protection hidden="1"/>
    </xf>
    <xf numFmtId="0" fontId="5" fillId="0" borderId="0" xfId="0" applyFont="1" applyAlignment="1" applyProtection="1">
      <alignment horizontal="justify"/>
      <protection hidden="1"/>
    </xf>
    <xf numFmtId="0" fontId="8" fillId="0" borderId="0" xfId="0" applyFont="1" applyAlignment="1">
      <alignment horizontal="left" vertical="top"/>
    </xf>
    <xf numFmtId="0" fontId="8" fillId="0" borderId="0" xfId="0" applyFont="1" applyBorder="1" applyAlignment="1" applyProtection="1">
      <alignment horizontal="justify" vertical="top" wrapText="1"/>
      <protection hidden="1"/>
    </xf>
    <xf numFmtId="0" fontId="5" fillId="0" borderId="0" xfId="0" applyFont="1" applyBorder="1" applyAlignment="1" applyProtection="1">
      <alignment vertical="top" wrapText="1"/>
      <protection hidden="1"/>
    </xf>
    <xf numFmtId="0" fontId="0" fillId="0" borderId="0" xfId="0" applyAlignment="1">
      <alignment vertical="top" wrapText="1"/>
    </xf>
    <xf numFmtId="0" fontId="9" fillId="0" borderId="7" xfId="0" applyFont="1" applyBorder="1" applyAlignment="1" applyProtection="1">
      <alignment horizontal="left" vertical="center" wrapText="1"/>
      <protection hidden="1"/>
    </xf>
    <xf numFmtId="0" fontId="9" fillId="2" borderId="7" xfId="0" applyFont="1" applyFill="1" applyBorder="1" applyAlignment="1" applyProtection="1">
      <alignment horizontal="left" vertical="top" wrapText="1"/>
      <protection locked="0"/>
    </xf>
    <xf numFmtId="0" fontId="9" fillId="2" borderId="13" xfId="0" applyFont="1" applyFill="1" applyBorder="1" applyAlignment="1" applyProtection="1">
      <alignment horizontal="left" vertical="top" wrapText="1"/>
      <protection locked="0"/>
    </xf>
    <xf numFmtId="0" fontId="9" fillId="0" borderId="12" xfId="0" applyFont="1" applyBorder="1" applyAlignment="1" applyProtection="1">
      <alignment horizontal="justify" vertical="top" wrapText="1"/>
      <protection hidden="1"/>
    </xf>
    <xf numFmtId="0" fontId="9" fillId="0" borderId="4" xfId="0" applyFont="1" applyBorder="1" applyAlignment="1" applyProtection="1">
      <alignment horizontal="justify" vertical="top" wrapText="1"/>
      <protection hidden="1"/>
    </xf>
    <xf numFmtId="0" fontId="9" fillId="0" borderId="9" xfId="0" applyFont="1" applyBorder="1" applyAlignment="1" applyProtection="1">
      <alignment horizontal="justify" vertical="top" wrapText="1"/>
      <protection hidden="1"/>
    </xf>
    <xf numFmtId="0" fontId="9" fillId="0" borderId="26" xfId="0" applyFont="1" applyBorder="1" applyAlignment="1" applyProtection="1">
      <alignment horizontal="left" vertical="top" wrapText="1"/>
      <protection hidden="1"/>
    </xf>
    <xf numFmtId="0" fontId="9" fillId="0" borderId="3" xfId="0" applyFont="1" applyBorder="1" applyAlignment="1" applyProtection="1">
      <alignment horizontal="left" vertical="top" wrapText="1"/>
      <protection hidden="1"/>
    </xf>
    <xf numFmtId="0" fontId="9" fillId="0" borderId="10" xfId="0" applyFont="1" applyBorder="1" applyAlignment="1" applyProtection="1">
      <alignment horizontal="left" vertical="top" wrapText="1"/>
      <protection hidden="1"/>
    </xf>
    <xf numFmtId="0" fontId="9" fillId="0" borderId="1" xfId="0" applyFont="1" applyBorder="1" applyAlignment="1" applyProtection="1">
      <alignment horizontal="left" vertical="center" wrapText="1"/>
      <protection hidden="1"/>
    </xf>
    <xf numFmtId="0" fontId="8" fillId="0" borderId="6" xfId="37" applyFont="1" applyBorder="1" applyAlignment="1" applyProtection="1">
      <alignment horizontal="left" vertical="center" wrapText="1"/>
      <protection hidden="1"/>
    </xf>
    <xf numFmtId="0" fontId="9" fillId="2" borderId="3" xfId="0" applyFont="1" applyFill="1" applyBorder="1" applyAlignment="1" applyProtection="1">
      <alignment horizontal="center" vertical="center" wrapText="1"/>
      <protection locked="0"/>
    </xf>
    <xf numFmtId="0" fontId="9" fillId="0" borderId="17" xfId="0" applyFont="1" applyBorder="1" applyAlignment="1" applyProtection="1">
      <alignment horizontal="left" vertical="center" wrapText="1"/>
      <protection hidden="1"/>
    </xf>
    <xf numFmtId="0" fontId="9" fillId="0" borderId="6" xfId="0" applyFont="1" applyBorder="1" applyAlignment="1" applyProtection="1">
      <alignment horizontal="left" vertical="center" wrapText="1"/>
      <protection hidden="1"/>
    </xf>
    <xf numFmtId="0" fontId="9" fillId="0" borderId="18" xfId="0" applyFont="1" applyBorder="1" applyAlignment="1" applyProtection="1">
      <alignment horizontal="left" vertical="center" wrapText="1"/>
      <protection hidden="1"/>
    </xf>
    <xf numFmtId="0" fontId="9" fillId="0" borderId="16" xfId="0" applyFont="1" applyBorder="1" applyAlignment="1" applyProtection="1">
      <alignment horizontal="left" vertical="center" wrapText="1"/>
      <protection hidden="1"/>
    </xf>
    <xf numFmtId="0" fontId="9" fillId="0" borderId="6" xfId="0" applyFont="1" applyBorder="1" applyAlignment="1" applyProtection="1">
      <alignment horizontal="left" vertical="top" wrapText="1"/>
      <protection hidden="1"/>
    </xf>
    <xf numFmtId="0" fontId="9" fillId="0" borderId="28" xfId="0" applyFont="1" applyBorder="1" applyAlignment="1" applyProtection="1">
      <alignment horizontal="left" vertical="center" wrapText="1"/>
      <protection hidden="1"/>
    </xf>
    <xf numFmtId="0" fontId="9" fillId="0" borderId="36" xfId="0" applyFont="1" applyBorder="1" applyAlignment="1" applyProtection="1">
      <alignment horizontal="left" vertical="center" wrapText="1"/>
      <protection hidden="1"/>
    </xf>
    <xf numFmtId="0" fontId="9" fillId="0" borderId="37" xfId="0" applyFont="1" applyBorder="1" applyAlignment="1" applyProtection="1">
      <alignment horizontal="left" vertical="center" wrapText="1"/>
      <protection hidden="1"/>
    </xf>
    <xf numFmtId="0" fontId="9" fillId="0" borderId="29" xfId="0" applyFont="1" applyBorder="1" applyAlignment="1" applyProtection="1">
      <alignment horizontal="left" vertical="center"/>
      <protection hidden="1"/>
    </xf>
    <xf numFmtId="0" fontId="9" fillId="0" borderId="35" xfId="0" applyFont="1" applyBorder="1" applyAlignment="1" applyProtection="1">
      <alignment horizontal="left" vertical="center"/>
      <protection hidden="1"/>
    </xf>
    <xf numFmtId="0" fontId="9" fillId="0" borderId="15" xfId="0" applyFont="1" applyBorder="1" applyAlignment="1" applyProtection="1">
      <alignment horizontal="left" vertical="center"/>
      <protection hidden="1"/>
    </xf>
    <xf numFmtId="0" fontId="50" fillId="0" borderId="0" xfId="0" applyFont="1" applyBorder="1" applyAlignment="1">
      <alignment horizontal="left"/>
    </xf>
    <xf numFmtId="0" fontId="50" fillId="0" borderId="24" xfId="0" applyFont="1" applyBorder="1" applyAlignment="1">
      <alignment horizontal="left"/>
    </xf>
    <xf numFmtId="0" fontId="9" fillId="0" borderId="0" xfId="0" applyFont="1" applyAlignment="1" applyProtection="1">
      <alignment vertical="top" wrapText="1"/>
      <protection hidden="1"/>
    </xf>
    <xf numFmtId="0" fontId="10" fillId="10" borderId="0" xfId="0" applyFont="1" applyFill="1" applyAlignment="1" applyProtection="1">
      <alignment horizontal="justify" vertical="justify" wrapText="1"/>
      <protection hidden="1"/>
    </xf>
    <xf numFmtId="0" fontId="9" fillId="0" borderId="0" xfId="53" applyFont="1" applyFill="1" applyAlignment="1" applyProtection="1">
      <alignment horizontal="left" vertical="center"/>
      <protection hidden="1"/>
    </xf>
    <xf numFmtId="0" fontId="45" fillId="0" borderId="0" xfId="0" applyFont="1" applyAlignment="1" applyProtection="1">
      <alignment horizontal="left" vertical="top" wrapText="1"/>
      <protection hidden="1"/>
    </xf>
    <xf numFmtId="0" fontId="10" fillId="0" borderId="0" xfId="0" applyFont="1" applyAlignment="1" applyProtection="1">
      <alignment horizontal="left" vertical="top" wrapText="1"/>
      <protection hidden="1"/>
    </xf>
    <xf numFmtId="0" fontId="9" fillId="2" borderId="6" xfId="0" applyFont="1" applyFill="1" applyBorder="1" applyAlignment="1" applyProtection="1">
      <alignment horizontal="center" vertical="top" wrapText="1"/>
      <protection locked="0"/>
    </xf>
    <xf numFmtId="0" fontId="9" fillId="0" borderId="3" xfId="0" applyFont="1" applyBorder="1" applyAlignment="1" applyProtection="1">
      <alignment horizontal="center" vertical="center" wrapText="1"/>
      <protection hidden="1"/>
    </xf>
    <xf numFmtId="0" fontId="22" fillId="0" borderId="0" xfId="0" applyFont="1" applyAlignment="1" applyProtection="1">
      <alignment horizontal="justify" vertical="center" wrapText="1"/>
      <protection hidden="1"/>
    </xf>
    <xf numFmtId="0" fontId="10" fillId="0" borderId="0" xfId="0" applyFont="1" applyAlignment="1" applyProtection="1">
      <alignment vertical="center" wrapText="1"/>
      <protection hidden="1"/>
    </xf>
    <xf numFmtId="0" fontId="0" fillId="0" borderId="0" xfId="0" applyAlignment="1">
      <alignment wrapText="1"/>
    </xf>
    <xf numFmtId="0" fontId="10" fillId="0" borderId="6" xfId="0" applyFont="1" applyBorder="1" applyAlignment="1" applyProtection="1">
      <alignment horizontal="justify" vertical="center" wrapText="1"/>
      <protection hidden="1"/>
    </xf>
    <xf numFmtId="0" fontId="35" fillId="2" borderId="6" xfId="0" applyFont="1" applyFill="1" applyBorder="1" applyAlignment="1" applyProtection="1">
      <alignment horizontal="left" vertical="center" wrapText="1"/>
      <protection locked="0"/>
    </xf>
    <xf numFmtId="172" fontId="10" fillId="0" borderId="0" xfId="0" applyNumberFormat="1" applyFont="1" applyAlignment="1" applyProtection="1">
      <alignment horizontal="left" vertical="center"/>
      <protection hidden="1"/>
    </xf>
    <xf numFmtId="0" fontId="10" fillId="0" borderId="0" xfId="0" applyFont="1" applyBorder="1" applyAlignment="1" applyProtection="1">
      <alignment horizontal="left" wrapText="1"/>
      <protection hidden="1"/>
    </xf>
    <xf numFmtId="0" fontId="9" fillId="0" borderId="0" xfId="0" applyFont="1" applyBorder="1" applyAlignment="1" applyProtection="1">
      <alignment horizontal="center"/>
      <protection hidden="1"/>
    </xf>
    <xf numFmtId="0" fontId="9" fillId="2" borderId="6" xfId="0" applyFont="1" applyFill="1" applyBorder="1" applyAlignment="1" applyProtection="1">
      <alignment horizontal="right" vertical="top" wrapText="1"/>
      <protection locked="0"/>
    </xf>
    <xf numFmtId="0" fontId="9" fillId="0" borderId="6" xfId="0" applyFont="1" applyBorder="1" applyAlignment="1" applyProtection="1">
      <alignment horizontal="center" vertical="top" wrapText="1"/>
      <protection hidden="1"/>
    </xf>
    <xf numFmtId="0" fontId="9" fillId="0" borderId="0" xfId="0" applyFont="1" applyBorder="1" applyAlignment="1" applyProtection="1">
      <alignment horizontal="left"/>
      <protection hidden="1"/>
    </xf>
    <xf numFmtId="0" fontId="9" fillId="2" borderId="16" xfId="0" applyFont="1" applyFill="1" applyBorder="1" applyAlignment="1" applyProtection="1">
      <alignment horizontal="left" vertical="top" wrapText="1"/>
      <protection locked="0"/>
    </xf>
    <xf numFmtId="0" fontId="9" fillId="0" borderId="6" xfId="0" applyFont="1" applyBorder="1" applyAlignment="1" applyProtection="1">
      <alignment horizontal="justify" vertical="center" wrapText="1"/>
      <protection hidden="1"/>
    </xf>
    <xf numFmtId="0" fontId="9" fillId="2" borderId="17" xfId="0" applyFont="1" applyFill="1" applyBorder="1" applyAlignment="1" applyProtection="1">
      <alignment horizontal="left" vertical="top" wrapText="1"/>
      <protection locked="0"/>
    </xf>
    <xf numFmtId="0" fontId="9" fillId="2" borderId="18" xfId="0" applyFont="1" applyFill="1" applyBorder="1" applyAlignment="1" applyProtection="1">
      <alignment horizontal="left" vertical="top" wrapText="1"/>
      <protection locked="0"/>
    </xf>
    <xf numFmtId="0" fontId="9" fillId="0" borderId="33" xfId="0" applyFont="1" applyBorder="1" applyAlignment="1" applyProtection="1">
      <alignment horizontal="left" vertical="center" wrapText="1"/>
      <protection hidden="1"/>
    </xf>
    <xf numFmtId="0" fontId="9" fillId="0" borderId="34" xfId="0" applyFont="1" applyBorder="1" applyAlignment="1" applyProtection="1">
      <alignment horizontal="left" vertical="center" wrapText="1"/>
      <protection hidden="1"/>
    </xf>
    <xf numFmtId="0" fontId="22" fillId="0" borderId="0" xfId="0" applyFont="1" applyAlignment="1" applyProtection="1">
      <alignment horizontal="justify" vertical="top" wrapText="1"/>
      <protection hidden="1"/>
    </xf>
    <xf numFmtId="0" fontId="22" fillId="0" borderId="4" xfId="0" applyFont="1" applyBorder="1" applyAlignment="1" applyProtection="1">
      <alignment horizontal="justify" vertical="top" wrapText="1"/>
      <protection hidden="1"/>
    </xf>
    <xf numFmtId="0" fontId="35" fillId="0" borderId="6" xfId="0" applyFont="1" applyFill="1" applyBorder="1" applyAlignment="1" applyProtection="1">
      <alignment horizontal="left" vertical="center" wrapText="1"/>
      <protection hidden="1"/>
    </xf>
    <xf numFmtId="0" fontId="9" fillId="2" borderId="6" xfId="37" applyFont="1" applyFill="1" applyBorder="1" applyAlignment="1" applyProtection="1">
      <alignment horizontal="left" vertical="top" wrapText="1"/>
      <protection hidden="1"/>
    </xf>
    <xf numFmtId="0" fontId="10" fillId="0" borderId="4" xfId="37" applyFont="1" applyBorder="1" applyAlignment="1" applyProtection="1">
      <alignment horizontal="right" vertical="top" wrapText="1"/>
      <protection hidden="1"/>
    </xf>
    <xf numFmtId="0" fontId="10" fillId="0" borderId="4" xfId="37" applyFont="1" applyBorder="1" applyAlignment="1" applyProtection="1">
      <alignment horizontal="left" vertical="top" wrapText="1"/>
      <protection hidden="1"/>
    </xf>
    <xf numFmtId="0" fontId="10" fillId="10" borderId="0" xfId="37" applyFont="1" applyFill="1" applyAlignment="1" applyProtection="1">
      <alignment horizontal="center" vertical="center"/>
      <protection hidden="1"/>
    </xf>
    <xf numFmtId="0" fontId="10" fillId="0" borderId="0" xfId="37" applyFont="1" applyAlignment="1" applyProtection="1">
      <alignment horizontal="justify" vertical="center" wrapText="1"/>
      <protection hidden="1"/>
    </xf>
    <xf numFmtId="0" fontId="9" fillId="0" borderId="6" xfId="37" applyFont="1" applyBorder="1" applyAlignment="1" applyProtection="1">
      <alignment horizontal="center" vertical="center" wrapText="1"/>
      <protection hidden="1"/>
    </xf>
    <xf numFmtId="0" fontId="9" fillId="0" borderId="0" xfId="37" applyFont="1" applyAlignment="1" applyProtection="1">
      <alignment horizontal="justify" vertical="top"/>
      <protection hidden="1"/>
    </xf>
    <xf numFmtId="0" fontId="22" fillId="0" borderId="0" xfId="37" applyFont="1" applyAlignment="1" applyProtection="1">
      <alignment horizontal="left" vertical="center" wrapText="1"/>
      <protection hidden="1"/>
    </xf>
    <xf numFmtId="0" fontId="11" fillId="0" borderId="0" xfId="37" applyFont="1" applyAlignment="1" applyProtection="1">
      <alignment horizontal="center" vertical="center" wrapText="1"/>
      <protection hidden="1"/>
    </xf>
    <xf numFmtId="0" fontId="9" fillId="0" borderId="0" xfId="37" applyFont="1" applyAlignment="1" applyProtection="1">
      <alignment horizontal="justify" vertical="center"/>
      <protection hidden="1"/>
    </xf>
    <xf numFmtId="0" fontId="10" fillId="0" borderId="0" xfId="37" applyFont="1" applyAlignment="1" applyProtection="1">
      <alignment horizontal="center" vertical="center"/>
      <protection hidden="1"/>
    </xf>
    <xf numFmtId="0" fontId="5" fillId="0" borderId="0" xfId="35" applyFont="1" applyAlignment="1" applyProtection="1">
      <alignment horizontal="justify" vertical="top" wrapText="1"/>
      <protection hidden="1"/>
    </xf>
    <xf numFmtId="0" fontId="5" fillId="0" borderId="0" xfId="35" applyFont="1" applyBorder="1" applyAlignment="1" applyProtection="1">
      <alignment horizontal="justify" vertical="top" wrapText="1"/>
      <protection hidden="1"/>
    </xf>
    <xf numFmtId="0" fontId="5" fillId="0" borderId="0" xfId="35" quotePrefix="1" applyFont="1" applyAlignment="1" applyProtection="1">
      <alignment horizontal="left" vertical="top" wrapText="1"/>
      <protection hidden="1"/>
    </xf>
    <xf numFmtId="0" fontId="5" fillId="0" borderId="0" xfId="35" applyFont="1" applyBorder="1" applyAlignment="1" applyProtection="1">
      <alignment horizontal="left" vertical="top" wrapText="1"/>
      <protection hidden="1"/>
    </xf>
    <xf numFmtId="0" fontId="5" fillId="0" borderId="4" xfId="35" applyFont="1" applyBorder="1" applyAlignment="1" applyProtection="1">
      <alignment horizontal="left" vertical="top" wrapText="1" indent="5"/>
      <protection hidden="1"/>
    </xf>
    <xf numFmtId="0" fontId="5" fillId="0" borderId="0" xfId="35" applyFont="1" applyAlignment="1" applyProtection="1">
      <alignment horizontal="justify" vertical="top"/>
      <protection hidden="1"/>
    </xf>
    <xf numFmtId="0" fontId="8" fillId="0" borderId="0" xfId="35" applyFont="1" applyBorder="1" applyAlignment="1" applyProtection="1">
      <alignment horizontal="justify" vertical="top" wrapText="1"/>
      <protection hidden="1"/>
    </xf>
    <xf numFmtId="0" fontId="5" fillId="0" borderId="0" xfId="35" applyFont="1" applyBorder="1" applyAlignment="1" applyProtection="1">
      <alignment horizontal="left" vertical="top"/>
      <protection hidden="1"/>
    </xf>
    <xf numFmtId="0" fontId="5" fillId="0" borderId="0" xfId="35" applyFont="1" applyBorder="1" applyAlignment="1" applyProtection="1">
      <alignment horizontal="left" vertical="top" wrapText="1" indent="5"/>
      <protection hidden="1"/>
    </xf>
    <xf numFmtId="0" fontId="8" fillId="0" borderId="0" xfId="35" applyFont="1" applyAlignment="1" applyProtection="1">
      <alignment horizontal="justify"/>
      <protection hidden="1"/>
    </xf>
    <xf numFmtId="0" fontId="5" fillId="0" borderId="0" xfId="35" applyFont="1" applyAlignment="1" applyProtection="1">
      <alignment horizontal="left" vertical="top"/>
      <protection hidden="1"/>
    </xf>
    <xf numFmtId="0" fontId="9" fillId="0" borderId="4" xfId="35" applyFont="1" applyBorder="1" applyAlignment="1" applyProtection="1">
      <alignment horizontal="justify" vertical="top" wrapText="1"/>
      <protection hidden="1"/>
    </xf>
    <xf numFmtId="0" fontId="9" fillId="0" borderId="4" xfId="35" applyFont="1" applyBorder="1" applyAlignment="1" applyProtection="1">
      <alignment horizontal="left" vertical="top" wrapText="1" indent="5"/>
      <protection hidden="1"/>
    </xf>
    <xf numFmtId="0" fontId="5" fillId="0" borderId="0" xfId="35" applyFont="1" applyAlignment="1" applyProtection="1">
      <alignment horizontal="justify"/>
      <protection hidden="1"/>
    </xf>
    <xf numFmtId="0" fontId="5" fillId="0" borderId="36" xfId="35" applyFont="1" applyBorder="1" applyAlignment="1" applyProtection="1">
      <alignment horizontal="justify" vertical="top" wrapText="1"/>
      <protection hidden="1"/>
    </xf>
    <xf numFmtId="0" fontId="5" fillId="0" borderId="37" xfId="35" applyFont="1" applyBorder="1" applyAlignment="1" applyProtection="1">
      <alignment horizontal="justify" vertical="top" wrapText="1"/>
      <protection hidden="1"/>
    </xf>
    <xf numFmtId="0" fontId="4" fillId="0" borderId="0" xfId="35" applyFont="1" applyFill="1" applyBorder="1" applyAlignment="1" applyProtection="1">
      <alignment horizontal="center" vertical="top"/>
      <protection hidden="1"/>
    </xf>
    <xf numFmtId="0" fontId="5" fillId="0" borderId="0" xfId="35" applyFont="1" applyAlignment="1" applyProtection="1">
      <alignment horizontal="center" vertical="top"/>
      <protection hidden="1"/>
    </xf>
    <xf numFmtId="0" fontId="9" fillId="0" borderId="0" xfId="35" applyFont="1" applyBorder="1" applyAlignment="1" applyProtection="1">
      <alignment horizontal="justify" vertical="top" wrapText="1"/>
      <protection hidden="1"/>
    </xf>
    <xf numFmtId="0" fontId="9" fillId="0" borderId="0" xfId="35" applyFont="1" applyBorder="1" applyAlignment="1" applyProtection="1">
      <alignment horizontal="left" vertical="top" wrapText="1" indent="5"/>
      <protection hidden="1"/>
    </xf>
    <xf numFmtId="0" fontId="8" fillId="0" borderId="0" xfId="35" applyFont="1" applyFill="1" applyAlignment="1" applyProtection="1">
      <alignment horizontal="center" vertical="top"/>
      <protection hidden="1"/>
    </xf>
    <xf numFmtId="0" fontId="5" fillId="0" borderId="0" xfId="35" applyFont="1" applyFill="1" applyAlignment="1" applyProtection="1">
      <alignment horizontal="center" vertical="top" wrapText="1"/>
      <protection hidden="1"/>
    </xf>
    <xf numFmtId="0" fontId="5" fillId="0" borderId="0" xfId="35" applyFont="1" applyAlignment="1" applyProtection="1">
      <alignment horizontal="center" vertical="top" wrapText="1"/>
      <protection hidden="1"/>
    </xf>
    <xf numFmtId="0" fontId="8" fillId="0" borderId="0" xfId="35" applyFont="1" applyAlignment="1" applyProtection="1">
      <alignment horizontal="center" vertical="top"/>
      <protection hidden="1"/>
    </xf>
    <xf numFmtId="0" fontId="62" fillId="0" borderId="29" xfId="35" applyFont="1" applyBorder="1" applyAlignment="1" applyProtection="1">
      <alignment horizontal="center" vertical="center"/>
      <protection hidden="1"/>
    </xf>
    <xf numFmtId="0" fontId="62" fillId="0" borderId="35" xfId="35" applyFont="1" applyBorder="1" applyAlignment="1" applyProtection="1">
      <alignment horizontal="center" vertical="center"/>
      <protection hidden="1"/>
    </xf>
    <xf numFmtId="0" fontId="62" fillId="0" borderId="15" xfId="35" applyFont="1" applyBorder="1" applyAlignment="1" applyProtection="1">
      <alignment horizontal="center" vertical="center"/>
      <protection hidden="1"/>
    </xf>
    <xf numFmtId="0" fontId="5" fillId="0" borderId="5" xfId="35" applyFont="1" applyBorder="1" applyAlignment="1" applyProtection="1">
      <alignment horizontal="justify" vertical="top" wrapText="1"/>
      <protection hidden="1"/>
    </xf>
    <xf numFmtId="0" fontId="5" fillId="0" borderId="30" xfId="35" applyFont="1" applyBorder="1" applyAlignment="1" applyProtection="1">
      <alignment horizontal="justify" vertical="top" wrapText="1"/>
      <protection hidden="1"/>
    </xf>
    <xf numFmtId="0" fontId="9" fillId="0" borderId="0" xfId="0" applyFont="1" applyAlignment="1" applyProtection="1">
      <alignment horizontal="justify" vertical="top" wrapText="1"/>
      <protection hidden="1"/>
    </xf>
    <xf numFmtId="0" fontId="10" fillId="0" borderId="4" xfId="0" applyFont="1" applyBorder="1" applyAlignment="1" applyProtection="1">
      <alignment vertical="top" wrapText="1"/>
      <protection hidden="1"/>
    </xf>
    <xf numFmtId="0" fontId="64" fillId="9" borderId="11" xfId="52" applyFont="1" applyFill="1" applyBorder="1" applyAlignment="1" applyProtection="1">
      <alignment horizontal="center" vertical="center" wrapText="1"/>
      <protection hidden="1"/>
    </xf>
    <xf numFmtId="0" fontId="64" fillId="9" borderId="0" xfId="52" applyFont="1" applyFill="1" applyBorder="1" applyAlignment="1" applyProtection="1">
      <alignment horizontal="center" vertical="center" wrapText="1"/>
      <protection hidden="1"/>
    </xf>
    <xf numFmtId="0" fontId="10" fillId="0" borderId="0" xfId="53" applyFont="1" applyFill="1" applyAlignment="1" applyProtection="1">
      <alignment horizontal="left" vertical="center" wrapText="1"/>
      <protection hidden="1"/>
    </xf>
    <xf numFmtId="0" fontId="9" fillId="2" borderId="0" xfId="0" applyFont="1" applyFill="1" applyBorder="1" applyAlignment="1" applyProtection="1">
      <alignment horizontal="justify" vertical="center" wrapText="1"/>
      <protection locked="0"/>
    </xf>
    <xf numFmtId="0" fontId="9" fillId="0" borderId="0" xfId="0" applyFont="1" applyAlignment="1" applyProtection="1">
      <alignment horizontal="justify" vertical="top"/>
      <protection hidden="1"/>
    </xf>
    <xf numFmtId="0" fontId="9" fillId="2" borderId="0" xfId="0" applyFont="1" applyFill="1" applyAlignment="1" applyProtection="1">
      <alignment horizontal="left" vertical="center" wrapText="1"/>
      <protection locked="0"/>
    </xf>
    <xf numFmtId="172" fontId="9" fillId="0" borderId="0" xfId="0" applyNumberFormat="1" applyFont="1" applyFill="1" applyAlignment="1" applyProtection="1">
      <alignment horizontal="left" vertical="center"/>
      <protection hidden="1"/>
    </xf>
    <xf numFmtId="0" fontId="28" fillId="0" borderId="0" xfId="0" applyFont="1" applyAlignment="1" applyProtection="1">
      <alignment horizontal="justify" vertical="top"/>
      <protection hidden="1"/>
    </xf>
    <xf numFmtId="0" fontId="9" fillId="0" borderId="6" xfId="0" applyFont="1" applyFill="1" applyBorder="1" applyAlignment="1" applyProtection="1">
      <alignment horizontal="center" vertical="center"/>
      <protection hidden="1"/>
    </xf>
    <xf numFmtId="171" fontId="9" fillId="0" borderId="0" xfId="0" applyNumberFormat="1" applyFont="1" applyBorder="1" applyAlignment="1" applyProtection="1">
      <alignment horizontal="justify" vertical="top" wrapText="1"/>
      <protection hidden="1"/>
    </xf>
    <xf numFmtId="0" fontId="56" fillId="0" borderId="24" xfId="0" applyFont="1" applyFill="1" applyBorder="1" applyAlignment="1" applyProtection="1">
      <alignment horizontal="left" vertical="top" wrapText="1" indent="1"/>
      <protection hidden="1"/>
    </xf>
    <xf numFmtId="0" fontId="9" fillId="0" borderId="6" xfId="0" applyFont="1" applyFill="1" applyBorder="1" applyAlignment="1" applyProtection="1">
      <alignment horizontal="center" vertical="center" wrapText="1"/>
      <protection hidden="1"/>
    </xf>
    <xf numFmtId="0" fontId="10" fillId="11" borderId="0" xfId="0" applyFont="1" applyFill="1" applyBorder="1" applyAlignment="1" applyProtection="1">
      <alignment horizontal="justify" vertical="top" wrapText="1"/>
      <protection hidden="1"/>
    </xf>
    <xf numFmtId="171" fontId="10" fillId="0" borderId="0" xfId="0" applyNumberFormat="1" applyFont="1" applyBorder="1" applyAlignment="1" applyProtection="1">
      <alignment horizontal="left" vertical="top" wrapText="1"/>
      <protection hidden="1"/>
    </xf>
    <xf numFmtId="0" fontId="9" fillId="11" borderId="0" xfId="0" applyFont="1" applyFill="1" applyBorder="1" applyAlignment="1" applyProtection="1">
      <alignment horizontal="center" vertical="top" wrapText="1"/>
      <protection hidden="1"/>
    </xf>
    <xf numFmtId="0" fontId="9" fillId="11" borderId="0" xfId="0" applyFont="1" applyFill="1" applyBorder="1" applyAlignment="1" applyProtection="1">
      <alignment horizontal="right" vertical="top" wrapText="1"/>
      <protection hidden="1"/>
    </xf>
    <xf numFmtId="0" fontId="9" fillId="11" borderId="8" xfId="0" applyFont="1" applyFill="1" applyBorder="1" applyAlignment="1" applyProtection="1">
      <alignment horizontal="right" vertical="top" wrapText="1"/>
      <protection hidden="1"/>
    </xf>
    <xf numFmtId="0" fontId="10" fillId="0" borderId="0" xfId="0" applyFont="1" applyAlignment="1" applyProtection="1">
      <alignment horizontal="left" vertical="center"/>
      <protection hidden="1"/>
    </xf>
    <xf numFmtId="0" fontId="69" fillId="9" borderId="0" xfId="52" applyFont="1" applyFill="1" applyBorder="1" applyAlignment="1" applyProtection="1">
      <alignment horizontal="left" vertical="top" wrapText="1"/>
      <protection hidden="1"/>
    </xf>
    <xf numFmtId="0" fontId="9" fillId="2" borderId="5" xfId="0" applyFont="1" applyFill="1" applyBorder="1" applyAlignment="1" applyProtection="1">
      <alignment horizontal="left" vertical="center" wrapText="1"/>
      <protection locked="0"/>
    </xf>
    <xf numFmtId="0" fontId="9" fillId="0" borderId="38" xfId="0" applyFont="1" applyBorder="1" applyAlignment="1" applyProtection="1">
      <alignment horizontal="left" vertical="center" indent="2"/>
      <protection hidden="1"/>
    </xf>
    <xf numFmtId="0" fontId="9" fillId="0" borderId="19" xfId="0" applyFont="1" applyBorder="1" applyAlignment="1" applyProtection="1">
      <alignment horizontal="left" vertical="center" indent="2"/>
      <protection hidden="1"/>
    </xf>
    <xf numFmtId="0" fontId="9" fillId="0" borderId="0" xfId="0" applyFont="1" applyBorder="1" applyAlignment="1" applyProtection="1">
      <alignment horizontal="left" vertical="center" indent="2"/>
      <protection hidden="1"/>
    </xf>
    <xf numFmtId="0" fontId="9" fillId="0" borderId="0" xfId="0" applyFont="1" applyAlignment="1" applyProtection="1">
      <alignment horizontal="left" vertical="center" wrapText="1" indent="2"/>
      <protection hidden="1"/>
    </xf>
    <xf numFmtId="0" fontId="9" fillId="0" borderId="0" xfId="0" applyFont="1" applyAlignment="1" applyProtection="1">
      <alignment horizontal="center" vertical="center" wrapText="1"/>
      <protection hidden="1"/>
    </xf>
    <xf numFmtId="0" fontId="9" fillId="2" borderId="0" xfId="0" applyFont="1" applyFill="1" applyAlignment="1" applyProtection="1">
      <alignment horizontal="center" vertical="center" wrapText="1"/>
      <protection locked="0"/>
    </xf>
    <xf numFmtId="0" fontId="9" fillId="0" borderId="5" xfId="0" applyFont="1" applyBorder="1" applyAlignment="1" applyProtection="1">
      <alignment horizontal="left" vertical="center" indent="2"/>
      <protection hidden="1"/>
    </xf>
    <xf numFmtId="0" fontId="9" fillId="0" borderId="0" xfId="0" applyFont="1" applyBorder="1" applyAlignment="1" applyProtection="1">
      <alignment horizontal="justify" vertical="center" wrapText="1"/>
      <protection hidden="1"/>
    </xf>
    <xf numFmtId="171" fontId="9" fillId="0" borderId="0" xfId="0" applyNumberFormat="1" applyFont="1" applyFill="1" applyBorder="1" applyAlignment="1" applyProtection="1">
      <alignment horizontal="justify" vertical="top" wrapText="1"/>
      <protection hidden="1"/>
    </xf>
    <xf numFmtId="2" fontId="30" fillId="0" borderId="0" xfId="51" applyNumberFormat="1" applyFont="1" applyFill="1" applyBorder="1" applyAlignment="1" applyProtection="1">
      <alignment horizontal="left" vertical="center"/>
      <protection hidden="1"/>
    </xf>
  </cellXfs>
  <cellStyles count="60">
    <cellStyle name="75" xfId="1" xr:uid="{00000000-0005-0000-0000-000000000000}"/>
    <cellStyle name="ÅëÈ­ [0]_±âÅ¸" xfId="2" xr:uid="{00000000-0005-0000-0000-000001000000}"/>
    <cellStyle name="ÅëÈ­_±âÅ¸" xfId="3" xr:uid="{00000000-0005-0000-0000-000002000000}"/>
    <cellStyle name="ÄÞ¸¶ [0]_±âÅ¸" xfId="4" xr:uid="{00000000-0005-0000-0000-000003000000}"/>
    <cellStyle name="ÄÞ¸¶_±âÅ¸" xfId="5" xr:uid="{00000000-0005-0000-0000-000004000000}"/>
    <cellStyle name="Ç¥ÁØ_¿¬°£´©°è¿¹»ó" xfId="6" xr:uid="{00000000-0005-0000-0000-000005000000}"/>
    <cellStyle name="Comma  - Style1" xfId="7" xr:uid="{00000000-0005-0000-0000-000006000000}"/>
    <cellStyle name="Comma  - Style1 2" xfId="8" xr:uid="{00000000-0005-0000-0000-000007000000}"/>
    <cellStyle name="Comma  - Style2" xfId="9" xr:uid="{00000000-0005-0000-0000-000008000000}"/>
    <cellStyle name="Comma  - Style2 2" xfId="10" xr:uid="{00000000-0005-0000-0000-000009000000}"/>
    <cellStyle name="Comma  - Style3" xfId="11" xr:uid="{00000000-0005-0000-0000-00000A000000}"/>
    <cellStyle name="Comma  - Style3 2" xfId="12" xr:uid="{00000000-0005-0000-0000-00000B000000}"/>
    <cellStyle name="Comma  - Style4" xfId="13" xr:uid="{00000000-0005-0000-0000-00000C000000}"/>
    <cellStyle name="Comma  - Style4 2" xfId="14" xr:uid="{00000000-0005-0000-0000-00000D000000}"/>
    <cellStyle name="Comma  - Style5" xfId="15" xr:uid="{00000000-0005-0000-0000-00000E000000}"/>
    <cellStyle name="Comma  - Style5 2" xfId="16" xr:uid="{00000000-0005-0000-0000-00000F000000}"/>
    <cellStyle name="Comma  - Style6" xfId="17" xr:uid="{00000000-0005-0000-0000-000010000000}"/>
    <cellStyle name="Comma  - Style6 2" xfId="18" xr:uid="{00000000-0005-0000-0000-000011000000}"/>
    <cellStyle name="Comma  - Style7" xfId="19" xr:uid="{00000000-0005-0000-0000-000012000000}"/>
    <cellStyle name="Comma  - Style7 2" xfId="20" xr:uid="{00000000-0005-0000-0000-000013000000}"/>
    <cellStyle name="Comma  - Style8" xfId="21" xr:uid="{00000000-0005-0000-0000-000014000000}"/>
    <cellStyle name="Comma  - Style8 2" xfId="22" xr:uid="{00000000-0005-0000-0000-000015000000}"/>
    <cellStyle name="Comma 2" xfId="23" xr:uid="{00000000-0005-0000-0000-000016000000}"/>
    <cellStyle name="Comma 3" xfId="24" xr:uid="{00000000-0005-0000-0000-000017000000}"/>
    <cellStyle name="Comma 4" xfId="25" xr:uid="{00000000-0005-0000-0000-000018000000}"/>
    <cellStyle name="Formula" xfId="26" xr:uid="{00000000-0005-0000-0000-000019000000}"/>
    <cellStyle name="Header1" xfId="27" xr:uid="{00000000-0005-0000-0000-00001A000000}"/>
    <cellStyle name="Header2" xfId="28" xr:uid="{00000000-0005-0000-0000-00001B000000}"/>
    <cellStyle name="Hypertextový odkaz" xfId="29" xr:uid="{00000000-0005-0000-0000-00001C000000}"/>
    <cellStyle name="no dec" xfId="30" xr:uid="{00000000-0005-0000-0000-00001D000000}"/>
    <cellStyle name="Normal" xfId="0" builtinId="0"/>
    <cellStyle name="Normal - Style1" xfId="31" xr:uid="{00000000-0005-0000-0000-00001F000000}"/>
    <cellStyle name="Normal - Style1 2" xfId="32" xr:uid="{00000000-0005-0000-0000-000020000000}"/>
    <cellStyle name="Normal 2" xfId="33" xr:uid="{00000000-0005-0000-0000-000021000000}"/>
    <cellStyle name="Normal 2 2" xfId="34" xr:uid="{00000000-0005-0000-0000-000022000000}"/>
    <cellStyle name="Normal 2 3" xfId="35" xr:uid="{00000000-0005-0000-0000-000023000000}"/>
    <cellStyle name="Normal 2_20 Price Schedule VOL III Rev-2" xfId="36" xr:uid="{00000000-0005-0000-0000-000024000000}"/>
    <cellStyle name="Normal 3" xfId="37" xr:uid="{00000000-0005-0000-0000-000025000000}"/>
    <cellStyle name="Normal 3 2" xfId="38" xr:uid="{00000000-0005-0000-0000-000026000000}"/>
    <cellStyle name="Normal 3 3" xfId="39" xr:uid="{00000000-0005-0000-0000-000027000000}"/>
    <cellStyle name="Normal 3_29_First Envelope - R2_Vol-III" xfId="40" xr:uid="{00000000-0005-0000-0000-000028000000}"/>
    <cellStyle name="Normal 4" xfId="41" xr:uid="{00000000-0005-0000-0000-000029000000}"/>
    <cellStyle name="Normal 5" xfId="42" xr:uid="{00000000-0005-0000-0000-00002A000000}"/>
    <cellStyle name="Normal 5 2" xfId="43" xr:uid="{00000000-0005-0000-0000-00002B000000}"/>
    <cellStyle name="Normal 6" xfId="44" xr:uid="{00000000-0005-0000-0000-00002C000000}"/>
    <cellStyle name="Normal 7" xfId="45" xr:uid="{00000000-0005-0000-0000-00002D000000}"/>
    <cellStyle name="Normal_29_First Envelope - R2_Vol-III" xfId="59" xr:uid="{CA1A9EC9-B646-4571-B620-10A765C19BE0}"/>
    <cellStyle name="Normal_Annexures TW 04 2" xfId="46" xr:uid="{00000000-0005-0000-0000-00002E000000}"/>
    <cellStyle name="Normal_Attach 3(JV)" xfId="47" xr:uid="{00000000-0005-0000-0000-00002F000000}"/>
    <cellStyle name="Normal_Attacments TW 04" xfId="48" xr:uid="{00000000-0005-0000-0000-000030000000}"/>
    <cellStyle name="Normal_Attacments TW 04_11_Attachments and Bid Form Vol.III" xfId="49" xr:uid="{00000000-0005-0000-0000-000031000000}"/>
    <cellStyle name="Normal_Attacments TW 04_SE-Vol-III" xfId="50" xr:uid="{00000000-0005-0000-0000-000032000000}"/>
    <cellStyle name="Normal_Entertainment Form" xfId="51" xr:uid="{00000000-0005-0000-0000-000033000000}"/>
    <cellStyle name="Normal_Price_Schedules for Insulator Package Rev-01" xfId="52" xr:uid="{00000000-0005-0000-0000-000034000000}"/>
    <cellStyle name="Normal_PRICE-SCHE Bihar-Rev-2-corrections" xfId="53" xr:uid="{00000000-0005-0000-0000-000035000000}"/>
    <cellStyle name="Normal_Sheet1" xfId="54" xr:uid="{00000000-0005-0000-0000-000036000000}"/>
    <cellStyle name="Percent 2" xfId="55" xr:uid="{00000000-0005-0000-0000-000037000000}"/>
    <cellStyle name="Popis" xfId="56" xr:uid="{00000000-0005-0000-0000-000038000000}"/>
    <cellStyle name="Sledovaný hypertextový odkaz" xfId="57" xr:uid="{00000000-0005-0000-0000-000039000000}"/>
    <cellStyle name="Standard_BS14" xfId="58" xr:uid="{00000000-0005-0000-0000-00003A000000}"/>
  </cellStyles>
  <dxfs count="29">
    <dxf>
      <font>
        <strike/>
      </font>
    </dxf>
    <dxf>
      <font>
        <strike/>
      </font>
    </dxf>
    <dxf>
      <fill>
        <patternFill patternType="none">
          <bgColor indexed="65"/>
        </patternFill>
      </fill>
    </dxf>
    <dxf>
      <fill>
        <patternFill patternType="none">
          <bgColor indexed="65"/>
        </patternFill>
      </fill>
    </dxf>
    <dxf>
      <font>
        <color theme="0"/>
      </font>
      <fill>
        <patternFill patternType="none">
          <bgColor indexed="65"/>
        </patternFill>
      </fill>
    </dxf>
    <dxf>
      <font>
        <strike/>
        <condense val="0"/>
        <extend val="0"/>
      </font>
    </dxf>
    <dxf>
      <fill>
        <patternFill patternType="none">
          <bgColor indexed="65"/>
        </patternFill>
      </fill>
    </dxf>
    <dxf>
      <font>
        <strike/>
        <condense val="0"/>
        <extend val="0"/>
      </font>
    </dxf>
    <dxf>
      <font>
        <strike/>
        <condense val="0"/>
        <extend val="0"/>
        <color auto="1"/>
      </font>
    </dxf>
    <dxf>
      <font>
        <condense val="0"/>
        <extend val="0"/>
        <u/>
        <color indexed="10"/>
      </font>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lor theme="0"/>
      </font>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border>
        <left/>
        <right/>
        <top/>
        <bottom/>
      </border>
    </dxf>
    <dxf>
      <font>
        <color theme="0"/>
      </font>
      <border>
        <left/>
        <right/>
        <top/>
        <bottom/>
      </border>
    </dxf>
    <dxf>
      <font>
        <strike val="0"/>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lor theme="0"/>
      </font>
      <border>
        <left/>
        <right/>
        <top/>
        <bottom/>
      </border>
    </dxf>
    <dxf>
      <font>
        <strike val="0"/>
        <color theme="0"/>
        <name val="Cambria"/>
        <scheme val="none"/>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strike/>
      </font>
    </dxf>
    <dxf>
      <font>
        <condense val="0"/>
        <extend val="0"/>
        <color indexed="9"/>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1.xml"/><Relationship Id="rId21" Type="http://schemas.openxmlformats.org/officeDocument/2006/relationships/worksheet" Target="worksheets/sheet21.xml"/><Relationship Id="rId34" Type="http://schemas.openxmlformats.org/officeDocument/2006/relationships/externalLink" Target="externalLinks/externalLink6.xml"/><Relationship Id="rId42"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4.xml"/><Relationship Id="rId37" Type="http://schemas.openxmlformats.org/officeDocument/2006/relationships/externalLink" Target="externalLinks/externalLink9.xml"/><Relationship Id="rId40" Type="http://schemas.openxmlformats.org/officeDocument/2006/relationships/theme" Target="theme/theme1.xml"/><Relationship Id="rId45" Type="http://schemas.openxmlformats.org/officeDocument/2006/relationships/usernames" Target="revisions/userNam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3.xml"/><Relationship Id="rId44" Type="http://schemas.openxmlformats.org/officeDocument/2006/relationships/revisionHeaders" Target="revisions/revisionHeader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2.xml"/><Relationship Id="rId35" Type="http://schemas.openxmlformats.org/officeDocument/2006/relationships/externalLink" Target="externalLinks/externalLink7.xml"/><Relationship Id="rId43"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5.xml"/><Relationship Id="rId38" Type="http://schemas.openxmlformats.org/officeDocument/2006/relationships/externalLink" Target="externalLinks/externalLink10.xml"/><Relationship Id="rId20" Type="http://schemas.openxmlformats.org/officeDocument/2006/relationships/worksheet" Target="worksheets/sheet20.xml"/><Relationship Id="rId41" Type="http://schemas.openxmlformats.org/officeDocument/2006/relationships/styles" Target="styles.xml"/></Relationships>
</file>

<file path=xl/ctrlProps/ctrlProp1.xml><?xml version="1.0" encoding="utf-8"?>
<formControlPr xmlns="http://schemas.microsoft.com/office/spreadsheetml/2009/9/main" objectType="CheckBox" fmlaLink="$H$20" lockText="1" noThreeD="1"/>
</file>

<file path=xl/ctrlProps/ctrlProp2.xml><?xml version="1.0" encoding="utf-8"?>
<formControlPr xmlns="http://schemas.microsoft.com/office/spreadsheetml/2009/9/main" objectType="CheckBox" fmlaLink="$H$21" lockText="1" noThreeD="1"/>
</file>

<file path=xl/ctrlProps/ctrlProp3.xml><?xml version="1.0" encoding="utf-8"?>
<formControlPr xmlns="http://schemas.microsoft.com/office/spreadsheetml/2009/9/main" objectType="CheckBox" fmlaLink="$H$20" lockText="1" noThreeD="1"/>
</file>

<file path=xl/ctrlProps/ctrlProp4.xml><?xml version="1.0" encoding="utf-8"?>
<formControlPr xmlns="http://schemas.microsoft.com/office/spreadsheetml/2009/9/main" objectType="Radio" firstButton="1" fmlaLink="$H$71" lockText="1" noThreeD="1"/>
</file>

<file path=xl/ctrlProps/ctrlProp5.xml><?xml version="1.0" encoding="utf-8"?>
<formControlPr xmlns="http://schemas.microsoft.com/office/spreadsheetml/2009/9/main" objectType="Radio" checked="Checked" lockText="1" noThreeD="1"/>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hyperlink" Target="#'Names of Bidder'!A1"/></Relationships>
</file>

<file path=xl/drawings/_rels/drawing10.xml.rels><?xml version="1.0" encoding="UTF-8" standalone="yes"?>
<Relationships xmlns="http://schemas.openxmlformats.org/package/2006/relationships"><Relationship Id="rId1" Type="http://schemas.openxmlformats.org/officeDocument/2006/relationships/hyperlink" Target="#'Attach 7'!A1"/></Relationships>
</file>

<file path=xl/drawings/_rels/drawing11.xml.rels><?xml version="1.0" encoding="UTF-8" standalone="yes"?>
<Relationships xmlns="http://schemas.openxmlformats.org/package/2006/relationships"><Relationship Id="rId1" Type="http://schemas.openxmlformats.org/officeDocument/2006/relationships/hyperlink" Target="#'Attach 9'!A1"/></Relationships>
</file>

<file path=xl/drawings/_rels/drawing13.xml.rels><?xml version="1.0" encoding="UTF-8" standalone="yes"?>
<Relationships xmlns="http://schemas.openxmlformats.org/package/2006/relationships"><Relationship Id="rId1" Type="http://schemas.openxmlformats.org/officeDocument/2006/relationships/hyperlink" Target="#'Attach 11'!A1"/></Relationships>
</file>

<file path=xl/drawings/_rels/drawing14.xml.rels><?xml version="1.0" encoding="UTF-8" standalone="yes"?>
<Relationships xmlns="http://schemas.openxmlformats.org/package/2006/relationships"><Relationship Id="rId1" Type="http://schemas.openxmlformats.org/officeDocument/2006/relationships/hyperlink" Target="#'Attach 12'!A1"/></Relationships>
</file>

<file path=xl/drawings/_rels/drawing15.xml.rels><?xml version="1.0" encoding="UTF-8" standalone="yes"?>
<Relationships xmlns="http://schemas.openxmlformats.org/package/2006/relationships"><Relationship Id="rId1" Type="http://schemas.openxmlformats.org/officeDocument/2006/relationships/hyperlink" Target="#'Attach 13'!A1"/></Relationships>
</file>

<file path=xl/drawings/_rels/drawing16.xml.rels><?xml version="1.0" encoding="UTF-8" standalone="yes"?>
<Relationships xmlns="http://schemas.openxmlformats.org/package/2006/relationships"><Relationship Id="rId1" Type="http://schemas.openxmlformats.org/officeDocument/2006/relationships/hyperlink" Target="#'Attach 14'!A1"/></Relationships>
</file>

<file path=xl/drawings/_rels/drawing17.xml.rels><?xml version="1.0" encoding="UTF-8" standalone="yes"?>
<Relationships xmlns="http://schemas.openxmlformats.org/package/2006/relationships"><Relationship Id="rId1" Type="http://schemas.openxmlformats.org/officeDocument/2006/relationships/hyperlink" Target="#'Attach 14-IP'!A1"/></Relationships>
</file>

<file path=xl/drawings/_rels/drawing18.xml.rels><?xml version="1.0" encoding="UTF-8" standalone="yes"?>
<Relationships xmlns="http://schemas.openxmlformats.org/package/2006/relationships"><Relationship Id="rId1" Type="http://schemas.openxmlformats.org/officeDocument/2006/relationships/hyperlink" Target="#'Attach 15'!A1"/></Relationships>
</file>

<file path=xl/drawings/_rels/drawing19.xml.rels><?xml version="1.0" encoding="UTF-8" standalone="yes"?>
<Relationships xmlns="http://schemas.openxmlformats.org/package/2006/relationships"><Relationship Id="rId1" Type="http://schemas.openxmlformats.org/officeDocument/2006/relationships/hyperlink" Target="#'Attach 16'!A1"/></Relationships>
</file>

<file path=xl/drawings/_rels/drawing2.xml.rels><?xml version="1.0" encoding="UTF-8" standalone="yes"?>
<Relationships xmlns="http://schemas.openxmlformats.org/package/2006/relationships"><Relationship Id="rId2" Type="http://schemas.openxmlformats.org/officeDocument/2006/relationships/hyperlink" Target="#'Attach 3 (JV)'!A1"/><Relationship Id="rId1" Type="http://schemas.openxmlformats.org/officeDocument/2006/relationships/hyperlink" Target="#'Sch-1'!A1"/></Relationships>
</file>

<file path=xl/drawings/_rels/drawing20.xml.rels><?xml version="1.0" encoding="UTF-8" standalone="yes"?>
<Relationships xmlns="http://schemas.openxmlformats.org/package/2006/relationships"><Relationship Id="rId1" Type="http://schemas.openxmlformats.org/officeDocument/2006/relationships/hyperlink" Target="#'Attach 17'!A1"/></Relationships>
</file>

<file path=xl/drawings/_rels/drawing21.xml.rels><?xml version="1.0" encoding="UTF-8" standalone="yes"?>
<Relationships xmlns="http://schemas.openxmlformats.org/package/2006/relationships"><Relationship Id="rId2" Type="http://schemas.openxmlformats.org/officeDocument/2006/relationships/hyperlink" Target="#'Bid Form 1st Envelope '!Print_Area"/><Relationship Id="rId1" Type="http://schemas.openxmlformats.org/officeDocument/2006/relationships/hyperlink" Target="#'Attach 12'!A1"/></Relationships>
</file>

<file path=xl/drawings/_rels/drawing22.xml.rels><?xml version="1.0" encoding="UTF-8" standalone="yes"?>
<Relationships xmlns="http://schemas.openxmlformats.org/package/2006/relationships"><Relationship Id="rId1" Type="http://schemas.openxmlformats.org/officeDocument/2006/relationships/hyperlink" Target="#'Attach 14-IP'!A1"/></Relationships>
</file>

<file path=xl/drawings/_rels/drawing23.xml.rels><?xml version="1.0" encoding="UTF-8" standalone="yes"?>
<Relationships xmlns="http://schemas.openxmlformats.org/package/2006/relationships"><Relationship Id="rId1" Type="http://schemas.openxmlformats.org/officeDocument/2006/relationships/hyperlink" Target="#'Attach 15'!A1"/></Relationships>
</file>

<file path=xl/drawings/_rels/drawing24.xml.rels><?xml version="1.0" encoding="UTF-8" standalone="yes"?>
<Relationships xmlns="http://schemas.openxmlformats.org/package/2006/relationships"><Relationship Id="rId2" Type="http://schemas.openxmlformats.org/officeDocument/2006/relationships/hyperlink" Target="#'Bid Form 1st Envelope '!Print_Area"/><Relationship Id="rId1" Type="http://schemas.openxmlformats.org/officeDocument/2006/relationships/hyperlink" Target="#'Bid Form 1st Envelope'!A1"/></Relationships>
</file>

<file path=xl/drawings/_rels/drawing25.xml.rels><?xml version="1.0" encoding="UTF-8" standalone="yes"?>
<Relationships xmlns="http://schemas.openxmlformats.org/package/2006/relationships"><Relationship Id="rId1" Type="http://schemas.openxmlformats.org/officeDocument/2006/relationships/hyperlink" Target="#Cover!A1"/></Relationships>
</file>

<file path=xl/drawings/_rels/drawing3.xml.rels><?xml version="1.0" encoding="UTF-8" standalone="yes"?>
<Relationships xmlns="http://schemas.openxmlformats.org/package/2006/relationships"><Relationship Id="rId1" Type="http://schemas.openxmlformats.org/officeDocument/2006/relationships/hyperlink" Target="#'Attach 3(QR)'!A1"/></Relationships>
</file>

<file path=xl/drawings/_rels/drawing4.xml.rels><?xml version="1.0" encoding="UTF-8" standalone="yes"?>
<Relationships xmlns="http://schemas.openxmlformats.org/package/2006/relationships"><Relationship Id="rId1" Type="http://schemas.openxmlformats.org/officeDocument/2006/relationships/hyperlink" Target="#'Attach QR'!A1"/></Relationships>
</file>

<file path=xl/drawings/_rels/drawing5.xml.rels><?xml version="1.0" encoding="UTF-8" standalone="yes"?>
<Relationships xmlns="http://schemas.openxmlformats.org/package/2006/relationships"><Relationship Id="rId1" Type="http://schemas.openxmlformats.org/officeDocument/2006/relationships/hyperlink" Target="#'Attach 4 (A)'!A1"/></Relationships>
</file>

<file path=xl/drawings/_rels/drawing6.xml.rels><?xml version="1.0" encoding="UTF-8" standalone="yes"?>
<Relationships xmlns="http://schemas.openxmlformats.org/package/2006/relationships"><Relationship Id="rId1" Type="http://schemas.openxmlformats.org/officeDocument/2006/relationships/hyperlink" Target="#'Attach 4 (B)'!A1"/></Relationships>
</file>

<file path=xl/drawings/_rels/drawing7.xml.rels><?xml version="1.0" encoding="UTF-8" standalone="yes"?>
<Relationships xmlns="http://schemas.openxmlformats.org/package/2006/relationships"><Relationship Id="rId1" Type="http://schemas.openxmlformats.org/officeDocument/2006/relationships/hyperlink" Target="#'Attach 5'!A1"/></Relationships>
</file>

<file path=xl/drawings/_rels/drawing8.xml.rels><?xml version="1.0" encoding="UTF-8" standalone="yes"?>
<Relationships xmlns="http://schemas.openxmlformats.org/package/2006/relationships"><Relationship Id="rId1" Type="http://schemas.openxmlformats.org/officeDocument/2006/relationships/hyperlink" Target="#'Attach 6'!A1"/></Relationships>
</file>

<file path=xl/drawings/_rels/drawing9.xml.rels><?xml version="1.0" encoding="UTF-8" standalone="yes"?>
<Relationships xmlns="http://schemas.openxmlformats.org/package/2006/relationships"><Relationship Id="rId1" Type="http://schemas.openxmlformats.org/officeDocument/2006/relationships/hyperlink" Target="#'Attach 6'!A1"/></Relationships>
</file>

<file path=xl/drawings/drawing1.xml><?xml version="1.0" encoding="utf-8"?>
<xdr:wsDr xmlns:xdr="http://schemas.openxmlformats.org/drawingml/2006/spreadsheetDrawing" xmlns:a="http://schemas.openxmlformats.org/drawingml/2006/main">
  <xdr:twoCellAnchor>
    <xdr:from>
      <xdr:col>1</xdr:col>
      <xdr:colOff>9525</xdr:colOff>
      <xdr:row>14</xdr:row>
      <xdr:rowOff>11430</xdr:rowOff>
    </xdr:from>
    <xdr:to>
      <xdr:col>5</xdr:col>
      <xdr:colOff>0</xdr:colOff>
      <xdr:row>15</xdr:row>
      <xdr:rowOff>19050</xdr:rowOff>
    </xdr:to>
    <xdr:sp macro="" textlink="">
      <xdr:nvSpPr>
        <xdr:cNvPr id="2050" name="Text Box 2">
          <a:hlinkClick xmlns:r="http://schemas.openxmlformats.org/officeDocument/2006/relationships" r:id="rId1" tooltip="Click Here to Proceed"/>
          <a:extLst>
            <a:ext uri="{FF2B5EF4-FFF2-40B4-BE49-F238E27FC236}">
              <a16:creationId xmlns:a16="http://schemas.microsoft.com/office/drawing/2014/main" id="{00000000-0008-0000-0100-000002080000}"/>
            </a:ext>
          </a:extLst>
        </xdr:cNvPr>
        <xdr:cNvSpPr txBox="1">
          <a:spLocks noChangeArrowheads="1"/>
        </xdr:cNvSpPr>
      </xdr:nvSpPr>
      <xdr:spPr bwMode="auto">
        <a:xfrm>
          <a:off x="666750" y="3609975"/>
          <a:ext cx="7581900" cy="295275"/>
        </a:xfrm>
        <a:prstGeom prst="rect">
          <a:avLst/>
        </a:prstGeom>
        <a:solidFill>
          <a:srgbClr val="FFCC99"/>
        </a:solidFill>
        <a:ln w="6350">
          <a:solidFill>
            <a:srgbClr val="000000"/>
          </a:solidFill>
          <a:miter lim="800000"/>
          <a:headEnd/>
          <a:tailEnd/>
        </a:ln>
      </xdr:spPr>
      <xdr:txBody>
        <a:bodyPr vertOverflow="clip" wrap="square" lIns="27432" tIns="32004" rIns="27432" bIns="32004" anchor="ctr" upright="1"/>
        <a:lstStyle/>
        <a:p>
          <a:pPr algn="ctr" rtl="1">
            <a:defRPr sz="1000"/>
          </a:pPr>
          <a:r>
            <a:rPr lang="en-US" sz="1200" b="1" i="0" strike="noStrike">
              <a:solidFill>
                <a:srgbClr val="000000"/>
              </a:solidFill>
              <a:latin typeface="Book Antiqua"/>
            </a:rPr>
            <a:t>Click to Proceed</a:t>
          </a:r>
        </a:p>
      </xdr:txBody>
    </xdr:sp>
    <xdr:clientData/>
  </xdr:twoCellAnchor>
  <xdr:twoCellAnchor editAs="oneCell">
    <xdr:from>
      <xdr:col>1</xdr:col>
      <xdr:colOff>819150</xdr:colOff>
      <xdr:row>16</xdr:row>
      <xdr:rowOff>209550</xdr:rowOff>
    </xdr:from>
    <xdr:to>
      <xdr:col>2</xdr:col>
      <xdr:colOff>2428875</xdr:colOff>
      <xdr:row>19</xdr:row>
      <xdr:rowOff>19049</xdr:rowOff>
    </xdr:to>
    <xdr:pic>
      <xdr:nvPicPr>
        <xdr:cNvPr id="1583" name="Picture 9">
          <a:extLst>
            <a:ext uri="{FF2B5EF4-FFF2-40B4-BE49-F238E27FC236}">
              <a16:creationId xmlns:a16="http://schemas.microsoft.com/office/drawing/2014/main" id="{00000000-0008-0000-0100-00002F06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476375" y="4752975"/>
          <a:ext cx="2457450"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485775</xdr:colOff>
      <xdr:row>16</xdr:row>
      <xdr:rowOff>219075</xdr:rowOff>
    </xdr:from>
    <xdr:to>
      <xdr:col>4</xdr:col>
      <xdr:colOff>457200</xdr:colOff>
      <xdr:row>19</xdr:row>
      <xdr:rowOff>66674</xdr:rowOff>
    </xdr:to>
    <xdr:pic>
      <xdr:nvPicPr>
        <xdr:cNvPr id="1584" name="Picture 10">
          <a:extLst>
            <a:ext uri="{FF2B5EF4-FFF2-40B4-BE49-F238E27FC236}">
              <a16:creationId xmlns:a16="http://schemas.microsoft.com/office/drawing/2014/main" id="{00000000-0008-0000-0100-00003006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12981" t="27950" r="31090" b="55093"/>
        <a:stretch>
          <a:fillRect/>
        </a:stretch>
      </xdr:blipFill>
      <xdr:spPr bwMode="auto">
        <a:xfrm>
          <a:off x="4933950" y="4762500"/>
          <a:ext cx="4010025"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5</xdr:col>
      <xdr:colOff>104775</xdr:colOff>
      <xdr:row>0</xdr:row>
      <xdr:rowOff>47625</xdr:rowOff>
    </xdr:from>
    <xdr:to>
      <xdr:col>6</xdr:col>
      <xdr:colOff>600075</xdr:colOff>
      <xdr:row>2</xdr:row>
      <xdr:rowOff>600075</xdr:rowOff>
    </xdr:to>
    <xdr:grpSp>
      <xdr:nvGrpSpPr>
        <xdr:cNvPr id="100403" name="Group 1">
          <a:hlinkClick xmlns:r="http://schemas.openxmlformats.org/officeDocument/2006/relationships" r:id="rId1" tooltip="Click for Next Attachment"/>
          <a:extLst>
            <a:ext uri="{FF2B5EF4-FFF2-40B4-BE49-F238E27FC236}">
              <a16:creationId xmlns:a16="http://schemas.microsoft.com/office/drawing/2014/main" id="{00000000-0008-0000-0A00-000033880100}"/>
            </a:ext>
          </a:extLst>
        </xdr:cNvPr>
        <xdr:cNvGrpSpPr>
          <a:grpSpLocks/>
        </xdr:cNvGrpSpPr>
      </xdr:nvGrpSpPr>
      <xdr:grpSpPr bwMode="auto">
        <a:xfrm>
          <a:off x="7848600" y="47625"/>
          <a:ext cx="1123950" cy="1000125"/>
          <a:chOff x="738" y="5"/>
          <a:chExt cx="116" cy="73"/>
        </a:xfrm>
      </xdr:grpSpPr>
      <xdr:sp macro="" textlink="">
        <xdr:nvSpPr>
          <xdr:cNvPr id="100405" name="AutoShape 2">
            <a:extLst>
              <a:ext uri="{FF2B5EF4-FFF2-40B4-BE49-F238E27FC236}">
                <a16:creationId xmlns:a16="http://schemas.microsoft.com/office/drawing/2014/main" id="{00000000-0008-0000-0A00-00003588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0243" name="Text Box 3">
            <a:extLst>
              <a:ext uri="{FF2B5EF4-FFF2-40B4-BE49-F238E27FC236}">
                <a16:creationId xmlns:a16="http://schemas.microsoft.com/office/drawing/2014/main" id="{00000000-0008-0000-0A00-00000328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twoCellAnchor>
    <xdr:from>
      <xdr:col>4</xdr:col>
      <xdr:colOff>9525</xdr:colOff>
      <xdr:row>21</xdr:row>
      <xdr:rowOff>9525</xdr:rowOff>
    </xdr:from>
    <xdr:to>
      <xdr:col>4</xdr:col>
      <xdr:colOff>2251564</xdr:colOff>
      <xdr:row>21</xdr:row>
      <xdr:rowOff>183168</xdr:rowOff>
    </xdr:to>
    <xdr:sp macro="" textlink="">
      <xdr:nvSpPr>
        <xdr:cNvPr id="2" name="Text Box 15">
          <a:extLst>
            <a:ext uri="{FF2B5EF4-FFF2-40B4-BE49-F238E27FC236}">
              <a16:creationId xmlns:a16="http://schemas.microsoft.com/office/drawing/2014/main" id="{00000000-0008-0000-0A00-000002000000}"/>
            </a:ext>
          </a:extLst>
        </xdr:cNvPr>
        <xdr:cNvSpPr txBox="1">
          <a:spLocks noChangeArrowheads="1"/>
        </xdr:cNvSpPr>
      </xdr:nvSpPr>
      <xdr:spPr bwMode="auto">
        <a:xfrm>
          <a:off x="3981450" y="6000750"/>
          <a:ext cx="2238375" cy="171450"/>
        </a:xfrm>
        <a:prstGeom prst="rect">
          <a:avLst/>
        </a:prstGeom>
        <a:noFill/>
        <a:ln w="9525">
          <a:noFill/>
          <a:miter lim="800000"/>
          <a:headEnd/>
          <a:tailEnd/>
        </a:ln>
      </xdr:spPr>
      <xdr:txBody>
        <a:bodyPr vertOverflow="clip" wrap="square" lIns="27432" tIns="32004" rIns="27432" bIns="32004" anchor="ctr" upright="1"/>
        <a:lstStyle/>
        <a:p>
          <a:pPr algn="ctr" rtl="1">
            <a:defRPr sz="1000"/>
          </a:pPr>
          <a:r>
            <a:rPr lang="en-US" sz="1000" b="1" i="0" strike="noStrike">
              <a:solidFill>
                <a:srgbClr val="0000FF"/>
              </a:solidFill>
              <a:latin typeface="Book Antiqua"/>
            </a:rPr>
            <a:t>Tick if you want to add extra sheet</a:t>
          </a:r>
        </a:p>
      </xdr:txBody>
    </xdr:sp>
    <xdr:clientData fPrintsWithSheet="0"/>
  </xdr:twoCellAnchor>
  <mc:AlternateContent xmlns:mc="http://schemas.openxmlformats.org/markup-compatibility/2006">
    <mc:Choice xmlns:a14="http://schemas.microsoft.com/office/drawing/2010/main" Requires="a14">
      <xdr:twoCellAnchor editAs="oneCell">
        <xdr:from>
          <xdr:col>4</xdr:col>
          <xdr:colOff>2209800</xdr:colOff>
          <xdr:row>21</xdr:row>
          <xdr:rowOff>0</xdr:rowOff>
        </xdr:from>
        <xdr:to>
          <xdr:col>4</xdr:col>
          <xdr:colOff>2514600</xdr:colOff>
          <xdr:row>22</xdr:row>
          <xdr:rowOff>7620</xdr:rowOff>
        </xdr:to>
        <xdr:sp macro="" textlink="">
          <xdr:nvSpPr>
            <xdr:cNvPr id="10254" name="Check Box 14" hidden="1">
              <a:extLst>
                <a:ext uri="{63B3BB69-23CF-44E3-9099-C40C66FF867C}">
                  <a14:compatExt spid="_x0000_s10254"/>
                </a:ext>
                <a:ext uri="{FF2B5EF4-FFF2-40B4-BE49-F238E27FC236}">
                  <a16:creationId xmlns:a16="http://schemas.microsoft.com/office/drawing/2014/main" id="{00000000-0008-0000-0A00-00000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xdr:wsDr>
</file>

<file path=xl/drawings/drawing11.xml><?xml version="1.0" encoding="utf-8"?>
<xdr:wsDr xmlns:xdr="http://schemas.openxmlformats.org/drawingml/2006/spreadsheetDrawing" xmlns:a="http://schemas.openxmlformats.org/drawingml/2006/main">
  <xdr:twoCellAnchor>
    <xdr:from>
      <xdr:col>5</xdr:col>
      <xdr:colOff>409575</xdr:colOff>
      <xdr:row>0</xdr:row>
      <xdr:rowOff>47625</xdr:rowOff>
    </xdr:from>
    <xdr:to>
      <xdr:col>7</xdr:col>
      <xdr:colOff>295275</xdr:colOff>
      <xdr:row>2</xdr:row>
      <xdr:rowOff>304800</xdr:rowOff>
    </xdr:to>
    <xdr:grpSp>
      <xdr:nvGrpSpPr>
        <xdr:cNvPr id="77596" name="Group 1">
          <a:hlinkClick xmlns:r="http://schemas.openxmlformats.org/officeDocument/2006/relationships" r:id="rId1" tooltip="Click for Next Attachment"/>
          <a:extLst>
            <a:ext uri="{FF2B5EF4-FFF2-40B4-BE49-F238E27FC236}">
              <a16:creationId xmlns:a16="http://schemas.microsoft.com/office/drawing/2014/main" id="{00000000-0008-0000-0B00-00001C2F0100}"/>
            </a:ext>
          </a:extLst>
        </xdr:cNvPr>
        <xdr:cNvGrpSpPr>
          <a:grpSpLocks/>
        </xdr:cNvGrpSpPr>
      </xdr:nvGrpSpPr>
      <xdr:grpSpPr bwMode="auto">
        <a:xfrm>
          <a:off x="8037195" y="47625"/>
          <a:ext cx="1135380" cy="714375"/>
          <a:chOff x="738" y="5"/>
          <a:chExt cx="116" cy="73"/>
        </a:xfrm>
      </xdr:grpSpPr>
      <xdr:sp macro="" textlink="">
        <xdr:nvSpPr>
          <xdr:cNvPr id="77597" name="AutoShape 2">
            <a:extLst>
              <a:ext uri="{FF2B5EF4-FFF2-40B4-BE49-F238E27FC236}">
                <a16:creationId xmlns:a16="http://schemas.microsoft.com/office/drawing/2014/main" id="{00000000-0008-0000-0B00-00001D2F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7" name="Text Box 3">
            <a:extLst>
              <a:ext uri="{FF2B5EF4-FFF2-40B4-BE49-F238E27FC236}">
                <a16:creationId xmlns:a16="http://schemas.microsoft.com/office/drawing/2014/main" id="{00000000-0008-0000-0B00-000007000000}"/>
              </a:ext>
            </a:extLst>
          </xdr:cNvPr>
          <xdr:cNvSpPr txBox="1">
            <a:spLocks noChangeArrowheads="1"/>
          </xdr:cNvSpPr>
        </xdr:nvSpPr>
        <xdr:spPr bwMode="auto">
          <a:xfrm>
            <a:off x="753" y="24"/>
            <a:ext cx="98"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2.xml><?xml version="1.0" encoding="utf-8"?>
<xdr:wsDr xmlns:xdr="http://schemas.openxmlformats.org/drawingml/2006/spreadsheetDrawing" xmlns:a="http://schemas.openxmlformats.org/drawingml/2006/main">
  <xdr:twoCellAnchor>
    <xdr:from>
      <xdr:col>5</xdr:col>
      <xdr:colOff>200025</xdr:colOff>
      <xdr:row>0</xdr:row>
      <xdr:rowOff>47625</xdr:rowOff>
    </xdr:from>
    <xdr:to>
      <xdr:col>7</xdr:col>
      <xdr:colOff>533400</xdr:colOff>
      <xdr:row>2</xdr:row>
      <xdr:rowOff>533400</xdr:rowOff>
    </xdr:to>
    <xdr:grpSp>
      <xdr:nvGrpSpPr>
        <xdr:cNvPr id="78620" name="Group 4">
          <a:extLst>
            <a:ext uri="{FF2B5EF4-FFF2-40B4-BE49-F238E27FC236}">
              <a16:creationId xmlns:a16="http://schemas.microsoft.com/office/drawing/2014/main" id="{00000000-0008-0000-0C00-00001C330100}"/>
            </a:ext>
          </a:extLst>
        </xdr:cNvPr>
        <xdr:cNvGrpSpPr>
          <a:grpSpLocks/>
        </xdr:cNvGrpSpPr>
      </xdr:nvGrpSpPr>
      <xdr:grpSpPr bwMode="auto">
        <a:xfrm>
          <a:off x="8193405" y="47625"/>
          <a:ext cx="1583055" cy="1102995"/>
          <a:chOff x="6962775" y="47625"/>
          <a:chExt cx="2139950" cy="887942"/>
        </a:xfrm>
      </xdr:grpSpPr>
      <xdr:sp macro="" textlink="">
        <xdr:nvSpPr>
          <xdr:cNvPr id="78621" name="AutoShape 2">
            <a:extLst>
              <a:ext uri="{FF2B5EF4-FFF2-40B4-BE49-F238E27FC236}">
                <a16:creationId xmlns:a16="http://schemas.microsoft.com/office/drawing/2014/main" id="{00000000-0008-0000-0C00-00001D330100}"/>
              </a:ext>
            </a:extLst>
          </xdr:cNvPr>
          <xdr:cNvSpPr>
            <a:spLocks noChangeArrowheads="1"/>
          </xdr:cNvSpPr>
        </xdr:nvSpPr>
        <xdr:spPr bwMode="auto">
          <a:xfrm>
            <a:off x="6962775" y="47625"/>
            <a:ext cx="2139950" cy="887942"/>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2291" name="Text Box 3">
            <a:extLst>
              <a:ext uri="{FF2B5EF4-FFF2-40B4-BE49-F238E27FC236}">
                <a16:creationId xmlns:a16="http://schemas.microsoft.com/office/drawing/2014/main" id="{00000000-0008-0000-0C00-000003300000}"/>
              </a:ext>
            </a:extLst>
          </xdr:cNvPr>
          <xdr:cNvSpPr txBox="1">
            <a:spLocks noChangeArrowheads="1"/>
          </xdr:cNvSpPr>
        </xdr:nvSpPr>
        <xdr:spPr bwMode="auto">
          <a:xfrm>
            <a:off x="7159703" y="277265"/>
            <a:ext cx="1811737" cy="466935"/>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3.xml><?xml version="1.0" encoding="utf-8"?>
<xdr:wsDr xmlns:xdr="http://schemas.openxmlformats.org/drawingml/2006/spreadsheetDrawing" xmlns:a="http://schemas.openxmlformats.org/drawingml/2006/main">
  <xdr:twoCellAnchor>
    <xdr:from>
      <xdr:col>6</xdr:col>
      <xdr:colOff>104775</xdr:colOff>
      <xdr:row>0</xdr:row>
      <xdr:rowOff>9525</xdr:rowOff>
    </xdr:from>
    <xdr:to>
      <xdr:col>11</xdr:col>
      <xdr:colOff>190500</xdr:colOff>
      <xdr:row>2</xdr:row>
      <xdr:rowOff>285750</xdr:rowOff>
    </xdr:to>
    <xdr:grpSp>
      <xdr:nvGrpSpPr>
        <xdr:cNvPr id="79644" name="Group 1">
          <a:hlinkClick xmlns:r="http://schemas.openxmlformats.org/officeDocument/2006/relationships" r:id="rId1" tooltip="Click for Next Attachment"/>
          <a:extLst>
            <a:ext uri="{FF2B5EF4-FFF2-40B4-BE49-F238E27FC236}">
              <a16:creationId xmlns:a16="http://schemas.microsoft.com/office/drawing/2014/main" id="{00000000-0008-0000-0D00-00001C370100}"/>
            </a:ext>
          </a:extLst>
        </xdr:cNvPr>
        <xdr:cNvGrpSpPr>
          <a:grpSpLocks/>
        </xdr:cNvGrpSpPr>
      </xdr:nvGrpSpPr>
      <xdr:grpSpPr bwMode="auto">
        <a:xfrm>
          <a:off x="9317355" y="9525"/>
          <a:ext cx="3164205" cy="923925"/>
          <a:chOff x="738" y="5"/>
          <a:chExt cx="116" cy="73"/>
        </a:xfrm>
      </xdr:grpSpPr>
      <xdr:sp macro="" textlink="">
        <xdr:nvSpPr>
          <xdr:cNvPr id="79645" name="AutoShape 2">
            <a:extLst>
              <a:ext uri="{FF2B5EF4-FFF2-40B4-BE49-F238E27FC236}">
                <a16:creationId xmlns:a16="http://schemas.microsoft.com/office/drawing/2014/main" id="{00000000-0008-0000-0D00-00001D37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3315" name="Text Box 3">
            <a:extLst>
              <a:ext uri="{FF2B5EF4-FFF2-40B4-BE49-F238E27FC236}">
                <a16:creationId xmlns:a16="http://schemas.microsoft.com/office/drawing/2014/main" id="{00000000-0008-0000-0D00-000003340000}"/>
              </a:ext>
            </a:extLst>
          </xdr:cNvPr>
          <xdr:cNvSpPr txBox="1">
            <a:spLocks noChangeArrowheads="1"/>
          </xdr:cNvSpPr>
        </xdr:nvSpPr>
        <xdr:spPr bwMode="auto">
          <a:xfrm>
            <a:off x="753" y="23"/>
            <a:ext cx="98" cy="40"/>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4.xml><?xml version="1.0" encoding="utf-8"?>
<xdr:wsDr xmlns:xdr="http://schemas.openxmlformats.org/drawingml/2006/spreadsheetDrawing" xmlns:a="http://schemas.openxmlformats.org/drawingml/2006/main">
  <xdr:twoCellAnchor>
    <xdr:from>
      <xdr:col>5</xdr:col>
      <xdr:colOff>152400</xdr:colOff>
      <xdr:row>0</xdr:row>
      <xdr:rowOff>57150</xdr:rowOff>
    </xdr:from>
    <xdr:to>
      <xdr:col>7</xdr:col>
      <xdr:colOff>38100</xdr:colOff>
      <xdr:row>2</xdr:row>
      <xdr:rowOff>333375</xdr:rowOff>
    </xdr:to>
    <xdr:grpSp>
      <xdr:nvGrpSpPr>
        <xdr:cNvPr id="80668" name="Group 1">
          <a:hlinkClick xmlns:r="http://schemas.openxmlformats.org/officeDocument/2006/relationships" r:id="rId1" tooltip="Click for Next Attachment"/>
          <a:extLst>
            <a:ext uri="{FF2B5EF4-FFF2-40B4-BE49-F238E27FC236}">
              <a16:creationId xmlns:a16="http://schemas.microsoft.com/office/drawing/2014/main" id="{00000000-0008-0000-0E00-00001C3B0100}"/>
            </a:ext>
          </a:extLst>
        </xdr:cNvPr>
        <xdr:cNvGrpSpPr>
          <a:grpSpLocks/>
        </xdr:cNvGrpSpPr>
      </xdr:nvGrpSpPr>
      <xdr:grpSpPr bwMode="auto">
        <a:xfrm>
          <a:off x="9001125" y="57150"/>
          <a:ext cx="1143000" cy="809625"/>
          <a:chOff x="738" y="5"/>
          <a:chExt cx="116" cy="73"/>
        </a:xfrm>
      </xdr:grpSpPr>
      <xdr:sp macro="" textlink="">
        <xdr:nvSpPr>
          <xdr:cNvPr id="80669" name="AutoShape 2">
            <a:extLst>
              <a:ext uri="{FF2B5EF4-FFF2-40B4-BE49-F238E27FC236}">
                <a16:creationId xmlns:a16="http://schemas.microsoft.com/office/drawing/2014/main" id="{00000000-0008-0000-0E00-00001D3B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4339" name="Text Box 3">
            <a:extLst>
              <a:ext uri="{FF2B5EF4-FFF2-40B4-BE49-F238E27FC236}">
                <a16:creationId xmlns:a16="http://schemas.microsoft.com/office/drawing/2014/main" id="{00000000-0008-0000-0E00-00000338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5.xml><?xml version="1.0" encoding="utf-8"?>
<xdr:wsDr xmlns:xdr="http://schemas.openxmlformats.org/drawingml/2006/spreadsheetDrawing" xmlns:a="http://schemas.openxmlformats.org/drawingml/2006/main">
  <xdr:twoCellAnchor>
    <xdr:from>
      <xdr:col>5</xdr:col>
      <xdr:colOff>133350</xdr:colOff>
      <xdr:row>0</xdr:row>
      <xdr:rowOff>47625</xdr:rowOff>
    </xdr:from>
    <xdr:to>
      <xdr:col>7</xdr:col>
      <xdr:colOff>19050</xdr:colOff>
      <xdr:row>3</xdr:row>
      <xdr:rowOff>0</xdr:rowOff>
    </xdr:to>
    <xdr:grpSp>
      <xdr:nvGrpSpPr>
        <xdr:cNvPr id="2" name="Group 1">
          <a:hlinkClick xmlns:r="http://schemas.openxmlformats.org/officeDocument/2006/relationships" r:id="rId1" tooltip="Click for Next Attachment"/>
          <a:extLst>
            <a:ext uri="{FF2B5EF4-FFF2-40B4-BE49-F238E27FC236}">
              <a16:creationId xmlns:a16="http://schemas.microsoft.com/office/drawing/2014/main" id="{00000000-0008-0000-0F00-000002000000}"/>
            </a:ext>
          </a:extLst>
        </xdr:cNvPr>
        <xdr:cNvGrpSpPr>
          <a:grpSpLocks/>
        </xdr:cNvGrpSpPr>
      </xdr:nvGrpSpPr>
      <xdr:grpSpPr bwMode="auto">
        <a:xfrm>
          <a:off x="8530590" y="47625"/>
          <a:ext cx="491490" cy="1575435"/>
          <a:chOff x="738" y="5"/>
          <a:chExt cx="116" cy="73"/>
        </a:xfrm>
      </xdr:grpSpPr>
      <xdr:sp macro="" textlink="">
        <xdr:nvSpPr>
          <xdr:cNvPr id="3" name="AutoShape 2">
            <a:extLst>
              <a:ext uri="{FF2B5EF4-FFF2-40B4-BE49-F238E27FC236}">
                <a16:creationId xmlns:a16="http://schemas.microsoft.com/office/drawing/2014/main" id="{00000000-0008-0000-0F00-00000300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F00-000004000000}"/>
              </a:ext>
            </a:extLst>
          </xdr:cNvPr>
          <xdr:cNvSpPr txBox="1">
            <a:spLocks noChangeArrowheads="1"/>
          </xdr:cNvSpPr>
        </xdr:nvSpPr>
        <xdr:spPr bwMode="auto">
          <a:xfrm>
            <a:off x="6924676" y="4"/>
            <a:ext cx="0" cy="0"/>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6.xml><?xml version="1.0" encoding="utf-8"?>
<xdr:wsDr xmlns:xdr="http://schemas.openxmlformats.org/drawingml/2006/spreadsheetDrawing" xmlns:a="http://schemas.openxmlformats.org/drawingml/2006/main">
  <xdr:twoCellAnchor>
    <xdr:from>
      <xdr:col>5</xdr:col>
      <xdr:colOff>152400</xdr:colOff>
      <xdr:row>0</xdr:row>
      <xdr:rowOff>47625</xdr:rowOff>
    </xdr:from>
    <xdr:to>
      <xdr:col>7</xdr:col>
      <xdr:colOff>38100</xdr:colOff>
      <xdr:row>2</xdr:row>
      <xdr:rowOff>323850</xdr:rowOff>
    </xdr:to>
    <xdr:grpSp>
      <xdr:nvGrpSpPr>
        <xdr:cNvPr id="82716" name="Group 1">
          <a:hlinkClick xmlns:r="http://schemas.openxmlformats.org/officeDocument/2006/relationships" r:id="rId1" tooltip="Click for Next Attachment"/>
          <a:extLst>
            <a:ext uri="{FF2B5EF4-FFF2-40B4-BE49-F238E27FC236}">
              <a16:creationId xmlns:a16="http://schemas.microsoft.com/office/drawing/2014/main" id="{00000000-0008-0000-1000-00001C430100}"/>
            </a:ext>
          </a:extLst>
        </xdr:cNvPr>
        <xdr:cNvGrpSpPr>
          <a:grpSpLocks/>
        </xdr:cNvGrpSpPr>
      </xdr:nvGrpSpPr>
      <xdr:grpSpPr bwMode="auto">
        <a:xfrm>
          <a:off x="8244840" y="47625"/>
          <a:ext cx="1135380" cy="641985"/>
          <a:chOff x="738" y="5"/>
          <a:chExt cx="116" cy="73"/>
        </a:xfrm>
      </xdr:grpSpPr>
      <xdr:sp macro="" textlink="">
        <xdr:nvSpPr>
          <xdr:cNvPr id="82717" name="AutoShape 2">
            <a:extLst>
              <a:ext uri="{FF2B5EF4-FFF2-40B4-BE49-F238E27FC236}">
                <a16:creationId xmlns:a16="http://schemas.microsoft.com/office/drawing/2014/main" id="{00000000-0008-0000-1000-00001D43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6387" name="Text Box 3">
            <a:extLst>
              <a:ext uri="{FF2B5EF4-FFF2-40B4-BE49-F238E27FC236}">
                <a16:creationId xmlns:a16="http://schemas.microsoft.com/office/drawing/2014/main" id="{00000000-0008-0000-1000-0000034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7.xml><?xml version="1.0" encoding="utf-8"?>
<xdr:wsDr xmlns:xdr="http://schemas.openxmlformats.org/drawingml/2006/spreadsheetDrawing" xmlns:a="http://schemas.openxmlformats.org/drawingml/2006/main">
  <xdr:twoCellAnchor>
    <xdr:from>
      <xdr:col>5</xdr:col>
      <xdr:colOff>152400</xdr:colOff>
      <xdr:row>0</xdr:row>
      <xdr:rowOff>47625</xdr:rowOff>
    </xdr:from>
    <xdr:to>
      <xdr:col>7</xdr:col>
      <xdr:colOff>38100</xdr:colOff>
      <xdr:row>2</xdr:row>
      <xdr:rowOff>323850</xdr:rowOff>
    </xdr:to>
    <xdr:grpSp>
      <xdr:nvGrpSpPr>
        <xdr:cNvPr id="83740" name="Group 1">
          <a:hlinkClick xmlns:r="http://schemas.openxmlformats.org/officeDocument/2006/relationships" r:id="rId1" tooltip="Click for Next Attachment"/>
          <a:extLst>
            <a:ext uri="{FF2B5EF4-FFF2-40B4-BE49-F238E27FC236}">
              <a16:creationId xmlns:a16="http://schemas.microsoft.com/office/drawing/2014/main" id="{00000000-0008-0000-1100-00001C470100}"/>
            </a:ext>
          </a:extLst>
        </xdr:cNvPr>
        <xdr:cNvGrpSpPr>
          <a:grpSpLocks/>
        </xdr:cNvGrpSpPr>
      </xdr:nvGrpSpPr>
      <xdr:grpSpPr bwMode="auto">
        <a:xfrm>
          <a:off x="8107680" y="47625"/>
          <a:ext cx="1135380" cy="641985"/>
          <a:chOff x="738" y="5"/>
          <a:chExt cx="116" cy="73"/>
        </a:xfrm>
      </xdr:grpSpPr>
      <xdr:sp macro="" textlink="">
        <xdr:nvSpPr>
          <xdr:cNvPr id="83741" name="AutoShape 2">
            <a:extLst>
              <a:ext uri="{FF2B5EF4-FFF2-40B4-BE49-F238E27FC236}">
                <a16:creationId xmlns:a16="http://schemas.microsoft.com/office/drawing/2014/main" id="{00000000-0008-0000-1100-00001D47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100-000004000000}"/>
              </a:ext>
            </a:extLst>
          </xdr:cNvPr>
          <xdr:cNvSpPr txBox="1">
            <a:spLocks noChangeArrowheads="1"/>
          </xdr:cNvSpPr>
        </xdr:nvSpPr>
        <xdr:spPr bwMode="auto">
          <a:xfrm>
            <a:off x="753" y="24"/>
            <a:ext cx="98"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8.xml><?xml version="1.0" encoding="utf-8"?>
<xdr:wsDr xmlns:xdr="http://schemas.openxmlformats.org/drawingml/2006/spreadsheetDrawing" xmlns:a="http://schemas.openxmlformats.org/drawingml/2006/main">
  <xdr:twoCellAnchor>
    <xdr:from>
      <xdr:col>9</xdr:col>
      <xdr:colOff>438150</xdr:colOff>
      <xdr:row>1</xdr:row>
      <xdr:rowOff>47625</xdr:rowOff>
    </xdr:from>
    <xdr:to>
      <xdr:col>11</xdr:col>
      <xdr:colOff>323850</xdr:colOff>
      <xdr:row>2</xdr:row>
      <xdr:rowOff>342900</xdr:rowOff>
    </xdr:to>
    <xdr:grpSp>
      <xdr:nvGrpSpPr>
        <xdr:cNvPr id="84764" name="Group 1">
          <a:hlinkClick xmlns:r="http://schemas.openxmlformats.org/officeDocument/2006/relationships" r:id="rId1" tooltip="Click for Next Attachment"/>
          <a:extLst>
            <a:ext uri="{FF2B5EF4-FFF2-40B4-BE49-F238E27FC236}">
              <a16:creationId xmlns:a16="http://schemas.microsoft.com/office/drawing/2014/main" id="{00000000-0008-0000-1200-00001C4B0100}"/>
            </a:ext>
          </a:extLst>
        </xdr:cNvPr>
        <xdr:cNvGrpSpPr>
          <a:grpSpLocks/>
        </xdr:cNvGrpSpPr>
      </xdr:nvGrpSpPr>
      <xdr:grpSpPr bwMode="auto">
        <a:xfrm>
          <a:off x="7882890" y="451485"/>
          <a:ext cx="1135380" cy="699135"/>
          <a:chOff x="738" y="5"/>
          <a:chExt cx="116" cy="73"/>
        </a:xfrm>
      </xdr:grpSpPr>
      <xdr:sp macro="" textlink="">
        <xdr:nvSpPr>
          <xdr:cNvPr id="84765" name="AutoShape 2">
            <a:extLst>
              <a:ext uri="{FF2B5EF4-FFF2-40B4-BE49-F238E27FC236}">
                <a16:creationId xmlns:a16="http://schemas.microsoft.com/office/drawing/2014/main" id="{00000000-0008-0000-1200-00001D4B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200-0000040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9.xml><?xml version="1.0" encoding="utf-8"?>
<xdr:wsDr xmlns:xdr="http://schemas.openxmlformats.org/drawingml/2006/spreadsheetDrawing" xmlns:a="http://schemas.openxmlformats.org/drawingml/2006/main">
  <xdr:twoCellAnchor>
    <xdr:from>
      <xdr:col>5</xdr:col>
      <xdr:colOff>276225</xdr:colOff>
      <xdr:row>0</xdr:row>
      <xdr:rowOff>57150</xdr:rowOff>
    </xdr:from>
    <xdr:to>
      <xdr:col>8</xdr:col>
      <xdr:colOff>257175</xdr:colOff>
      <xdr:row>2</xdr:row>
      <xdr:rowOff>533400</xdr:rowOff>
    </xdr:to>
    <xdr:grpSp>
      <xdr:nvGrpSpPr>
        <xdr:cNvPr id="25382" name="Group 2">
          <a:hlinkClick xmlns:r="http://schemas.openxmlformats.org/officeDocument/2006/relationships" r:id="rId1" tooltip="Click for Next Attachment"/>
          <a:extLst>
            <a:ext uri="{FF2B5EF4-FFF2-40B4-BE49-F238E27FC236}">
              <a16:creationId xmlns:a16="http://schemas.microsoft.com/office/drawing/2014/main" id="{00000000-0008-0000-1300-000026630000}"/>
            </a:ext>
          </a:extLst>
        </xdr:cNvPr>
        <xdr:cNvGrpSpPr>
          <a:grpSpLocks/>
        </xdr:cNvGrpSpPr>
      </xdr:nvGrpSpPr>
      <xdr:grpSpPr bwMode="auto">
        <a:xfrm>
          <a:off x="8147685" y="57150"/>
          <a:ext cx="1230630" cy="1108710"/>
          <a:chOff x="738" y="5"/>
          <a:chExt cx="116" cy="73"/>
        </a:xfrm>
      </xdr:grpSpPr>
      <xdr:sp macro="" textlink="">
        <xdr:nvSpPr>
          <xdr:cNvPr id="25383" name="AutoShape 3">
            <a:extLst>
              <a:ext uri="{FF2B5EF4-FFF2-40B4-BE49-F238E27FC236}">
                <a16:creationId xmlns:a16="http://schemas.microsoft.com/office/drawing/2014/main" id="{00000000-0008-0000-1300-00002763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4">
            <a:hlinkClick xmlns:r="http://schemas.openxmlformats.org/officeDocument/2006/relationships" r:id="rId1"/>
            <a:extLst>
              <a:ext uri="{FF2B5EF4-FFF2-40B4-BE49-F238E27FC236}">
                <a16:creationId xmlns:a16="http://schemas.microsoft.com/office/drawing/2014/main" id="{00000000-0008-0000-1300-000004000000}"/>
              </a:ext>
            </a:extLst>
          </xdr:cNvPr>
          <xdr:cNvSpPr txBox="1">
            <a:spLocks noChangeArrowheads="1"/>
          </xdr:cNvSpPr>
        </xdr:nvSpPr>
        <xdr:spPr bwMode="auto">
          <a:xfrm>
            <a:off x="753" y="24"/>
            <a:ext cx="99"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mc:AlternateContent xmlns:mc="http://schemas.openxmlformats.org/markup-compatibility/2006">
    <mc:Choice xmlns:a14="http://schemas.microsoft.com/office/drawing/2010/main" Requires="a14">
      <xdr:twoCellAnchor editAs="oneCell">
        <xdr:from>
          <xdr:col>1</xdr:col>
          <xdr:colOff>1127760</xdr:colOff>
          <xdr:row>73</xdr:row>
          <xdr:rowOff>22860</xdr:rowOff>
        </xdr:from>
        <xdr:to>
          <xdr:col>1</xdr:col>
          <xdr:colOff>2125980</xdr:colOff>
          <xdr:row>73</xdr:row>
          <xdr:rowOff>228600</xdr:rowOff>
        </xdr:to>
        <xdr:sp macro="" textlink="">
          <xdr:nvSpPr>
            <xdr:cNvPr id="24577" name="Option Button 1" hidden="1">
              <a:extLst>
                <a:ext uri="{63B3BB69-23CF-44E3-9099-C40C66FF867C}">
                  <a14:compatExt spid="_x0000_s24577"/>
                </a:ext>
                <a:ext uri="{FF2B5EF4-FFF2-40B4-BE49-F238E27FC236}">
                  <a16:creationId xmlns:a16="http://schemas.microsoft.com/office/drawing/2014/main" id="{00000000-0008-0000-1300-000001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Saving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685800</xdr:colOff>
          <xdr:row>73</xdr:row>
          <xdr:rowOff>22860</xdr:rowOff>
        </xdr:from>
        <xdr:to>
          <xdr:col>3</xdr:col>
          <xdr:colOff>922020</xdr:colOff>
          <xdr:row>73</xdr:row>
          <xdr:rowOff>228600</xdr:rowOff>
        </xdr:to>
        <xdr:sp macro="" textlink="">
          <xdr:nvSpPr>
            <xdr:cNvPr id="24578" name="Option Button 2" hidden="1">
              <a:extLst>
                <a:ext uri="{63B3BB69-23CF-44E3-9099-C40C66FF867C}">
                  <a14:compatExt spid="_x0000_s24578"/>
                </a:ext>
                <a:ext uri="{FF2B5EF4-FFF2-40B4-BE49-F238E27FC236}">
                  <a16:creationId xmlns:a16="http://schemas.microsoft.com/office/drawing/2014/main" id="{00000000-0008-0000-1300-000002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Current Account</a:t>
              </a:r>
            </a:p>
          </xdr:txBody>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7</xdr:col>
      <xdr:colOff>95250</xdr:colOff>
      <xdr:row>0</xdr:row>
      <xdr:rowOff>47625</xdr:rowOff>
    </xdr:from>
    <xdr:to>
      <xdr:col>8</xdr:col>
      <xdr:colOff>571500</xdr:colOff>
      <xdr:row>1</xdr:row>
      <xdr:rowOff>238125</xdr:rowOff>
    </xdr:to>
    <xdr:grpSp>
      <xdr:nvGrpSpPr>
        <xdr:cNvPr id="2867" name="Group 6">
          <a:hlinkClick xmlns:r="http://schemas.openxmlformats.org/officeDocument/2006/relationships" r:id="rId1" tooltip="Click for Sch-1"/>
          <a:extLst>
            <a:ext uri="{FF2B5EF4-FFF2-40B4-BE49-F238E27FC236}">
              <a16:creationId xmlns:a16="http://schemas.microsoft.com/office/drawing/2014/main" id="{00000000-0008-0000-0200-0000330B0000}"/>
            </a:ext>
          </a:extLst>
        </xdr:cNvPr>
        <xdr:cNvGrpSpPr>
          <a:grpSpLocks/>
        </xdr:cNvGrpSpPr>
      </xdr:nvGrpSpPr>
      <xdr:grpSpPr bwMode="auto">
        <a:xfrm>
          <a:off x="7783830" y="47625"/>
          <a:ext cx="720090" cy="1226820"/>
          <a:chOff x="804" y="5"/>
          <a:chExt cx="116" cy="73"/>
        </a:xfrm>
      </xdr:grpSpPr>
      <xdr:sp macro="" textlink="">
        <xdr:nvSpPr>
          <xdr:cNvPr id="2868" name="AutoShape 2">
            <a:extLst>
              <a:ext uri="{FF2B5EF4-FFF2-40B4-BE49-F238E27FC236}">
                <a16:creationId xmlns:a16="http://schemas.microsoft.com/office/drawing/2014/main" id="{00000000-0008-0000-0200-0000340B00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hlinkClick xmlns:r="http://schemas.openxmlformats.org/officeDocument/2006/relationships" r:id="rId2"/>
            <a:extLst>
              <a:ext uri="{FF2B5EF4-FFF2-40B4-BE49-F238E27FC236}">
                <a16:creationId xmlns:a16="http://schemas.microsoft.com/office/drawing/2014/main" id="{00000000-0008-0000-0200-000004000000}"/>
              </a:ext>
            </a:extLst>
          </xdr:cNvPr>
          <xdr:cNvSpPr txBox="1">
            <a:spLocks noChangeArrowheads="1"/>
          </xdr:cNvSpPr>
        </xdr:nvSpPr>
        <xdr:spPr bwMode="auto">
          <a:xfrm>
            <a:off x="7477125" y="19146309818175"/>
            <a:ext cx="0" cy="0"/>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Attach 3(JV)</a:t>
            </a:r>
          </a:p>
        </xdr:txBody>
      </xdr:sp>
    </xdr:grpSp>
    <xdr:clientData/>
  </xdr:twoCellAnchor>
</xdr:wsDr>
</file>

<file path=xl/drawings/drawing20.xml><?xml version="1.0" encoding="utf-8"?>
<xdr:wsDr xmlns:xdr="http://schemas.openxmlformats.org/drawingml/2006/spreadsheetDrawing" xmlns:a="http://schemas.openxmlformats.org/drawingml/2006/main">
  <xdr:twoCellAnchor>
    <xdr:from>
      <xdr:col>12</xdr:col>
      <xdr:colOff>161925</xdr:colOff>
      <xdr:row>2</xdr:row>
      <xdr:rowOff>28575</xdr:rowOff>
    </xdr:from>
    <xdr:to>
      <xdr:col>14</xdr:col>
      <xdr:colOff>47625</xdr:colOff>
      <xdr:row>4</xdr:row>
      <xdr:rowOff>0</xdr:rowOff>
    </xdr:to>
    <xdr:grpSp>
      <xdr:nvGrpSpPr>
        <xdr:cNvPr id="86816" name="Group 1">
          <a:hlinkClick xmlns:r="http://schemas.openxmlformats.org/officeDocument/2006/relationships" r:id="rId1" tooltip="Click for Next Attachment"/>
          <a:extLst>
            <a:ext uri="{FF2B5EF4-FFF2-40B4-BE49-F238E27FC236}">
              <a16:creationId xmlns:a16="http://schemas.microsoft.com/office/drawing/2014/main" id="{00000000-0008-0000-1400-000020530100}"/>
            </a:ext>
          </a:extLst>
        </xdr:cNvPr>
        <xdr:cNvGrpSpPr>
          <a:grpSpLocks/>
        </xdr:cNvGrpSpPr>
      </xdr:nvGrpSpPr>
      <xdr:grpSpPr bwMode="auto">
        <a:xfrm>
          <a:off x="7339965" y="523875"/>
          <a:ext cx="1135380" cy="1243965"/>
          <a:chOff x="738" y="5"/>
          <a:chExt cx="116" cy="73"/>
        </a:xfrm>
      </xdr:grpSpPr>
      <xdr:sp macro="" textlink="">
        <xdr:nvSpPr>
          <xdr:cNvPr id="86817" name="AutoShape 2">
            <a:extLst>
              <a:ext uri="{FF2B5EF4-FFF2-40B4-BE49-F238E27FC236}">
                <a16:creationId xmlns:a16="http://schemas.microsoft.com/office/drawing/2014/main" id="{00000000-0008-0000-1400-00002153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7411" name="Text Box 3">
            <a:extLst>
              <a:ext uri="{FF2B5EF4-FFF2-40B4-BE49-F238E27FC236}">
                <a16:creationId xmlns:a16="http://schemas.microsoft.com/office/drawing/2014/main" id="{00000000-0008-0000-1400-00000344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lnSpc>
                <a:spcPts val="1100"/>
              </a:lnSpc>
              <a:defRPr sz="1000"/>
            </a:pPr>
            <a:r>
              <a:rPr lang="en-US" sz="1000" b="0" i="0" strike="noStrike">
                <a:solidFill>
                  <a:srgbClr val="000000"/>
                </a:solidFill>
                <a:latin typeface="Book Antiqua"/>
              </a:rPr>
              <a:t>Click for Next Attachment</a:t>
            </a:r>
          </a:p>
        </xdr:txBody>
      </xdr:sp>
    </xdr:grpSp>
    <xdr:clientData/>
  </xdr:twoCellAnchor>
</xdr:wsDr>
</file>

<file path=xl/drawings/drawing21.xml><?xml version="1.0" encoding="utf-8"?>
<xdr:wsDr xmlns:xdr="http://schemas.openxmlformats.org/drawingml/2006/spreadsheetDrawing" xmlns:a="http://schemas.openxmlformats.org/drawingml/2006/main">
  <xdr:twoCellAnchor>
    <xdr:from>
      <xdr:col>5</xdr:col>
      <xdr:colOff>152400</xdr:colOff>
      <xdr:row>0</xdr:row>
      <xdr:rowOff>57150</xdr:rowOff>
    </xdr:from>
    <xdr:to>
      <xdr:col>7</xdr:col>
      <xdr:colOff>38100</xdr:colOff>
      <xdr:row>2</xdr:row>
      <xdr:rowOff>533400</xdr:rowOff>
    </xdr:to>
    <xdr:grpSp>
      <xdr:nvGrpSpPr>
        <xdr:cNvPr id="87836" name="Group 1">
          <a:hlinkClick xmlns:r="http://schemas.openxmlformats.org/officeDocument/2006/relationships" r:id="rId1" tooltip="Click for Next Attachment"/>
          <a:extLst>
            <a:ext uri="{FF2B5EF4-FFF2-40B4-BE49-F238E27FC236}">
              <a16:creationId xmlns:a16="http://schemas.microsoft.com/office/drawing/2014/main" id="{00000000-0008-0000-1500-00001C570100}"/>
            </a:ext>
          </a:extLst>
        </xdr:cNvPr>
        <xdr:cNvGrpSpPr>
          <a:grpSpLocks/>
        </xdr:cNvGrpSpPr>
      </xdr:nvGrpSpPr>
      <xdr:grpSpPr bwMode="auto">
        <a:xfrm>
          <a:off x="8576733" y="57150"/>
          <a:ext cx="1138767" cy="789517"/>
          <a:chOff x="738" y="5"/>
          <a:chExt cx="116" cy="73"/>
        </a:xfrm>
      </xdr:grpSpPr>
      <xdr:sp macro="" textlink="">
        <xdr:nvSpPr>
          <xdr:cNvPr id="87837" name="AutoShape 2">
            <a:extLst>
              <a:ext uri="{FF2B5EF4-FFF2-40B4-BE49-F238E27FC236}">
                <a16:creationId xmlns:a16="http://schemas.microsoft.com/office/drawing/2014/main" id="{00000000-0008-0000-1500-00001D57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hlinkClick xmlns:r="http://schemas.openxmlformats.org/officeDocument/2006/relationships" r:id="rId2"/>
            <a:extLst>
              <a:ext uri="{FF2B5EF4-FFF2-40B4-BE49-F238E27FC236}">
                <a16:creationId xmlns:a16="http://schemas.microsoft.com/office/drawing/2014/main" id="{00000000-0008-0000-1500-000004000000}"/>
              </a:ext>
            </a:extLst>
          </xdr:cNvPr>
          <xdr:cNvSpPr txBox="1">
            <a:spLocks noChangeArrowheads="1"/>
          </xdr:cNvSpPr>
        </xdr:nvSpPr>
        <xdr:spPr bwMode="auto">
          <a:xfrm>
            <a:off x="753" y="23"/>
            <a:ext cx="98" cy="42"/>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Bid Form</a:t>
            </a:r>
          </a:p>
        </xdr:txBody>
      </xdr:sp>
    </xdr:grpSp>
    <xdr:clientData/>
  </xdr:twoCellAnchor>
</xdr:wsDr>
</file>

<file path=xl/drawings/drawing22.xml><?xml version="1.0" encoding="utf-8"?>
<xdr:wsDr xmlns:xdr="http://schemas.openxmlformats.org/drawingml/2006/spreadsheetDrawing" xmlns:a="http://schemas.openxmlformats.org/drawingml/2006/main">
  <xdr:twoCellAnchor>
    <xdr:from>
      <xdr:col>5</xdr:col>
      <xdr:colOff>152400</xdr:colOff>
      <xdr:row>0</xdr:row>
      <xdr:rowOff>47625</xdr:rowOff>
    </xdr:from>
    <xdr:to>
      <xdr:col>7</xdr:col>
      <xdr:colOff>38100</xdr:colOff>
      <xdr:row>2</xdr:row>
      <xdr:rowOff>323850</xdr:rowOff>
    </xdr:to>
    <xdr:grpSp>
      <xdr:nvGrpSpPr>
        <xdr:cNvPr id="88860" name="Group 1">
          <a:hlinkClick xmlns:r="http://schemas.openxmlformats.org/officeDocument/2006/relationships" r:id="rId1" tooltip="Click for Next Attachment"/>
          <a:extLst>
            <a:ext uri="{FF2B5EF4-FFF2-40B4-BE49-F238E27FC236}">
              <a16:creationId xmlns:a16="http://schemas.microsoft.com/office/drawing/2014/main" id="{00000000-0008-0000-1600-00001C5B0100}"/>
            </a:ext>
          </a:extLst>
        </xdr:cNvPr>
        <xdr:cNvGrpSpPr>
          <a:grpSpLocks/>
        </xdr:cNvGrpSpPr>
      </xdr:nvGrpSpPr>
      <xdr:grpSpPr bwMode="auto">
        <a:xfrm>
          <a:off x="7200900" y="47625"/>
          <a:ext cx="1135380" cy="641985"/>
          <a:chOff x="738" y="5"/>
          <a:chExt cx="116" cy="73"/>
        </a:xfrm>
      </xdr:grpSpPr>
      <xdr:sp macro="" textlink="">
        <xdr:nvSpPr>
          <xdr:cNvPr id="88861" name="AutoShape 2">
            <a:extLst>
              <a:ext uri="{FF2B5EF4-FFF2-40B4-BE49-F238E27FC236}">
                <a16:creationId xmlns:a16="http://schemas.microsoft.com/office/drawing/2014/main" id="{00000000-0008-0000-1600-00001D5B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600-000004000000}"/>
              </a:ext>
            </a:extLst>
          </xdr:cNvPr>
          <xdr:cNvSpPr txBox="1">
            <a:spLocks noChangeArrowheads="1"/>
          </xdr:cNvSpPr>
        </xdr:nvSpPr>
        <xdr:spPr bwMode="auto">
          <a:xfrm>
            <a:off x="753" y="24"/>
            <a:ext cx="98"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23.xml><?xml version="1.0" encoding="utf-8"?>
<xdr:wsDr xmlns:xdr="http://schemas.openxmlformats.org/drawingml/2006/spreadsheetDrawing" xmlns:a="http://schemas.openxmlformats.org/drawingml/2006/main">
  <xdr:twoCellAnchor>
    <xdr:from>
      <xdr:col>9</xdr:col>
      <xdr:colOff>0</xdr:colOff>
      <xdr:row>0</xdr:row>
      <xdr:rowOff>209550</xdr:rowOff>
    </xdr:from>
    <xdr:to>
      <xdr:col>17</xdr:col>
      <xdr:colOff>361950</xdr:colOff>
      <xdr:row>2</xdr:row>
      <xdr:rowOff>161925</xdr:rowOff>
    </xdr:to>
    <xdr:grpSp>
      <xdr:nvGrpSpPr>
        <xdr:cNvPr id="89884" name="Group 1">
          <a:hlinkClick xmlns:r="http://schemas.openxmlformats.org/officeDocument/2006/relationships" r:id="rId1" tooltip="Click for Next Attachment"/>
          <a:extLst>
            <a:ext uri="{FF2B5EF4-FFF2-40B4-BE49-F238E27FC236}">
              <a16:creationId xmlns:a16="http://schemas.microsoft.com/office/drawing/2014/main" id="{00000000-0008-0000-1700-00001C5F0100}"/>
            </a:ext>
          </a:extLst>
        </xdr:cNvPr>
        <xdr:cNvGrpSpPr>
          <a:grpSpLocks/>
        </xdr:cNvGrpSpPr>
      </xdr:nvGrpSpPr>
      <xdr:grpSpPr bwMode="auto">
        <a:xfrm>
          <a:off x="7210425" y="209550"/>
          <a:ext cx="5695950" cy="695325"/>
          <a:chOff x="738" y="5"/>
          <a:chExt cx="116" cy="73"/>
        </a:xfrm>
      </xdr:grpSpPr>
      <xdr:sp macro="" textlink="">
        <xdr:nvSpPr>
          <xdr:cNvPr id="89885" name="AutoShape 2">
            <a:extLst>
              <a:ext uri="{FF2B5EF4-FFF2-40B4-BE49-F238E27FC236}">
                <a16:creationId xmlns:a16="http://schemas.microsoft.com/office/drawing/2014/main" id="{00000000-0008-0000-1700-00001D5F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700-0000040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24.xml><?xml version="1.0" encoding="utf-8"?>
<xdr:wsDr xmlns:xdr="http://schemas.openxmlformats.org/drawingml/2006/spreadsheetDrawing" xmlns:a="http://schemas.openxmlformats.org/drawingml/2006/main">
  <xdr:twoCellAnchor>
    <xdr:from>
      <xdr:col>5</xdr:col>
      <xdr:colOff>180975</xdr:colOff>
      <xdr:row>0</xdr:row>
      <xdr:rowOff>57150</xdr:rowOff>
    </xdr:from>
    <xdr:to>
      <xdr:col>7</xdr:col>
      <xdr:colOff>66675</xdr:colOff>
      <xdr:row>2</xdr:row>
      <xdr:rowOff>333375</xdr:rowOff>
    </xdr:to>
    <xdr:grpSp>
      <xdr:nvGrpSpPr>
        <xdr:cNvPr id="90908" name="Group 1">
          <a:hlinkClick xmlns:r="http://schemas.openxmlformats.org/officeDocument/2006/relationships" r:id="rId1" tooltip="Click for Next Attachment"/>
          <a:extLst>
            <a:ext uri="{FF2B5EF4-FFF2-40B4-BE49-F238E27FC236}">
              <a16:creationId xmlns:a16="http://schemas.microsoft.com/office/drawing/2014/main" id="{00000000-0008-0000-1800-00001C630100}"/>
            </a:ext>
          </a:extLst>
        </xdr:cNvPr>
        <xdr:cNvGrpSpPr>
          <a:grpSpLocks/>
        </xdr:cNvGrpSpPr>
      </xdr:nvGrpSpPr>
      <xdr:grpSpPr bwMode="auto">
        <a:xfrm>
          <a:off x="8883015" y="57150"/>
          <a:ext cx="1135380" cy="763905"/>
          <a:chOff x="738" y="5"/>
          <a:chExt cx="116" cy="73"/>
        </a:xfrm>
      </xdr:grpSpPr>
      <xdr:sp macro="" textlink="">
        <xdr:nvSpPr>
          <xdr:cNvPr id="90909" name="AutoShape 2">
            <a:extLst>
              <a:ext uri="{FF2B5EF4-FFF2-40B4-BE49-F238E27FC236}">
                <a16:creationId xmlns:a16="http://schemas.microsoft.com/office/drawing/2014/main" id="{00000000-0008-0000-1800-00001D63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8435" name="Text Box 3">
            <a:hlinkClick xmlns:r="http://schemas.openxmlformats.org/officeDocument/2006/relationships" r:id="rId2"/>
            <a:extLst>
              <a:ext uri="{FF2B5EF4-FFF2-40B4-BE49-F238E27FC236}">
                <a16:creationId xmlns:a16="http://schemas.microsoft.com/office/drawing/2014/main" id="{00000000-0008-0000-1800-00000348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Bid Form</a:t>
            </a:r>
          </a:p>
        </xdr:txBody>
      </xdr:sp>
    </xdr:grpSp>
    <xdr:clientData/>
  </xdr:twoCellAnchor>
</xdr:wsDr>
</file>

<file path=xl/drawings/drawing25.xml><?xml version="1.0" encoding="utf-8"?>
<xdr:wsDr xmlns:xdr="http://schemas.openxmlformats.org/drawingml/2006/spreadsheetDrawing" xmlns:a="http://schemas.openxmlformats.org/drawingml/2006/main">
  <xdr:twoCellAnchor>
    <xdr:from>
      <xdr:col>6</xdr:col>
      <xdr:colOff>228600</xdr:colOff>
      <xdr:row>0</xdr:row>
      <xdr:rowOff>57150</xdr:rowOff>
    </xdr:from>
    <xdr:to>
      <xdr:col>7</xdr:col>
      <xdr:colOff>581025</xdr:colOff>
      <xdr:row>3</xdr:row>
      <xdr:rowOff>85725</xdr:rowOff>
    </xdr:to>
    <xdr:grpSp>
      <xdr:nvGrpSpPr>
        <xdr:cNvPr id="97812" name="Group 14">
          <a:hlinkClick xmlns:r="http://schemas.openxmlformats.org/officeDocument/2006/relationships" r:id="rId1" tooltip="Back to Cover"/>
          <a:extLst>
            <a:ext uri="{FF2B5EF4-FFF2-40B4-BE49-F238E27FC236}">
              <a16:creationId xmlns:a16="http://schemas.microsoft.com/office/drawing/2014/main" id="{00000000-0008-0000-1900-0000147E0100}"/>
            </a:ext>
          </a:extLst>
        </xdr:cNvPr>
        <xdr:cNvGrpSpPr>
          <a:grpSpLocks/>
        </xdr:cNvGrpSpPr>
      </xdr:nvGrpSpPr>
      <xdr:grpSpPr bwMode="auto">
        <a:xfrm>
          <a:off x="7879080" y="57150"/>
          <a:ext cx="1213485" cy="920115"/>
          <a:chOff x="711" y="6"/>
          <a:chExt cx="125" cy="73"/>
        </a:xfrm>
      </xdr:grpSpPr>
      <xdr:sp macro="" textlink="">
        <xdr:nvSpPr>
          <xdr:cNvPr id="97817" name="AutoShape 8">
            <a:extLst>
              <a:ext uri="{FF2B5EF4-FFF2-40B4-BE49-F238E27FC236}">
                <a16:creationId xmlns:a16="http://schemas.microsoft.com/office/drawing/2014/main" id="{00000000-0008-0000-1900-0000197E0100}"/>
              </a:ext>
            </a:extLst>
          </xdr:cNvPr>
          <xdr:cNvSpPr>
            <a:spLocks noChangeArrowheads="1"/>
          </xdr:cNvSpPr>
        </xdr:nvSpPr>
        <xdr:spPr bwMode="auto">
          <a:xfrm flipH="1">
            <a:off x="711" y="6"/>
            <a:ext cx="125"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456 w 21600"/>
              <a:gd name="T13" fmla="*/ 5326 h 21600"/>
              <a:gd name="T14" fmla="*/ 18835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9">
            <a:hlinkClick xmlns:r="http://schemas.openxmlformats.org/officeDocument/2006/relationships" r:id="rId1"/>
            <a:extLst>
              <a:ext uri="{FF2B5EF4-FFF2-40B4-BE49-F238E27FC236}">
                <a16:creationId xmlns:a16="http://schemas.microsoft.com/office/drawing/2014/main" id="{00000000-0008-0000-1900-000004000000}"/>
              </a:ext>
            </a:extLst>
          </xdr:cNvPr>
          <xdr:cNvSpPr txBox="1">
            <a:spLocks noChangeArrowheads="1"/>
          </xdr:cNvSpPr>
        </xdr:nvSpPr>
        <xdr:spPr bwMode="auto">
          <a:xfrm>
            <a:off x="716" y="24"/>
            <a:ext cx="106"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Back to Cover</a:t>
            </a:r>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180975</xdr:colOff>
      <xdr:row>0</xdr:row>
      <xdr:rowOff>47625</xdr:rowOff>
    </xdr:from>
    <xdr:to>
      <xdr:col>6</xdr:col>
      <xdr:colOff>428625</xdr:colOff>
      <xdr:row>2</xdr:row>
      <xdr:rowOff>333375</xdr:rowOff>
    </xdr:to>
    <xdr:grpSp>
      <xdr:nvGrpSpPr>
        <xdr:cNvPr id="3868" name="Group 3">
          <a:hlinkClick xmlns:r="http://schemas.openxmlformats.org/officeDocument/2006/relationships" r:id="rId1" tooltip="Click for Next Attachment"/>
          <a:extLst>
            <a:ext uri="{FF2B5EF4-FFF2-40B4-BE49-F238E27FC236}">
              <a16:creationId xmlns:a16="http://schemas.microsoft.com/office/drawing/2014/main" id="{00000000-0008-0000-0300-00001C0F0000}"/>
            </a:ext>
          </a:extLst>
        </xdr:cNvPr>
        <xdr:cNvGrpSpPr>
          <a:grpSpLocks/>
        </xdr:cNvGrpSpPr>
      </xdr:nvGrpSpPr>
      <xdr:grpSpPr bwMode="auto">
        <a:xfrm>
          <a:off x="8783955" y="47625"/>
          <a:ext cx="702945" cy="758190"/>
          <a:chOff x="738" y="5"/>
          <a:chExt cx="116" cy="73"/>
        </a:xfrm>
      </xdr:grpSpPr>
      <xdr:sp macro="" textlink="">
        <xdr:nvSpPr>
          <xdr:cNvPr id="3869" name="AutoShape 1">
            <a:extLst>
              <a:ext uri="{FF2B5EF4-FFF2-40B4-BE49-F238E27FC236}">
                <a16:creationId xmlns:a16="http://schemas.microsoft.com/office/drawing/2014/main" id="{00000000-0008-0000-0300-00001D0F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098" name="Text Box 2">
            <a:extLst>
              <a:ext uri="{FF2B5EF4-FFF2-40B4-BE49-F238E27FC236}">
                <a16:creationId xmlns:a16="http://schemas.microsoft.com/office/drawing/2014/main" id="{00000000-0008-0000-0300-000002100000}"/>
              </a:ext>
            </a:extLst>
          </xdr:cNvPr>
          <xdr:cNvSpPr txBox="1">
            <a:spLocks noChangeArrowheads="1"/>
          </xdr:cNvSpPr>
        </xdr:nvSpPr>
        <xdr:spPr bwMode="auto">
          <a:xfrm>
            <a:off x="753" y="23"/>
            <a:ext cx="98" cy="37"/>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5</xdr:col>
      <xdr:colOff>123825</xdr:colOff>
      <xdr:row>0</xdr:row>
      <xdr:rowOff>28575</xdr:rowOff>
    </xdr:from>
    <xdr:to>
      <xdr:col>7</xdr:col>
      <xdr:colOff>9525</xdr:colOff>
      <xdr:row>2</xdr:row>
      <xdr:rowOff>304800</xdr:rowOff>
    </xdr:to>
    <xdr:grpSp>
      <xdr:nvGrpSpPr>
        <xdr:cNvPr id="4892" name="Group 1">
          <a:hlinkClick xmlns:r="http://schemas.openxmlformats.org/officeDocument/2006/relationships" r:id="rId1" tooltip="Click for Next Attachment"/>
          <a:extLst>
            <a:ext uri="{FF2B5EF4-FFF2-40B4-BE49-F238E27FC236}">
              <a16:creationId xmlns:a16="http://schemas.microsoft.com/office/drawing/2014/main" id="{00000000-0008-0000-0400-00001C130000}"/>
            </a:ext>
          </a:extLst>
        </xdr:cNvPr>
        <xdr:cNvGrpSpPr>
          <a:grpSpLocks/>
        </xdr:cNvGrpSpPr>
      </xdr:nvGrpSpPr>
      <xdr:grpSpPr bwMode="auto">
        <a:xfrm>
          <a:off x="8627745" y="28575"/>
          <a:ext cx="1135380" cy="733425"/>
          <a:chOff x="738" y="5"/>
          <a:chExt cx="116" cy="73"/>
        </a:xfrm>
      </xdr:grpSpPr>
      <xdr:sp macro="" textlink="">
        <xdr:nvSpPr>
          <xdr:cNvPr id="4893" name="AutoShape 2">
            <a:extLst>
              <a:ext uri="{FF2B5EF4-FFF2-40B4-BE49-F238E27FC236}">
                <a16:creationId xmlns:a16="http://schemas.microsoft.com/office/drawing/2014/main" id="{00000000-0008-0000-0400-00001D13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5123" name="Text Box 3">
            <a:extLst>
              <a:ext uri="{FF2B5EF4-FFF2-40B4-BE49-F238E27FC236}">
                <a16:creationId xmlns:a16="http://schemas.microsoft.com/office/drawing/2014/main" id="{00000000-0008-0000-0400-00000314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15</xdr:col>
      <xdr:colOff>228600</xdr:colOff>
      <xdr:row>0</xdr:row>
      <xdr:rowOff>0</xdr:rowOff>
    </xdr:from>
    <xdr:to>
      <xdr:col>17</xdr:col>
      <xdr:colOff>114300</xdr:colOff>
      <xdr:row>2</xdr:row>
      <xdr:rowOff>285750</xdr:rowOff>
    </xdr:to>
    <xdr:grpSp>
      <xdr:nvGrpSpPr>
        <xdr:cNvPr id="5916" name="Group 1">
          <a:hlinkClick xmlns:r="http://schemas.openxmlformats.org/officeDocument/2006/relationships" r:id="rId1" tooltip="Click for Next Attachment"/>
          <a:extLst>
            <a:ext uri="{FF2B5EF4-FFF2-40B4-BE49-F238E27FC236}">
              <a16:creationId xmlns:a16="http://schemas.microsoft.com/office/drawing/2014/main" id="{00000000-0008-0000-0500-00001C170000}"/>
            </a:ext>
          </a:extLst>
        </xdr:cNvPr>
        <xdr:cNvGrpSpPr>
          <a:grpSpLocks/>
        </xdr:cNvGrpSpPr>
      </xdr:nvGrpSpPr>
      <xdr:grpSpPr bwMode="auto">
        <a:xfrm>
          <a:off x="10347960" y="0"/>
          <a:ext cx="1135380" cy="819150"/>
          <a:chOff x="738" y="5"/>
          <a:chExt cx="116" cy="73"/>
        </a:xfrm>
      </xdr:grpSpPr>
      <xdr:sp macro="" textlink="">
        <xdr:nvSpPr>
          <xdr:cNvPr id="5917" name="AutoShape 2">
            <a:extLst>
              <a:ext uri="{FF2B5EF4-FFF2-40B4-BE49-F238E27FC236}">
                <a16:creationId xmlns:a16="http://schemas.microsoft.com/office/drawing/2014/main" id="{00000000-0008-0000-0500-00001D17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6147" name="Text Box 3">
            <a:extLst>
              <a:ext uri="{FF2B5EF4-FFF2-40B4-BE49-F238E27FC236}">
                <a16:creationId xmlns:a16="http://schemas.microsoft.com/office/drawing/2014/main" id="{00000000-0008-0000-0500-000003180000}"/>
              </a:ext>
            </a:extLst>
          </xdr:cNvPr>
          <xdr:cNvSpPr txBox="1">
            <a:spLocks noChangeArrowheads="1"/>
          </xdr:cNvSpPr>
        </xdr:nvSpPr>
        <xdr:spPr bwMode="auto">
          <a:xfrm>
            <a:off x="753" y="23"/>
            <a:ext cx="98"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6.xml><?xml version="1.0" encoding="utf-8"?>
<xdr:wsDr xmlns:xdr="http://schemas.openxmlformats.org/drawingml/2006/spreadsheetDrawing" xmlns:a="http://schemas.openxmlformats.org/drawingml/2006/main">
  <xdr:twoCellAnchor>
    <xdr:from>
      <xdr:col>5</xdr:col>
      <xdr:colOff>123825</xdr:colOff>
      <xdr:row>0</xdr:row>
      <xdr:rowOff>57150</xdr:rowOff>
    </xdr:from>
    <xdr:to>
      <xdr:col>7</xdr:col>
      <xdr:colOff>9525</xdr:colOff>
      <xdr:row>2</xdr:row>
      <xdr:rowOff>342900</xdr:rowOff>
    </xdr:to>
    <xdr:grpSp>
      <xdr:nvGrpSpPr>
        <xdr:cNvPr id="6940" name="Group 1">
          <a:hlinkClick xmlns:r="http://schemas.openxmlformats.org/officeDocument/2006/relationships" r:id="rId1" tooltip="Click for Next Attachment"/>
          <a:extLst>
            <a:ext uri="{FF2B5EF4-FFF2-40B4-BE49-F238E27FC236}">
              <a16:creationId xmlns:a16="http://schemas.microsoft.com/office/drawing/2014/main" id="{00000000-0008-0000-0600-00001C1B0000}"/>
            </a:ext>
          </a:extLst>
        </xdr:cNvPr>
        <xdr:cNvGrpSpPr>
          <a:grpSpLocks/>
        </xdr:cNvGrpSpPr>
      </xdr:nvGrpSpPr>
      <xdr:grpSpPr bwMode="auto">
        <a:xfrm>
          <a:off x="7066492" y="57150"/>
          <a:ext cx="1138766" cy="886883"/>
          <a:chOff x="738" y="5"/>
          <a:chExt cx="116" cy="73"/>
        </a:xfrm>
      </xdr:grpSpPr>
      <xdr:sp macro="" textlink="">
        <xdr:nvSpPr>
          <xdr:cNvPr id="6941" name="AutoShape 2">
            <a:extLst>
              <a:ext uri="{FF2B5EF4-FFF2-40B4-BE49-F238E27FC236}">
                <a16:creationId xmlns:a16="http://schemas.microsoft.com/office/drawing/2014/main" id="{00000000-0008-0000-0600-00001D1B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7171" name="Text Box 3">
            <a:extLst>
              <a:ext uri="{FF2B5EF4-FFF2-40B4-BE49-F238E27FC236}">
                <a16:creationId xmlns:a16="http://schemas.microsoft.com/office/drawing/2014/main" id="{00000000-0008-0000-0600-0000031C0000}"/>
              </a:ext>
            </a:extLst>
          </xdr:cNvPr>
          <xdr:cNvSpPr txBox="1">
            <a:spLocks noChangeArrowheads="1"/>
          </xdr:cNvSpPr>
        </xdr:nvSpPr>
        <xdr:spPr bwMode="auto">
          <a:xfrm>
            <a:off x="753" y="23"/>
            <a:ext cx="98" cy="40"/>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7.xml><?xml version="1.0" encoding="utf-8"?>
<xdr:wsDr xmlns:xdr="http://schemas.openxmlformats.org/drawingml/2006/spreadsheetDrawing" xmlns:a="http://schemas.openxmlformats.org/drawingml/2006/main">
  <xdr:twoCellAnchor>
    <xdr:from>
      <xdr:col>5</xdr:col>
      <xdr:colOff>95250</xdr:colOff>
      <xdr:row>0</xdr:row>
      <xdr:rowOff>47625</xdr:rowOff>
    </xdr:from>
    <xdr:to>
      <xdr:col>6</xdr:col>
      <xdr:colOff>590550</xdr:colOff>
      <xdr:row>2</xdr:row>
      <xdr:rowOff>323850</xdr:rowOff>
    </xdr:to>
    <xdr:grpSp>
      <xdr:nvGrpSpPr>
        <xdr:cNvPr id="7964" name="Group 1">
          <a:hlinkClick xmlns:r="http://schemas.openxmlformats.org/officeDocument/2006/relationships" r:id="rId1" tooltip="Click for Next Attachment"/>
          <a:extLst>
            <a:ext uri="{FF2B5EF4-FFF2-40B4-BE49-F238E27FC236}">
              <a16:creationId xmlns:a16="http://schemas.microsoft.com/office/drawing/2014/main" id="{00000000-0008-0000-0700-00001C1F0000}"/>
            </a:ext>
          </a:extLst>
        </xdr:cNvPr>
        <xdr:cNvGrpSpPr>
          <a:grpSpLocks/>
        </xdr:cNvGrpSpPr>
      </xdr:nvGrpSpPr>
      <xdr:grpSpPr bwMode="auto">
        <a:xfrm>
          <a:off x="7655983" y="47625"/>
          <a:ext cx="1121834" cy="860425"/>
          <a:chOff x="738" y="5"/>
          <a:chExt cx="116" cy="73"/>
        </a:xfrm>
      </xdr:grpSpPr>
      <xdr:sp macro="" textlink="">
        <xdr:nvSpPr>
          <xdr:cNvPr id="7965" name="AutoShape 2">
            <a:extLst>
              <a:ext uri="{FF2B5EF4-FFF2-40B4-BE49-F238E27FC236}">
                <a16:creationId xmlns:a16="http://schemas.microsoft.com/office/drawing/2014/main" id="{00000000-0008-0000-0700-00001D1F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8195" name="Text Box 3">
            <a:extLst>
              <a:ext uri="{FF2B5EF4-FFF2-40B4-BE49-F238E27FC236}">
                <a16:creationId xmlns:a16="http://schemas.microsoft.com/office/drawing/2014/main" id="{00000000-0008-0000-0700-0000032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8.xml><?xml version="1.0" encoding="utf-8"?>
<xdr:wsDr xmlns:xdr="http://schemas.openxmlformats.org/drawingml/2006/spreadsheetDrawing" xmlns:a="http://schemas.openxmlformats.org/drawingml/2006/main">
  <xdr:twoCellAnchor>
    <xdr:from>
      <xdr:col>5</xdr:col>
      <xdr:colOff>85725</xdr:colOff>
      <xdr:row>0</xdr:row>
      <xdr:rowOff>47625</xdr:rowOff>
    </xdr:from>
    <xdr:to>
      <xdr:col>6</xdr:col>
      <xdr:colOff>581025</xdr:colOff>
      <xdr:row>2</xdr:row>
      <xdr:rowOff>523875</xdr:rowOff>
    </xdr:to>
    <xdr:grpSp>
      <xdr:nvGrpSpPr>
        <xdr:cNvPr id="99384" name="Group 1">
          <a:hlinkClick xmlns:r="http://schemas.openxmlformats.org/officeDocument/2006/relationships" r:id="rId1" tooltip="Click for Next Attachment"/>
          <a:extLst>
            <a:ext uri="{FF2B5EF4-FFF2-40B4-BE49-F238E27FC236}">
              <a16:creationId xmlns:a16="http://schemas.microsoft.com/office/drawing/2014/main" id="{00000000-0008-0000-0800-000038840100}"/>
            </a:ext>
          </a:extLst>
        </xdr:cNvPr>
        <xdr:cNvGrpSpPr>
          <a:grpSpLocks/>
        </xdr:cNvGrpSpPr>
      </xdr:nvGrpSpPr>
      <xdr:grpSpPr bwMode="auto">
        <a:xfrm>
          <a:off x="8496300" y="47625"/>
          <a:ext cx="1123950" cy="752475"/>
          <a:chOff x="738" y="5"/>
          <a:chExt cx="116" cy="73"/>
        </a:xfrm>
      </xdr:grpSpPr>
      <xdr:sp macro="" textlink="">
        <xdr:nvSpPr>
          <xdr:cNvPr id="99386" name="AutoShape 2">
            <a:extLst>
              <a:ext uri="{FF2B5EF4-FFF2-40B4-BE49-F238E27FC236}">
                <a16:creationId xmlns:a16="http://schemas.microsoft.com/office/drawing/2014/main" id="{00000000-0008-0000-0800-00003A84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9219" name="Text Box 3">
            <a:extLst>
              <a:ext uri="{FF2B5EF4-FFF2-40B4-BE49-F238E27FC236}">
                <a16:creationId xmlns:a16="http://schemas.microsoft.com/office/drawing/2014/main" id="{00000000-0008-0000-0800-000003240000}"/>
              </a:ext>
            </a:extLst>
          </xdr:cNvPr>
          <xdr:cNvSpPr txBox="1">
            <a:spLocks noChangeArrowheads="1"/>
          </xdr:cNvSpPr>
        </xdr:nvSpPr>
        <xdr:spPr bwMode="auto">
          <a:xfrm>
            <a:off x="753" y="23"/>
            <a:ext cx="98" cy="37"/>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twoCellAnchor>
    <xdr:from>
      <xdr:col>3</xdr:col>
      <xdr:colOff>76200</xdr:colOff>
      <xdr:row>21</xdr:row>
      <xdr:rowOff>1</xdr:rowOff>
    </xdr:from>
    <xdr:to>
      <xdr:col>4</xdr:col>
      <xdr:colOff>899218</xdr:colOff>
      <xdr:row>22</xdr:row>
      <xdr:rowOff>87720</xdr:rowOff>
    </xdr:to>
    <xdr:sp macro="" textlink="">
      <xdr:nvSpPr>
        <xdr:cNvPr id="2" name="Text Box 20">
          <a:extLst>
            <a:ext uri="{FF2B5EF4-FFF2-40B4-BE49-F238E27FC236}">
              <a16:creationId xmlns:a16="http://schemas.microsoft.com/office/drawing/2014/main" id="{00000000-0008-0000-0800-000002000000}"/>
            </a:ext>
          </a:extLst>
        </xdr:cNvPr>
        <xdr:cNvSpPr txBox="1">
          <a:spLocks noChangeArrowheads="1"/>
        </xdr:cNvSpPr>
      </xdr:nvSpPr>
      <xdr:spPr bwMode="auto">
        <a:xfrm>
          <a:off x="4295775" y="5876926"/>
          <a:ext cx="2085975" cy="323850"/>
        </a:xfrm>
        <a:prstGeom prst="rect">
          <a:avLst/>
        </a:prstGeom>
        <a:noFill/>
        <a:ln w="9525">
          <a:noFill/>
          <a:miter lim="800000"/>
          <a:headEnd/>
          <a:tailEnd/>
        </a:ln>
      </xdr:spPr>
      <xdr:txBody>
        <a:bodyPr vertOverflow="clip" wrap="square" lIns="0" tIns="32004" rIns="27432" bIns="32004" anchor="ctr" upright="1"/>
        <a:lstStyle/>
        <a:p>
          <a:pPr algn="r" rtl="1">
            <a:defRPr sz="1000"/>
          </a:pPr>
          <a:r>
            <a:rPr lang="en-US" sz="1000" b="1" i="0" strike="noStrike">
              <a:solidFill>
                <a:srgbClr val="0000FF"/>
              </a:solidFill>
              <a:latin typeface="Book Antiqua"/>
            </a:rPr>
            <a:t>Tick if you want to add extra sheet</a:t>
          </a:r>
        </a:p>
      </xdr:txBody>
    </xdr:sp>
    <xdr:clientData fPrintsWithSheet="0"/>
  </xdr:twoCellAnchor>
  <mc:AlternateContent xmlns:mc="http://schemas.openxmlformats.org/markup-compatibility/2006">
    <mc:Choice xmlns:a14="http://schemas.microsoft.com/office/drawing/2010/main" Requires="a14">
      <xdr:twoCellAnchor editAs="oneCell">
        <xdr:from>
          <xdr:col>4</xdr:col>
          <xdr:colOff>914400</xdr:colOff>
          <xdr:row>20</xdr:row>
          <xdr:rowOff>259080</xdr:rowOff>
        </xdr:from>
        <xdr:to>
          <xdr:col>4</xdr:col>
          <xdr:colOff>1219200</xdr:colOff>
          <xdr:row>22</xdr:row>
          <xdr:rowOff>99060</xdr:rowOff>
        </xdr:to>
        <xdr:sp macro="" textlink="">
          <xdr:nvSpPr>
            <xdr:cNvPr id="9235" name="Check Box 19" hidden="1">
              <a:extLst>
                <a:ext uri="{63B3BB69-23CF-44E3-9099-C40C66FF867C}">
                  <a14:compatExt spid="_x0000_s9235"/>
                </a:ext>
                <a:ext uri="{FF2B5EF4-FFF2-40B4-BE49-F238E27FC236}">
                  <a16:creationId xmlns:a16="http://schemas.microsoft.com/office/drawing/2014/main" id="{00000000-0008-0000-0800-000013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xdr:wsDr>
</file>

<file path=xl/drawings/drawing9.xml><?xml version="1.0" encoding="utf-8"?>
<xdr:wsDr xmlns:xdr="http://schemas.openxmlformats.org/drawingml/2006/spreadsheetDrawing" xmlns:a="http://schemas.openxmlformats.org/drawingml/2006/main">
  <xdr:twoCellAnchor>
    <xdr:from>
      <xdr:col>5</xdr:col>
      <xdr:colOff>85725</xdr:colOff>
      <xdr:row>0</xdr:row>
      <xdr:rowOff>47625</xdr:rowOff>
    </xdr:from>
    <xdr:to>
      <xdr:col>6</xdr:col>
      <xdr:colOff>581025</xdr:colOff>
      <xdr:row>2</xdr:row>
      <xdr:rowOff>581025</xdr:rowOff>
    </xdr:to>
    <xdr:grpSp>
      <xdr:nvGrpSpPr>
        <xdr:cNvPr id="101414" name="Group 1">
          <a:hlinkClick xmlns:r="http://schemas.openxmlformats.org/officeDocument/2006/relationships" r:id="rId1" tooltip="Click for Next Attachment"/>
          <a:extLst>
            <a:ext uri="{FF2B5EF4-FFF2-40B4-BE49-F238E27FC236}">
              <a16:creationId xmlns:a16="http://schemas.microsoft.com/office/drawing/2014/main" id="{00000000-0008-0000-0900-0000268C0100}"/>
            </a:ext>
          </a:extLst>
        </xdr:cNvPr>
        <xdr:cNvGrpSpPr>
          <a:grpSpLocks/>
        </xdr:cNvGrpSpPr>
      </xdr:nvGrpSpPr>
      <xdr:grpSpPr bwMode="auto">
        <a:xfrm>
          <a:off x="8201025" y="47625"/>
          <a:ext cx="542925" cy="990600"/>
          <a:chOff x="738" y="5"/>
          <a:chExt cx="116" cy="73"/>
        </a:xfrm>
      </xdr:grpSpPr>
      <xdr:sp macro="" textlink="">
        <xdr:nvSpPr>
          <xdr:cNvPr id="101416" name="AutoShape 2">
            <a:extLst>
              <a:ext uri="{FF2B5EF4-FFF2-40B4-BE49-F238E27FC236}">
                <a16:creationId xmlns:a16="http://schemas.microsoft.com/office/drawing/2014/main" id="{00000000-0008-0000-0900-0000288C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900-000004000000}"/>
              </a:ext>
            </a:extLst>
          </xdr:cNvPr>
          <xdr:cNvSpPr txBox="1">
            <a:spLocks noChangeArrowheads="1"/>
          </xdr:cNvSpPr>
        </xdr:nvSpPr>
        <xdr:spPr bwMode="auto">
          <a:xfrm>
            <a:off x="753" y="23"/>
            <a:ext cx="99"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twoCellAnchor>
    <xdr:from>
      <xdr:col>3</xdr:col>
      <xdr:colOff>76200</xdr:colOff>
      <xdr:row>23</xdr:row>
      <xdr:rowOff>0</xdr:rowOff>
    </xdr:from>
    <xdr:to>
      <xdr:col>4</xdr:col>
      <xdr:colOff>904875</xdr:colOff>
      <xdr:row>24</xdr:row>
      <xdr:rowOff>76200</xdr:rowOff>
    </xdr:to>
    <xdr:sp macro="" textlink="">
      <xdr:nvSpPr>
        <xdr:cNvPr id="5" name="Text Box 20">
          <a:extLst>
            <a:ext uri="{FF2B5EF4-FFF2-40B4-BE49-F238E27FC236}">
              <a16:creationId xmlns:a16="http://schemas.microsoft.com/office/drawing/2014/main" id="{00000000-0008-0000-0900-000005000000}"/>
            </a:ext>
          </a:extLst>
        </xdr:cNvPr>
        <xdr:cNvSpPr txBox="1">
          <a:spLocks noChangeArrowheads="1"/>
        </xdr:cNvSpPr>
      </xdr:nvSpPr>
      <xdr:spPr bwMode="auto">
        <a:xfrm>
          <a:off x="4495800" y="9420225"/>
          <a:ext cx="2085975" cy="228600"/>
        </a:xfrm>
        <a:prstGeom prst="rect">
          <a:avLst/>
        </a:prstGeom>
        <a:noFill/>
        <a:ln w="9525">
          <a:noFill/>
          <a:miter lim="800000"/>
          <a:headEnd/>
          <a:tailEnd/>
        </a:ln>
      </xdr:spPr>
      <xdr:txBody>
        <a:bodyPr vertOverflow="clip" wrap="square" lIns="0" tIns="32004" rIns="27432" bIns="32004" anchor="ctr" upright="1"/>
        <a:lstStyle/>
        <a:p>
          <a:pPr algn="r" rtl="1">
            <a:defRPr sz="1000"/>
          </a:pPr>
          <a:r>
            <a:rPr lang="en-US" sz="1000" b="1" i="0" strike="noStrike">
              <a:solidFill>
                <a:srgbClr val="0000FF"/>
              </a:solidFill>
              <a:latin typeface="Book Antiqua"/>
            </a:rPr>
            <a:t>Tick if you want to add extra sheet</a:t>
          </a:r>
        </a:p>
      </xdr:txBody>
    </xdr:sp>
    <xdr:clientData fPrintsWithSheet="0"/>
  </xdr:twoCellAnchor>
  <mc:AlternateContent xmlns:mc="http://schemas.openxmlformats.org/markup-compatibility/2006">
    <mc:Choice xmlns:a14="http://schemas.microsoft.com/office/drawing/2010/main" Requires="a14">
      <xdr:twoCellAnchor editAs="oneCell">
        <xdr:from>
          <xdr:col>4</xdr:col>
          <xdr:colOff>1066800</xdr:colOff>
          <xdr:row>22</xdr:row>
          <xdr:rowOff>1143000</xdr:rowOff>
        </xdr:from>
        <xdr:to>
          <xdr:col>4</xdr:col>
          <xdr:colOff>1371600</xdr:colOff>
          <xdr:row>30</xdr:row>
          <xdr:rowOff>121920</xdr:rowOff>
        </xdr:to>
        <xdr:sp macro="" textlink="">
          <xdr:nvSpPr>
            <xdr:cNvPr id="74753" name="Check Box 1" hidden="1">
              <a:extLst>
                <a:ext uri="{63B3BB69-23CF-44E3-9099-C40C66FF867C}">
                  <a14:compatExt spid="_x0000_s74753"/>
                </a:ext>
                <a:ext uri="{FF2B5EF4-FFF2-40B4-BE49-F238E27FC236}">
                  <a16:creationId xmlns:a16="http://schemas.microsoft.com/office/drawing/2014/main" id="{00000000-0008-0000-0900-000001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U:\Users\60003099\Desktop\1_First%20Envelope_Attachments%20OH0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U:\Users\60003099\Desktop\01_First%20Envelope%20(Bid%20Form%20and%20Attachments)%20-%20SS01.r1.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Y:\_____%20_______0000_G5_0000\RE%20Works%20Jammu%20Srinagar%20and%20Leh\Bidding%20Document\ref\Jammu_2017_NIT\AmendmentIII\Amendment%20III\1._First%20Envelope%20Bid%20form%20and%20Attacments%20Vol-III-rev%202.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U:\ann\Srikakulam-Part%20C\Substation-2\resources\S1%20Attachments.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U:\My%20Documents\Office%20work\Current\765kV%20CB\Pkg.%20III\Vol.%20III\13-First%20Envelope%20Vol-III.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60003099/Desktop/S1%20Attachments.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U:\My%20Documents\Office%20work\Current\NRSS%20XXVIII\Tower\Retender\Amendment%20No.%20I\vii)%20Attacments%20Vol-III-Rev.1.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U:\pendrive%20CS1\ann\dhramjagrah\trial.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pendrive%20CS1/ann/dhramjagrah/trial.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satendra/Ringanwada/Base/12-First%20Envelope_Vol-III%20(Rev2).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U:\satendra\Ringanwada\Base\12-First%20Envelope_Vol-III%20(Rev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me of Bidder"/>
      <sheetName val="Attach 3(JV)"/>
      <sheetName val="Attach 3(QR)"/>
      <sheetName val="Attach-3 (QR)"/>
      <sheetName val="Attach 4"/>
      <sheetName val="Attach 5"/>
      <sheetName val="Attach 6"/>
      <sheetName val="Attach 9"/>
      <sheetName val="Attach 10"/>
      <sheetName val="Attach 11"/>
      <sheetName val="Attach 12"/>
      <sheetName val="Attach 13"/>
      <sheetName val="Attach 14"/>
      <sheetName val="Attach 14 IP"/>
      <sheetName val="Attach 15 (2)"/>
      <sheetName val="Attach 15"/>
      <sheetName val="Attach 16"/>
      <sheetName val="Attach 17"/>
      <sheetName val="Attach 18"/>
      <sheetName val="Attach 19"/>
      <sheetName val="Bid Form 1st Env."/>
      <sheetName val="N-W (C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c"/>
      <sheetName val="Cover"/>
      <sheetName val="Name of Bidders"/>
      <sheetName val="Attach 3(JV)"/>
      <sheetName val="Attach 3(QR)"/>
      <sheetName val="Attach 4"/>
      <sheetName val="Attach 4 (A)"/>
      <sheetName val="Attach 4 (B)"/>
      <sheetName val="Attach 5"/>
      <sheetName val="Attach 5A"/>
      <sheetName val="Attach 6"/>
      <sheetName val="Attach 7"/>
      <sheetName val="Attach 8"/>
      <sheetName val="Attach 9"/>
      <sheetName val="Attach 10"/>
      <sheetName val="Attach 11"/>
      <sheetName val="Attach 12 (A)"/>
      <sheetName val="Attach 12"/>
      <sheetName val="Attach 13"/>
      <sheetName val="Attach 14"/>
      <sheetName val="Attach 14-IP"/>
      <sheetName val="Attach 15A"/>
      <sheetName val="Attach 15"/>
      <sheetName val="Attach 16"/>
      <sheetName val="Attach 17"/>
      <sheetName val="Attach 18"/>
      <sheetName val="Attach 19"/>
      <sheetName val="Bid Form 1st Envelope"/>
      <sheetName val="N to W"/>
    </sheetNames>
    <sheetDataSet>
      <sheetData sheetId="0" refreshError="1"/>
      <sheetData sheetId="1" refreshError="1"/>
      <sheetData sheetId="2"/>
      <sheetData sheetId="3">
        <row r="7">
          <cell r="E7" t="str">
            <v>To:</v>
          </cell>
        </row>
        <row r="8">
          <cell r="E8" t="str">
            <v>Contract Services</v>
          </cell>
        </row>
        <row r="9">
          <cell r="E9" t="str">
            <v>Power Grid Corporation of India Ltd.,</v>
          </cell>
        </row>
        <row r="10">
          <cell r="E10" t="str">
            <v>"Saudamini", Plot No. 2, Sector 29</v>
          </cell>
        </row>
        <row r="11">
          <cell r="E11" t="str">
            <v>Gurgaon (Haryana) - 122001</v>
          </cell>
        </row>
      </sheetData>
      <sheetData sheetId="4">
        <row r="8">
          <cell r="A8" t="str">
            <v>Bidder's Name and Address:</v>
          </cell>
        </row>
      </sheetData>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c"/>
      <sheetName val="Cover"/>
      <sheetName val="Names of Bidder"/>
      <sheetName val="Attach 3(JV)"/>
      <sheetName val="Attach 3(QR)"/>
      <sheetName val="Attach QR"/>
      <sheetName val="Attach 4"/>
      <sheetName val="Attach 4 (A)"/>
      <sheetName val="Attach 4 (B)"/>
      <sheetName val="Attach 5"/>
      <sheetName val="Attach 6"/>
      <sheetName val="Attach 7"/>
      <sheetName val="Attach 9"/>
      <sheetName val="Attach 10"/>
      <sheetName val="Attach 11"/>
      <sheetName val="Attach 12"/>
      <sheetName val="Attach 13"/>
      <sheetName val="Attach 14"/>
      <sheetName val="Attach 14-IP"/>
      <sheetName val="Attach 15"/>
      <sheetName val="Attach 16"/>
      <sheetName val="Attach 17"/>
      <sheetName val="Attach 18"/>
      <sheetName val="Attach 19"/>
      <sheetName val="Bid Form 1st Env. "/>
      <sheetName val="N to W"/>
      <sheetName val="Sheet1"/>
    </sheetNames>
    <sheetDataSet>
      <sheetData sheetId="0"/>
      <sheetData sheetId="1"/>
      <sheetData sheetId="2"/>
      <sheetData sheetId="3">
        <row r="7">
          <cell r="A7" t="str">
            <v>Bidder’s Name and Address (Sole Bidder) :</v>
          </cell>
          <cell r="E7" t="str">
            <v>To:</v>
          </cell>
        </row>
        <row r="8">
          <cell r="A8" t="str">
            <v/>
          </cell>
          <cell r="E8" t="str">
            <v>Contract Services</v>
          </cell>
        </row>
        <row r="9">
          <cell r="B9" t="str">
            <v xml:space="preserve">…… ……. …….. …… ……. …….. </v>
          </cell>
          <cell r="E9" t="str">
            <v>Power Grid Corporation of India Ltd.,</v>
          </cell>
        </row>
        <row r="10">
          <cell r="B10" t="str">
            <v xml:space="preserve">…… ……. …….. …… ……. …….. </v>
          </cell>
          <cell r="E10" t="str">
            <v>"Saudamini", Plot No. 2, Sector 29</v>
          </cell>
        </row>
        <row r="11">
          <cell r="B11" t="str">
            <v xml:space="preserve">…… ……. …….. …… ……. …….. </v>
          </cell>
          <cell r="E11" t="str">
            <v>Gurgaon (Haryana) - 122001</v>
          </cell>
        </row>
        <row r="12">
          <cell r="B12" t="str">
            <v xml:space="preserve">…… ……. …….. …… ……. …….. </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0"/>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c"/>
      <sheetName val="Cover"/>
      <sheetName val="Names of Bidder"/>
      <sheetName val="Attach 3(JV)"/>
      <sheetName val="Attach 3(QR)"/>
      <sheetName val="Attach QR"/>
      <sheetName val="Attach 4"/>
      <sheetName val="Attach 4 (A)"/>
      <sheetName val="Attach 4 (B)"/>
      <sheetName val="Attach 5"/>
      <sheetName val="Attach 6"/>
      <sheetName val="Attach 7"/>
      <sheetName val="Attach 9"/>
      <sheetName val="Attach 10"/>
      <sheetName val="Attach 11"/>
      <sheetName val="Attach 12"/>
      <sheetName val="Attach 13"/>
      <sheetName val="Attach 14"/>
      <sheetName val="Attach 14-IP"/>
      <sheetName val="Attach 15"/>
      <sheetName val="Attach 16"/>
      <sheetName val="Attach 17"/>
      <sheetName val="Attach 18"/>
      <sheetName val="Bid Form 1st Envelope "/>
      <sheetName val="N to W"/>
    </sheetNames>
    <sheetDataSet>
      <sheetData sheetId="0" refreshError="1"/>
      <sheetData sheetId="1" refreshError="1"/>
      <sheetData sheetId="2" refreshError="1"/>
      <sheetData sheetId="3">
        <row r="2">
          <cell r="Z2">
            <v>0</v>
          </cell>
        </row>
        <row r="7">
          <cell r="E7" t="str">
            <v>To:</v>
          </cell>
        </row>
        <row r="8">
          <cell r="E8" t="str">
            <v>Contract Services</v>
          </cell>
        </row>
        <row r="9">
          <cell r="E9" t="str">
            <v>Power Grid Corporation of India Ltd.,</v>
          </cell>
        </row>
        <row r="10">
          <cell r="E10" t="str">
            <v>"Saudamini", Plot No. 2, Sector 29</v>
          </cell>
        </row>
        <row r="11">
          <cell r="E11" t="str">
            <v>Gurgaon (Haryana) - 122001</v>
          </cell>
        </row>
        <row r="15">
          <cell r="A15" t="str">
            <v>Name(s) and Addresse(s) of other partner(s)</v>
          </cell>
        </row>
        <row r="16">
          <cell r="B16" t="str">
            <v/>
          </cell>
          <cell r="E16" t="str">
            <v/>
          </cell>
        </row>
        <row r="17">
          <cell r="B17" t="str">
            <v xml:space="preserve">…… ……. …….. …… ……. …….. </v>
          </cell>
          <cell r="E17" t="str">
            <v/>
          </cell>
        </row>
        <row r="18">
          <cell r="B18" t="str">
            <v xml:space="preserve">…… ……. …….. …… ……. …….. </v>
          </cell>
          <cell r="E18" t="str">
            <v/>
          </cell>
        </row>
        <row r="19">
          <cell r="B19" t="str">
            <v xml:space="preserve">…… ……. …….. …… ……. …….. </v>
          </cell>
          <cell r="E19" t="str">
            <v/>
          </cell>
        </row>
        <row r="20">
          <cell r="B20" t="str">
            <v xml:space="preserve">…… ……. …….. …… ……. …….. </v>
          </cell>
          <cell r="E20" t="str">
            <v/>
          </cell>
        </row>
      </sheetData>
      <sheetData sheetId="4"/>
      <sheetData sheetId="5">
        <row r="350">
          <cell r="H350" t="str">
            <v>KRA.pdf</v>
          </cell>
        </row>
        <row r="419">
          <cell r="H419" t="str">
            <v>new.pdf</v>
          </cell>
        </row>
        <row r="505">
          <cell r="D505" t="str">
            <v>F:\HVDC-Champa-Kurukshetra\Rev Bidding Doc\TW04\KRA.pdf</v>
          </cell>
          <cell r="F505" t="str">
            <v>F:\HVDC-Champa-Kurukshetra\Rev Bidding Doc\TW04\Case_Studies.pdf</v>
          </cell>
          <cell r="I505" t="str">
            <v>F:\HVDC-Champa-Kurukshetra\Rev Bidding Doc\TW04\new.pdf</v>
          </cell>
        </row>
        <row r="560">
          <cell r="E560" t="str">
            <v>F:\HVDC-Champa-Kurukshetra\Rev Bidding Doc\TW04\new.pdf</v>
          </cell>
          <cell r="G560" t="str">
            <v>F:\HVDC-Champa-Kurukshetra\Rev Bidding Doc\TW04\Case_Studies.pdf</v>
          </cell>
          <cell r="I560" t="str">
            <v>F:\HVDC-Champa-Kurukshetra\Rev Bidding Doc\TW04\KRA.pdf</v>
          </cell>
        </row>
        <row r="651">
          <cell r="D651" t="str">
            <v>F:\HVDC-Champa-Kurukshetra\Rev Bidding Doc\TW04\KRA.pdf</v>
          </cell>
          <cell r="G651" t="str">
            <v>F:\HVDC-Champa-Kurukshetra\Rev Bidding Doc\TW04\new.pdf</v>
          </cell>
          <cell r="I651" t="str">
            <v>F:\HVDC-Champa-Kurukshetra\Rev Bidding Doc\TW04\Case_Studies.pdf</v>
          </cell>
        </row>
        <row r="782">
          <cell r="J782" t="str">
            <v>F:\Orissa C\Rev\Case_Studies.pdf</v>
          </cell>
          <cell r="K782" t="str">
            <v>F:\Orissa C\Rev\KRA.pdf</v>
          </cell>
          <cell r="L782" t="str">
            <v>F:\Orissa C\Rev\office order.pdf</v>
          </cell>
        </row>
        <row r="785">
          <cell r="J785" t="str">
            <v>F:\HVDC-Champa-Kurukshetra\Rev Bidding Doc\TW04\KRA.pdf</v>
          </cell>
          <cell r="K785" t="str">
            <v>F:\HVDC-Champa-Kurukshetra\Rev Bidding Doc\TW04\new.pdf</v>
          </cell>
          <cell r="L785" t="str">
            <v>F:\HVDC-Champa-Kurukshetra\Rev Bidding Doc\TW04\Case_Studies.pdf</v>
          </cell>
        </row>
        <row r="788">
          <cell r="J788" t="str">
            <v>F:\HVDC-Champa-Kurukshetra\Rev Bidding Doc\TW04\Case_Studies.pdf</v>
          </cell>
          <cell r="K788" t="str">
            <v>F:\HVDC-Champa-Kurukshetra\Rev Bidding Doc\TW04\KRA.pdf</v>
          </cell>
          <cell r="L788" t="str">
            <v>F:\Orissa C\Rev\Case_Studies.pdf</v>
          </cell>
        </row>
        <row r="791">
          <cell r="J791" t="str">
            <v>F:\HVDC-Champa-Kurukshetra\Rev Bidding Doc\TW04\Case_Studies.pdf</v>
          </cell>
          <cell r="K791" t="str">
            <v>F:\HVDC-Champa-Kurukshetra\Rev Bidding Doc\TW04\KRA.pdf</v>
          </cell>
          <cell r="L791" t="str">
            <v>F:\HVDC-Champa-Kurukshetra\Rev Bidding Doc\TW04\new.pdf</v>
          </cell>
        </row>
        <row r="794">
          <cell r="J794" t="str">
            <v>F:\HVDC-Champa-Kurukshetra\Rev Bidding Doc\TW04\Case_Studies.pdf</v>
          </cell>
          <cell r="K794" t="str">
            <v>F:\HVDC-Champa-Kurukshetra\Rev Bidding Doc\TW04\KRA.pdf</v>
          </cell>
          <cell r="L794" t="str">
            <v>F:\HVDC-Champa-Kurukshetra\Rev Bidding Doc\TW04\new.pdf</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refreshError="1"/>
      <sheetData sheetId="23" refreshError="1"/>
      <sheetData sheetId="2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ch-1a"/>
      <sheetName val="Sch-1b "/>
      <sheetName val="Sch-2"/>
      <sheetName val="Sch-3"/>
      <sheetName val="Sch-4a"/>
      <sheetName val="Sch-4b"/>
      <sheetName val="Sch-5"/>
      <sheetName val="Sch-6"/>
      <sheetName val="Sch-7 (a)"/>
      <sheetName val="Sch-7 (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ch-1a"/>
      <sheetName val="Sch-1b "/>
      <sheetName val="Sch-2"/>
      <sheetName val="Sch-3"/>
      <sheetName val="Sch-4a"/>
      <sheetName val="Sch-4b"/>
      <sheetName val="Sch-5"/>
      <sheetName val="Sch-6"/>
      <sheetName val="Sch-7 (a)"/>
      <sheetName val="Sch-7 (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 val="Sheet1"/>
    </sheetNames>
    <sheetDataSet>
      <sheetData sheetId="0"/>
      <sheetData sheetId="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 val="Sheet1"/>
    </sheetNames>
    <sheetDataSet>
      <sheetData sheetId="0"/>
      <sheetData sheetId="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revisions/_rels/revisionHeaders.xml.rels><?xml version="1.0" encoding="UTF-8" standalone="yes"?>
<Relationships xmlns="http://schemas.openxmlformats.org/package/2006/relationships"><Relationship Id="rId1" Type="http://schemas.openxmlformats.org/officeDocument/2006/relationships/revisionLog" Target="revisionLog1.xml"/></Relationships>
</file>

<file path=xl/revisions/revisionHeaders.xml><?xml version="1.0" encoding="utf-8"?>
<headers xmlns="http://schemas.openxmlformats.org/spreadsheetml/2006/main" xmlns:r="http://schemas.openxmlformats.org/officeDocument/2006/relationships" xmlns:mc="http://schemas.openxmlformats.org/markup-compatibility/2006" xmlns:x14ac="http://schemas.microsoft.com/office/spreadsheetml/2009/9/ac" mc:Ignorable="x14ac" guid="{BDF7031A-19AA-4C42-92AB-2B8FB383E17E}" protected="1">
  <header guid="{BDF7031A-19AA-4C42-92AB-2B8FB383E17E}" dateTime="2021-10-05T17:15:18" maxSheetId="29" userName="Charanya Ambati {चरण्या अंबटि}" r:id="rId1">
    <sheetIdMap count="28">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 val="23"/>
      <sheetId val="24"/>
      <sheetId val="25"/>
      <sheetId val="26"/>
      <sheetId val="27"/>
      <sheetId val="28"/>
    </sheetIdMap>
  </header>
</headers>
</file>

<file path=xl/revisions/revisionLog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file>

<file path=xl/revisions/userNames.xml><?xml version="1.0" encoding="utf-8"?>
<users xmlns="http://schemas.openxmlformats.org/spreadsheetml/2006/main" xmlns:r="http://schemas.openxmlformats.org/officeDocument/2006/relationships" xmlns:mc="http://schemas.openxmlformats.org/markup-compatibility/2006" xmlns:x14ac="http://schemas.microsoft.com/office/spreadsheetml/2009/9/ac" mc:Ignorable="x14ac" count="0"/>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8.bin"/><Relationship Id="rId13" Type="http://schemas.openxmlformats.org/officeDocument/2006/relationships/printerSettings" Target="../printerSettings/printerSettings13.bin"/><Relationship Id="rId18" Type="http://schemas.openxmlformats.org/officeDocument/2006/relationships/printerSettings" Target="../printerSettings/printerSettings18.bin"/><Relationship Id="rId26" Type="http://schemas.openxmlformats.org/officeDocument/2006/relationships/printerSettings" Target="../printerSettings/printerSettings26.bin"/><Relationship Id="rId3" Type="http://schemas.openxmlformats.org/officeDocument/2006/relationships/printerSettings" Target="../printerSettings/printerSettings3.bin"/><Relationship Id="rId21" Type="http://schemas.openxmlformats.org/officeDocument/2006/relationships/printerSettings" Target="../printerSettings/printerSettings21.bin"/><Relationship Id="rId7" Type="http://schemas.openxmlformats.org/officeDocument/2006/relationships/printerSettings" Target="../printerSettings/printerSettings7.bin"/><Relationship Id="rId12" Type="http://schemas.openxmlformats.org/officeDocument/2006/relationships/printerSettings" Target="../printerSettings/printerSettings12.bin"/><Relationship Id="rId17" Type="http://schemas.openxmlformats.org/officeDocument/2006/relationships/printerSettings" Target="../printerSettings/printerSettings17.bin"/><Relationship Id="rId25" Type="http://schemas.openxmlformats.org/officeDocument/2006/relationships/printerSettings" Target="../printerSettings/printerSettings25.bin"/><Relationship Id="rId2" Type="http://schemas.openxmlformats.org/officeDocument/2006/relationships/printerSettings" Target="../printerSettings/printerSettings2.bin"/><Relationship Id="rId16" Type="http://schemas.openxmlformats.org/officeDocument/2006/relationships/printerSettings" Target="../printerSettings/printerSettings16.bin"/><Relationship Id="rId20" Type="http://schemas.openxmlformats.org/officeDocument/2006/relationships/printerSettings" Target="../printerSettings/printerSettings20.bin"/><Relationship Id="rId29" Type="http://schemas.openxmlformats.org/officeDocument/2006/relationships/printerSettings" Target="../printerSettings/printerSettings29.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11" Type="http://schemas.openxmlformats.org/officeDocument/2006/relationships/printerSettings" Target="../printerSettings/printerSettings11.bin"/><Relationship Id="rId24" Type="http://schemas.openxmlformats.org/officeDocument/2006/relationships/printerSettings" Target="../printerSettings/printerSettings24.bin"/><Relationship Id="rId5" Type="http://schemas.openxmlformats.org/officeDocument/2006/relationships/printerSettings" Target="../printerSettings/printerSettings5.bin"/><Relationship Id="rId15" Type="http://schemas.openxmlformats.org/officeDocument/2006/relationships/printerSettings" Target="../printerSettings/printerSettings15.bin"/><Relationship Id="rId23" Type="http://schemas.openxmlformats.org/officeDocument/2006/relationships/printerSettings" Target="../printerSettings/printerSettings23.bin"/><Relationship Id="rId28" Type="http://schemas.openxmlformats.org/officeDocument/2006/relationships/printerSettings" Target="../printerSettings/printerSettings28.bin"/><Relationship Id="rId10" Type="http://schemas.openxmlformats.org/officeDocument/2006/relationships/printerSettings" Target="../printerSettings/printerSettings10.bin"/><Relationship Id="rId19" Type="http://schemas.openxmlformats.org/officeDocument/2006/relationships/printerSettings" Target="../printerSettings/printerSettings19.bin"/><Relationship Id="rId31" Type="http://schemas.openxmlformats.org/officeDocument/2006/relationships/printerSettings" Target="../printerSettings/printerSettings31.bin"/><Relationship Id="rId4" Type="http://schemas.openxmlformats.org/officeDocument/2006/relationships/printerSettings" Target="../printerSettings/printerSettings4.bin"/><Relationship Id="rId9" Type="http://schemas.openxmlformats.org/officeDocument/2006/relationships/printerSettings" Target="../printerSettings/printerSettings9.bin"/><Relationship Id="rId14" Type="http://schemas.openxmlformats.org/officeDocument/2006/relationships/printerSettings" Target="../printerSettings/printerSettings14.bin"/><Relationship Id="rId22" Type="http://schemas.openxmlformats.org/officeDocument/2006/relationships/printerSettings" Target="../printerSettings/printerSettings22.bin"/><Relationship Id="rId27" Type="http://schemas.openxmlformats.org/officeDocument/2006/relationships/printerSettings" Target="../printerSettings/printerSettings27.bin"/><Relationship Id="rId30" Type="http://schemas.openxmlformats.org/officeDocument/2006/relationships/printerSettings" Target="../printerSettings/printerSettings30.bin"/></Relationships>
</file>

<file path=xl/worksheets/_rels/sheet10.xml.rels><?xml version="1.0" encoding="UTF-8" standalone="yes"?>
<Relationships xmlns="http://schemas.openxmlformats.org/package/2006/relationships"><Relationship Id="rId8" Type="http://schemas.openxmlformats.org/officeDocument/2006/relationships/printerSettings" Target="../printerSettings/printerSettings266.bin"/><Relationship Id="rId13" Type="http://schemas.openxmlformats.org/officeDocument/2006/relationships/ctrlProp" Target="../ctrlProps/ctrlProp2.xml"/><Relationship Id="rId3" Type="http://schemas.openxmlformats.org/officeDocument/2006/relationships/printerSettings" Target="../printerSettings/printerSettings261.bin"/><Relationship Id="rId7" Type="http://schemas.openxmlformats.org/officeDocument/2006/relationships/printerSettings" Target="../printerSettings/printerSettings265.bin"/><Relationship Id="rId12" Type="http://schemas.openxmlformats.org/officeDocument/2006/relationships/vmlDrawing" Target="../drawings/vmlDrawing2.vml"/><Relationship Id="rId2" Type="http://schemas.openxmlformats.org/officeDocument/2006/relationships/printerSettings" Target="../printerSettings/printerSettings260.bin"/><Relationship Id="rId1" Type="http://schemas.openxmlformats.org/officeDocument/2006/relationships/printerSettings" Target="../printerSettings/printerSettings259.bin"/><Relationship Id="rId6" Type="http://schemas.openxmlformats.org/officeDocument/2006/relationships/printerSettings" Target="../printerSettings/printerSettings264.bin"/><Relationship Id="rId11" Type="http://schemas.openxmlformats.org/officeDocument/2006/relationships/drawing" Target="../drawings/drawing9.xml"/><Relationship Id="rId5" Type="http://schemas.openxmlformats.org/officeDocument/2006/relationships/printerSettings" Target="../printerSettings/printerSettings263.bin"/><Relationship Id="rId10" Type="http://schemas.openxmlformats.org/officeDocument/2006/relationships/printerSettings" Target="../printerSettings/printerSettings268.bin"/><Relationship Id="rId4" Type="http://schemas.openxmlformats.org/officeDocument/2006/relationships/printerSettings" Target="../printerSettings/printerSettings262.bin"/><Relationship Id="rId9" Type="http://schemas.openxmlformats.org/officeDocument/2006/relationships/printerSettings" Target="../printerSettings/printerSettings267.bin"/></Relationships>
</file>

<file path=xl/worksheets/_rels/sheet11.xml.rels><?xml version="1.0" encoding="UTF-8" standalone="yes"?>
<Relationships xmlns="http://schemas.openxmlformats.org/package/2006/relationships"><Relationship Id="rId13" Type="http://schemas.openxmlformats.org/officeDocument/2006/relationships/printerSettings" Target="../printerSettings/printerSettings281.bin"/><Relationship Id="rId18" Type="http://schemas.openxmlformats.org/officeDocument/2006/relationships/printerSettings" Target="../printerSettings/printerSettings286.bin"/><Relationship Id="rId26" Type="http://schemas.openxmlformats.org/officeDocument/2006/relationships/printerSettings" Target="../printerSettings/printerSettings294.bin"/><Relationship Id="rId3" Type="http://schemas.openxmlformats.org/officeDocument/2006/relationships/printerSettings" Target="../printerSettings/printerSettings271.bin"/><Relationship Id="rId21" Type="http://schemas.openxmlformats.org/officeDocument/2006/relationships/printerSettings" Target="../printerSettings/printerSettings289.bin"/><Relationship Id="rId34" Type="http://schemas.openxmlformats.org/officeDocument/2006/relationships/ctrlProp" Target="../ctrlProps/ctrlProp3.xml"/><Relationship Id="rId7" Type="http://schemas.openxmlformats.org/officeDocument/2006/relationships/printerSettings" Target="../printerSettings/printerSettings275.bin"/><Relationship Id="rId12" Type="http://schemas.openxmlformats.org/officeDocument/2006/relationships/printerSettings" Target="../printerSettings/printerSettings280.bin"/><Relationship Id="rId17" Type="http://schemas.openxmlformats.org/officeDocument/2006/relationships/printerSettings" Target="../printerSettings/printerSettings285.bin"/><Relationship Id="rId25" Type="http://schemas.openxmlformats.org/officeDocument/2006/relationships/printerSettings" Target="../printerSettings/printerSettings293.bin"/><Relationship Id="rId33" Type="http://schemas.openxmlformats.org/officeDocument/2006/relationships/vmlDrawing" Target="../drawings/vmlDrawing3.vml"/><Relationship Id="rId2" Type="http://schemas.openxmlformats.org/officeDocument/2006/relationships/printerSettings" Target="../printerSettings/printerSettings270.bin"/><Relationship Id="rId16" Type="http://schemas.openxmlformats.org/officeDocument/2006/relationships/printerSettings" Target="../printerSettings/printerSettings284.bin"/><Relationship Id="rId20" Type="http://schemas.openxmlformats.org/officeDocument/2006/relationships/printerSettings" Target="../printerSettings/printerSettings288.bin"/><Relationship Id="rId29" Type="http://schemas.openxmlformats.org/officeDocument/2006/relationships/printerSettings" Target="../printerSettings/printerSettings297.bin"/><Relationship Id="rId1" Type="http://schemas.openxmlformats.org/officeDocument/2006/relationships/printerSettings" Target="../printerSettings/printerSettings269.bin"/><Relationship Id="rId6" Type="http://schemas.openxmlformats.org/officeDocument/2006/relationships/printerSettings" Target="../printerSettings/printerSettings274.bin"/><Relationship Id="rId11" Type="http://schemas.openxmlformats.org/officeDocument/2006/relationships/printerSettings" Target="../printerSettings/printerSettings279.bin"/><Relationship Id="rId24" Type="http://schemas.openxmlformats.org/officeDocument/2006/relationships/printerSettings" Target="../printerSettings/printerSettings292.bin"/><Relationship Id="rId32" Type="http://schemas.openxmlformats.org/officeDocument/2006/relationships/drawing" Target="../drawings/drawing10.xml"/><Relationship Id="rId5" Type="http://schemas.openxmlformats.org/officeDocument/2006/relationships/printerSettings" Target="../printerSettings/printerSettings273.bin"/><Relationship Id="rId15" Type="http://schemas.openxmlformats.org/officeDocument/2006/relationships/printerSettings" Target="../printerSettings/printerSettings283.bin"/><Relationship Id="rId23" Type="http://schemas.openxmlformats.org/officeDocument/2006/relationships/printerSettings" Target="../printerSettings/printerSettings291.bin"/><Relationship Id="rId28" Type="http://schemas.openxmlformats.org/officeDocument/2006/relationships/printerSettings" Target="../printerSettings/printerSettings296.bin"/><Relationship Id="rId10" Type="http://schemas.openxmlformats.org/officeDocument/2006/relationships/printerSettings" Target="../printerSettings/printerSettings278.bin"/><Relationship Id="rId19" Type="http://schemas.openxmlformats.org/officeDocument/2006/relationships/printerSettings" Target="../printerSettings/printerSettings287.bin"/><Relationship Id="rId31" Type="http://schemas.openxmlformats.org/officeDocument/2006/relationships/printerSettings" Target="../printerSettings/printerSettings299.bin"/><Relationship Id="rId4" Type="http://schemas.openxmlformats.org/officeDocument/2006/relationships/printerSettings" Target="../printerSettings/printerSettings272.bin"/><Relationship Id="rId9" Type="http://schemas.openxmlformats.org/officeDocument/2006/relationships/printerSettings" Target="../printerSettings/printerSettings277.bin"/><Relationship Id="rId14" Type="http://schemas.openxmlformats.org/officeDocument/2006/relationships/printerSettings" Target="../printerSettings/printerSettings282.bin"/><Relationship Id="rId22" Type="http://schemas.openxmlformats.org/officeDocument/2006/relationships/printerSettings" Target="../printerSettings/printerSettings290.bin"/><Relationship Id="rId27" Type="http://schemas.openxmlformats.org/officeDocument/2006/relationships/printerSettings" Target="../printerSettings/printerSettings295.bin"/><Relationship Id="rId30" Type="http://schemas.openxmlformats.org/officeDocument/2006/relationships/printerSettings" Target="../printerSettings/printerSettings298.bin"/><Relationship Id="rId8" Type="http://schemas.openxmlformats.org/officeDocument/2006/relationships/printerSettings" Target="../printerSettings/printerSettings276.bin"/></Relationships>
</file>

<file path=xl/worksheets/_rels/sheet12.xml.rels><?xml version="1.0" encoding="UTF-8" standalone="yes"?>
<Relationships xmlns="http://schemas.openxmlformats.org/package/2006/relationships"><Relationship Id="rId8" Type="http://schemas.openxmlformats.org/officeDocument/2006/relationships/printerSettings" Target="../printerSettings/printerSettings307.bin"/><Relationship Id="rId13" Type="http://schemas.openxmlformats.org/officeDocument/2006/relationships/printerSettings" Target="../printerSettings/printerSettings312.bin"/><Relationship Id="rId18" Type="http://schemas.openxmlformats.org/officeDocument/2006/relationships/printerSettings" Target="../printerSettings/printerSettings317.bin"/><Relationship Id="rId26" Type="http://schemas.openxmlformats.org/officeDocument/2006/relationships/printerSettings" Target="../printerSettings/printerSettings325.bin"/><Relationship Id="rId3" Type="http://schemas.openxmlformats.org/officeDocument/2006/relationships/printerSettings" Target="../printerSettings/printerSettings302.bin"/><Relationship Id="rId21" Type="http://schemas.openxmlformats.org/officeDocument/2006/relationships/printerSettings" Target="../printerSettings/printerSettings320.bin"/><Relationship Id="rId7" Type="http://schemas.openxmlformats.org/officeDocument/2006/relationships/printerSettings" Target="../printerSettings/printerSettings306.bin"/><Relationship Id="rId12" Type="http://schemas.openxmlformats.org/officeDocument/2006/relationships/printerSettings" Target="../printerSettings/printerSettings311.bin"/><Relationship Id="rId17" Type="http://schemas.openxmlformats.org/officeDocument/2006/relationships/printerSettings" Target="../printerSettings/printerSettings316.bin"/><Relationship Id="rId25" Type="http://schemas.openxmlformats.org/officeDocument/2006/relationships/printerSettings" Target="../printerSettings/printerSettings324.bin"/><Relationship Id="rId2" Type="http://schemas.openxmlformats.org/officeDocument/2006/relationships/printerSettings" Target="../printerSettings/printerSettings301.bin"/><Relationship Id="rId16" Type="http://schemas.openxmlformats.org/officeDocument/2006/relationships/printerSettings" Target="../printerSettings/printerSettings315.bin"/><Relationship Id="rId20" Type="http://schemas.openxmlformats.org/officeDocument/2006/relationships/printerSettings" Target="../printerSettings/printerSettings319.bin"/><Relationship Id="rId29" Type="http://schemas.openxmlformats.org/officeDocument/2006/relationships/printerSettings" Target="../printerSettings/printerSettings328.bin"/><Relationship Id="rId1" Type="http://schemas.openxmlformats.org/officeDocument/2006/relationships/printerSettings" Target="../printerSettings/printerSettings300.bin"/><Relationship Id="rId6" Type="http://schemas.openxmlformats.org/officeDocument/2006/relationships/printerSettings" Target="../printerSettings/printerSettings305.bin"/><Relationship Id="rId11" Type="http://schemas.openxmlformats.org/officeDocument/2006/relationships/printerSettings" Target="../printerSettings/printerSettings310.bin"/><Relationship Id="rId24" Type="http://schemas.openxmlformats.org/officeDocument/2006/relationships/printerSettings" Target="../printerSettings/printerSettings323.bin"/><Relationship Id="rId5" Type="http://schemas.openxmlformats.org/officeDocument/2006/relationships/printerSettings" Target="../printerSettings/printerSettings304.bin"/><Relationship Id="rId15" Type="http://schemas.openxmlformats.org/officeDocument/2006/relationships/printerSettings" Target="../printerSettings/printerSettings314.bin"/><Relationship Id="rId23" Type="http://schemas.openxmlformats.org/officeDocument/2006/relationships/printerSettings" Target="../printerSettings/printerSettings322.bin"/><Relationship Id="rId28" Type="http://schemas.openxmlformats.org/officeDocument/2006/relationships/printerSettings" Target="../printerSettings/printerSettings327.bin"/><Relationship Id="rId10" Type="http://schemas.openxmlformats.org/officeDocument/2006/relationships/printerSettings" Target="../printerSettings/printerSettings309.bin"/><Relationship Id="rId19" Type="http://schemas.openxmlformats.org/officeDocument/2006/relationships/printerSettings" Target="../printerSettings/printerSettings318.bin"/><Relationship Id="rId31" Type="http://schemas.openxmlformats.org/officeDocument/2006/relationships/drawing" Target="../drawings/drawing11.xml"/><Relationship Id="rId4" Type="http://schemas.openxmlformats.org/officeDocument/2006/relationships/printerSettings" Target="../printerSettings/printerSettings303.bin"/><Relationship Id="rId9" Type="http://schemas.openxmlformats.org/officeDocument/2006/relationships/printerSettings" Target="../printerSettings/printerSettings308.bin"/><Relationship Id="rId14" Type="http://schemas.openxmlformats.org/officeDocument/2006/relationships/printerSettings" Target="../printerSettings/printerSettings313.bin"/><Relationship Id="rId22" Type="http://schemas.openxmlformats.org/officeDocument/2006/relationships/printerSettings" Target="../printerSettings/printerSettings321.bin"/><Relationship Id="rId27" Type="http://schemas.openxmlformats.org/officeDocument/2006/relationships/printerSettings" Target="../printerSettings/printerSettings326.bin"/><Relationship Id="rId30" Type="http://schemas.openxmlformats.org/officeDocument/2006/relationships/printerSettings" Target="../printerSettings/printerSettings329.bin"/></Relationships>
</file>

<file path=xl/worksheets/_rels/sheet13.xml.rels><?xml version="1.0" encoding="UTF-8" standalone="yes"?>
<Relationships xmlns="http://schemas.openxmlformats.org/package/2006/relationships"><Relationship Id="rId8" Type="http://schemas.openxmlformats.org/officeDocument/2006/relationships/printerSettings" Target="../printerSettings/printerSettings337.bin"/><Relationship Id="rId13" Type="http://schemas.openxmlformats.org/officeDocument/2006/relationships/printerSettings" Target="../printerSettings/printerSettings342.bin"/><Relationship Id="rId18" Type="http://schemas.openxmlformats.org/officeDocument/2006/relationships/printerSettings" Target="../printerSettings/printerSettings347.bin"/><Relationship Id="rId26" Type="http://schemas.openxmlformats.org/officeDocument/2006/relationships/printerSettings" Target="../printerSettings/printerSettings355.bin"/><Relationship Id="rId3" Type="http://schemas.openxmlformats.org/officeDocument/2006/relationships/printerSettings" Target="../printerSettings/printerSettings332.bin"/><Relationship Id="rId21" Type="http://schemas.openxmlformats.org/officeDocument/2006/relationships/printerSettings" Target="../printerSettings/printerSettings350.bin"/><Relationship Id="rId7" Type="http://schemas.openxmlformats.org/officeDocument/2006/relationships/printerSettings" Target="../printerSettings/printerSettings336.bin"/><Relationship Id="rId12" Type="http://schemas.openxmlformats.org/officeDocument/2006/relationships/printerSettings" Target="../printerSettings/printerSettings341.bin"/><Relationship Id="rId17" Type="http://schemas.openxmlformats.org/officeDocument/2006/relationships/printerSettings" Target="../printerSettings/printerSettings346.bin"/><Relationship Id="rId25" Type="http://schemas.openxmlformats.org/officeDocument/2006/relationships/printerSettings" Target="../printerSettings/printerSettings354.bin"/><Relationship Id="rId2" Type="http://schemas.openxmlformats.org/officeDocument/2006/relationships/printerSettings" Target="../printerSettings/printerSettings331.bin"/><Relationship Id="rId16" Type="http://schemas.openxmlformats.org/officeDocument/2006/relationships/printerSettings" Target="../printerSettings/printerSettings345.bin"/><Relationship Id="rId20" Type="http://schemas.openxmlformats.org/officeDocument/2006/relationships/printerSettings" Target="../printerSettings/printerSettings349.bin"/><Relationship Id="rId29" Type="http://schemas.openxmlformats.org/officeDocument/2006/relationships/printerSettings" Target="../printerSettings/printerSettings358.bin"/><Relationship Id="rId1" Type="http://schemas.openxmlformats.org/officeDocument/2006/relationships/printerSettings" Target="../printerSettings/printerSettings330.bin"/><Relationship Id="rId6" Type="http://schemas.openxmlformats.org/officeDocument/2006/relationships/printerSettings" Target="../printerSettings/printerSettings335.bin"/><Relationship Id="rId11" Type="http://schemas.openxmlformats.org/officeDocument/2006/relationships/printerSettings" Target="../printerSettings/printerSettings340.bin"/><Relationship Id="rId24" Type="http://schemas.openxmlformats.org/officeDocument/2006/relationships/printerSettings" Target="../printerSettings/printerSettings353.bin"/><Relationship Id="rId32" Type="http://schemas.openxmlformats.org/officeDocument/2006/relationships/drawing" Target="../drawings/drawing12.xml"/><Relationship Id="rId5" Type="http://schemas.openxmlformats.org/officeDocument/2006/relationships/printerSettings" Target="../printerSettings/printerSettings334.bin"/><Relationship Id="rId15" Type="http://schemas.openxmlformats.org/officeDocument/2006/relationships/printerSettings" Target="../printerSettings/printerSettings344.bin"/><Relationship Id="rId23" Type="http://schemas.openxmlformats.org/officeDocument/2006/relationships/printerSettings" Target="../printerSettings/printerSettings352.bin"/><Relationship Id="rId28" Type="http://schemas.openxmlformats.org/officeDocument/2006/relationships/printerSettings" Target="../printerSettings/printerSettings357.bin"/><Relationship Id="rId10" Type="http://schemas.openxmlformats.org/officeDocument/2006/relationships/printerSettings" Target="../printerSettings/printerSettings339.bin"/><Relationship Id="rId19" Type="http://schemas.openxmlformats.org/officeDocument/2006/relationships/printerSettings" Target="../printerSettings/printerSettings348.bin"/><Relationship Id="rId31" Type="http://schemas.openxmlformats.org/officeDocument/2006/relationships/printerSettings" Target="../printerSettings/printerSettings360.bin"/><Relationship Id="rId4" Type="http://schemas.openxmlformats.org/officeDocument/2006/relationships/printerSettings" Target="../printerSettings/printerSettings333.bin"/><Relationship Id="rId9" Type="http://schemas.openxmlformats.org/officeDocument/2006/relationships/printerSettings" Target="../printerSettings/printerSettings338.bin"/><Relationship Id="rId14" Type="http://schemas.openxmlformats.org/officeDocument/2006/relationships/printerSettings" Target="../printerSettings/printerSettings343.bin"/><Relationship Id="rId22" Type="http://schemas.openxmlformats.org/officeDocument/2006/relationships/printerSettings" Target="../printerSettings/printerSettings351.bin"/><Relationship Id="rId27" Type="http://schemas.openxmlformats.org/officeDocument/2006/relationships/printerSettings" Target="../printerSettings/printerSettings356.bin"/><Relationship Id="rId30" Type="http://schemas.openxmlformats.org/officeDocument/2006/relationships/printerSettings" Target="../printerSettings/printerSettings359.bin"/></Relationships>
</file>

<file path=xl/worksheets/_rels/sheet14.xml.rels><?xml version="1.0" encoding="UTF-8" standalone="yes"?>
<Relationships xmlns="http://schemas.openxmlformats.org/package/2006/relationships"><Relationship Id="rId8" Type="http://schemas.openxmlformats.org/officeDocument/2006/relationships/printerSettings" Target="../printerSettings/printerSettings368.bin"/><Relationship Id="rId13" Type="http://schemas.openxmlformats.org/officeDocument/2006/relationships/printerSettings" Target="../printerSettings/printerSettings373.bin"/><Relationship Id="rId18" Type="http://schemas.openxmlformats.org/officeDocument/2006/relationships/printerSettings" Target="../printerSettings/printerSettings378.bin"/><Relationship Id="rId26" Type="http://schemas.openxmlformats.org/officeDocument/2006/relationships/printerSettings" Target="../printerSettings/printerSettings386.bin"/><Relationship Id="rId3" Type="http://schemas.openxmlformats.org/officeDocument/2006/relationships/printerSettings" Target="../printerSettings/printerSettings363.bin"/><Relationship Id="rId21" Type="http://schemas.openxmlformats.org/officeDocument/2006/relationships/printerSettings" Target="../printerSettings/printerSettings381.bin"/><Relationship Id="rId7" Type="http://schemas.openxmlformats.org/officeDocument/2006/relationships/printerSettings" Target="../printerSettings/printerSettings367.bin"/><Relationship Id="rId12" Type="http://schemas.openxmlformats.org/officeDocument/2006/relationships/printerSettings" Target="../printerSettings/printerSettings372.bin"/><Relationship Id="rId17" Type="http://schemas.openxmlformats.org/officeDocument/2006/relationships/printerSettings" Target="../printerSettings/printerSettings377.bin"/><Relationship Id="rId25" Type="http://schemas.openxmlformats.org/officeDocument/2006/relationships/printerSettings" Target="../printerSettings/printerSettings385.bin"/><Relationship Id="rId2" Type="http://schemas.openxmlformats.org/officeDocument/2006/relationships/printerSettings" Target="../printerSettings/printerSettings362.bin"/><Relationship Id="rId16" Type="http://schemas.openxmlformats.org/officeDocument/2006/relationships/printerSettings" Target="../printerSettings/printerSettings376.bin"/><Relationship Id="rId20" Type="http://schemas.openxmlformats.org/officeDocument/2006/relationships/printerSettings" Target="../printerSettings/printerSettings380.bin"/><Relationship Id="rId29" Type="http://schemas.openxmlformats.org/officeDocument/2006/relationships/printerSettings" Target="../printerSettings/printerSettings389.bin"/><Relationship Id="rId1" Type="http://schemas.openxmlformats.org/officeDocument/2006/relationships/printerSettings" Target="../printerSettings/printerSettings361.bin"/><Relationship Id="rId6" Type="http://schemas.openxmlformats.org/officeDocument/2006/relationships/printerSettings" Target="../printerSettings/printerSettings366.bin"/><Relationship Id="rId11" Type="http://schemas.openxmlformats.org/officeDocument/2006/relationships/printerSettings" Target="../printerSettings/printerSettings371.bin"/><Relationship Id="rId24" Type="http://schemas.openxmlformats.org/officeDocument/2006/relationships/printerSettings" Target="../printerSettings/printerSettings384.bin"/><Relationship Id="rId32" Type="http://schemas.openxmlformats.org/officeDocument/2006/relationships/drawing" Target="../drawings/drawing13.xml"/><Relationship Id="rId5" Type="http://schemas.openxmlformats.org/officeDocument/2006/relationships/printerSettings" Target="../printerSettings/printerSettings365.bin"/><Relationship Id="rId15" Type="http://schemas.openxmlformats.org/officeDocument/2006/relationships/printerSettings" Target="../printerSettings/printerSettings375.bin"/><Relationship Id="rId23" Type="http://schemas.openxmlformats.org/officeDocument/2006/relationships/printerSettings" Target="../printerSettings/printerSettings383.bin"/><Relationship Id="rId28" Type="http://schemas.openxmlformats.org/officeDocument/2006/relationships/printerSettings" Target="../printerSettings/printerSettings388.bin"/><Relationship Id="rId10" Type="http://schemas.openxmlformats.org/officeDocument/2006/relationships/printerSettings" Target="../printerSettings/printerSettings370.bin"/><Relationship Id="rId19" Type="http://schemas.openxmlformats.org/officeDocument/2006/relationships/printerSettings" Target="../printerSettings/printerSettings379.bin"/><Relationship Id="rId31" Type="http://schemas.openxmlformats.org/officeDocument/2006/relationships/printerSettings" Target="../printerSettings/printerSettings391.bin"/><Relationship Id="rId4" Type="http://schemas.openxmlformats.org/officeDocument/2006/relationships/printerSettings" Target="../printerSettings/printerSettings364.bin"/><Relationship Id="rId9" Type="http://schemas.openxmlformats.org/officeDocument/2006/relationships/printerSettings" Target="../printerSettings/printerSettings369.bin"/><Relationship Id="rId14" Type="http://schemas.openxmlformats.org/officeDocument/2006/relationships/printerSettings" Target="../printerSettings/printerSettings374.bin"/><Relationship Id="rId22" Type="http://schemas.openxmlformats.org/officeDocument/2006/relationships/printerSettings" Target="../printerSettings/printerSettings382.bin"/><Relationship Id="rId27" Type="http://schemas.openxmlformats.org/officeDocument/2006/relationships/printerSettings" Target="../printerSettings/printerSettings387.bin"/><Relationship Id="rId30" Type="http://schemas.openxmlformats.org/officeDocument/2006/relationships/printerSettings" Target="../printerSettings/printerSettings390.bin"/></Relationships>
</file>

<file path=xl/worksheets/_rels/sheet15.xml.rels><?xml version="1.0" encoding="UTF-8" standalone="yes"?>
<Relationships xmlns="http://schemas.openxmlformats.org/package/2006/relationships"><Relationship Id="rId8" Type="http://schemas.openxmlformats.org/officeDocument/2006/relationships/printerSettings" Target="../printerSettings/printerSettings399.bin"/><Relationship Id="rId13" Type="http://schemas.openxmlformats.org/officeDocument/2006/relationships/printerSettings" Target="../printerSettings/printerSettings404.bin"/><Relationship Id="rId18" Type="http://schemas.openxmlformats.org/officeDocument/2006/relationships/printerSettings" Target="../printerSettings/printerSettings409.bin"/><Relationship Id="rId26" Type="http://schemas.openxmlformats.org/officeDocument/2006/relationships/printerSettings" Target="../printerSettings/printerSettings417.bin"/><Relationship Id="rId3" Type="http://schemas.openxmlformats.org/officeDocument/2006/relationships/printerSettings" Target="../printerSettings/printerSettings394.bin"/><Relationship Id="rId21" Type="http://schemas.openxmlformats.org/officeDocument/2006/relationships/printerSettings" Target="../printerSettings/printerSettings412.bin"/><Relationship Id="rId7" Type="http://schemas.openxmlformats.org/officeDocument/2006/relationships/printerSettings" Target="../printerSettings/printerSettings398.bin"/><Relationship Id="rId12" Type="http://schemas.openxmlformats.org/officeDocument/2006/relationships/printerSettings" Target="../printerSettings/printerSettings403.bin"/><Relationship Id="rId17" Type="http://schemas.openxmlformats.org/officeDocument/2006/relationships/printerSettings" Target="../printerSettings/printerSettings408.bin"/><Relationship Id="rId25" Type="http://schemas.openxmlformats.org/officeDocument/2006/relationships/printerSettings" Target="../printerSettings/printerSettings416.bin"/><Relationship Id="rId2" Type="http://schemas.openxmlformats.org/officeDocument/2006/relationships/printerSettings" Target="../printerSettings/printerSettings393.bin"/><Relationship Id="rId16" Type="http://schemas.openxmlformats.org/officeDocument/2006/relationships/printerSettings" Target="../printerSettings/printerSettings407.bin"/><Relationship Id="rId20" Type="http://schemas.openxmlformats.org/officeDocument/2006/relationships/printerSettings" Target="../printerSettings/printerSettings411.bin"/><Relationship Id="rId29" Type="http://schemas.openxmlformats.org/officeDocument/2006/relationships/printerSettings" Target="../printerSettings/printerSettings420.bin"/><Relationship Id="rId1" Type="http://schemas.openxmlformats.org/officeDocument/2006/relationships/printerSettings" Target="../printerSettings/printerSettings392.bin"/><Relationship Id="rId6" Type="http://schemas.openxmlformats.org/officeDocument/2006/relationships/printerSettings" Target="../printerSettings/printerSettings397.bin"/><Relationship Id="rId11" Type="http://schemas.openxmlformats.org/officeDocument/2006/relationships/printerSettings" Target="../printerSettings/printerSettings402.bin"/><Relationship Id="rId24" Type="http://schemas.openxmlformats.org/officeDocument/2006/relationships/printerSettings" Target="../printerSettings/printerSettings415.bin"/><Relationship Id="rId32" Type="http://schemas.openxmlformats.org/officeDocument/2006/relationships/drawing" Target="../drawings/drawing14.xml"/><Relationship Id="rId5" Type="http://schemas.openxmlformats.org/officeDocument/2006/relationships/printerSettings" Target="../printerSettings/printerSettings396.bin"/><Relationship Id="rId15" Type="http://schemas.openxmlformats.org/officeDocument/2006/relationships/printerSettings" Target="../printerSettings/printerSettings406.bin"/><Relationship Id="rId23" Type="http://schemas.openxmlformats.org/officeDocument/2006/relationships/printerSettings" Target="../printerSettings/printerSettings414.bin"/><Relationship Id="rId28" Type="http://schemas.openxmlformats.org/officeDocument/2006/relationships/printerSettings" Target="../printerSettings/printerSettings419.bin"/><Relationship Id="rId10" Type="http://schemas.openxmlformats.org/officeDocument/2006/relationships/printerSettings" Target="../printerSettings/printerSettings401.bin"/><Relationship Id="rId19" Type="http://schemas.openxmlformats.org/officeDocument/2006/relationships/printerSettings" Target="../printerSettings/printerSettings410.bin"/><Relationship Id="rId31" Type="http://schemas.openxmlformats.org/officeDocument/2006/relationships/printerSettings" Target="../printerSettings/printerSettings422.bin"/><Relationship Id="rId4" Type="http://schemas.openxmlformats.org/officeDocument/2006/relationships/printerSettings" Target="../printerSettings/printerSettings395.bin"/><Relationship Id="rId9" Type="http://schemas.openxmlformats.org/officeDocument/2006/relationships/printerSettings" Target="../printerSettings/printerSettings400.bin"/><Relationship Id="rId14" Type="http://schemas.openxmlformats.org/officeDocument/2006/relationships/printerSettings" Target="../printerSettings/printerSettings405.bin"/><Relationship Id="rId22" Type="http://schemas.openxmlformats.org/officeDocument/2006/relationships/printerSettings" Target="../printerSettings/printerSettings413.bin"/><Relationship Id="rId27" Type="http://schemas.openxmlformats.org/officeDocument/2006/relationships/printerSettings" Target="../printerSettings/printerSettings418.bin"/><Relationship Id="rId30" Type="http://schemas.openxmlformats.org/officeDocument/2006/relationships/printerSettings" Target="../printerSettings/printerSettings421.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8" Type="http://schemas.openxmlformats.org/officeDocument/2006/relationships/printerSettings" Target="../printerSettings/printerSettings430.bin"/><Relationship Id="rId13" Type="http://schemas.openxmlformats.org/officeDocument/2006/relationships/printerSettings" Target="../printerSettings/printerSettings435.bin"/><Relationship Id="rId18" Type="http://schemas.openxmlformats.org/officeDocument/2006/relationships/printerSettings" Target="../printerSettings/printerSettings440.bin"/><Relationship Id="rId26" Type="http://schemas.openxmlformats.org/officeDocument/2006/relationships/printerSettings" Target="../printerSettings/printerSettings448.bin"/><Relationship Id="rId3" Type="http://schemas.openxmlformats.org/officeDocument/2006/relationships/printerSettings" Target="../printerSettings/printerSettings425.bin"/><Relationship Id="rId21" Type="http://schemas.openxmlformats.org/officeDocument/2006/relationships/printerSettings" Target="../printerSettings/printerSettings443.bin"/><Relationship Id="rId7" Type="http://schemas.openxmlformats.org/officeDocument/2006/relationships/printerSettings" Target="../printerSettings/printerSettings429.bin"/><Relationship Id="rId12" Type="http://schemas.openxmlformats.org/officeDocument/2006/relationships/printerSettings" Target="../printerSettings/printerSettings434.bin"/><Relationship Id="rId17" Type="http://schemas.openxmlformats.org/officeDocument/2006/relationships/printerSettings" Target="../printerSettings/printerSettings439.bin"/><Relationship Id="rId25" Type="http://schemas.openxmlformats.org/officeDocument/2006/relationships/printerSettings" Target="../printerSettings/printerSettings447.bin"/><Relationship Id="rId2" Type="http://schemas.openxmlformats.org/officeDocument/2006/relationships/printerSettings" Target="../printerSettings/printerSettings424.bin"/><Relationship Id="rId16" Type="http://schemas.openxmlformats.org/officeDocument/2006/relationships/printerSettings" Target="../printerSettings/printerSettings438.bin"/><Relationship Id="rId20" Type="http://schemas.openxmlformats.org/officeDocument/2006/relationships/printerSettings" Target="../printerSettings/printerSettings442.bin"/><Relationship Id="rId29" Type="http://schemas.openxmlformats.org/officeDocument/2006/relationships/printerSettings" Target="../printerSettings/printerSettings451.bin"/><Relationship Id="rId1" Type="http://schemas.openxmlformats.org/officeDocument/2006/relationships/printerSettings" Target="../printerSettings/printerSettings423.bin"/><Relationship Id="rId6" Type="http://schemas.openxmlformats.org/officeDocument/2006/relationships/printerSettings" Target="../printerSettings/printerSettings428.bin"/><Relationship Id="rId11" Type="http://schemas.openxmlformats.org/officeDocument/2006/relationships/printerSettings" Target="../printerSettings/printerSettings433.bin"/><Relationship Id="rId24" Type="http://schemas.openxmlformats.org/officeDocument/2006/relationships/printerSettings" Target="../printerSettings/printerSettings446.bin"/><Relationship Id="rId32" Type="http://schemas.openxmlformats.org/officeDocument/2006/relationships/drawing" Target="../drawings/drawing16.xml"/><Relationship Id="rId5" Type="http://schemas.openxmlformats.org/officeDocument/2006/relationships/printerSettings" Target="../printerSettings/printerSettings427.bin"/><Relationship Id="rId15" Type="http://schemas.openxmlformats.org/officeDocument/2006/relationships/printerSettings" Target="../printerSettings/printerSettings437.bin"/><Relationship Id="rId23" Type="http://schemas.openxmlformats.org/officeDocument/2006/relationships/printerSettings" Target="../printerSettings/printerSettings445.bin"/><Relationship Id="rId28" Type="http://schemas.openxmlformats.org/officeDocument/2006/relationships/printerSettings" Target="../printerSettings/printerSettings450.bin"/><Relationship Id="rId10" Type="http://schemas.openxmlformats.org/officeDocument/2006/relationships/printerSettings" Target="../printerSettings/printerSettings432.bin"/><Relationship Id="rId19" Type="http://schemas.openxmlformats.org/officeDocument/2006/relationships/printerSettings" Target="../printerSettings/printerSettings441.bin"/><Relationship Id="rId31" Type="http://schemas.openxmlformats.org/officeDocument/2006/relationships/printerSettings" Target="../printerSettings/printerSettings453.bin"/><Relationship Id="rId4" Type="http://schemas.openxmlformats.org/officeDocument/2006/relationships/printerSettings" Target="../printerSettings/printerSettings426.bin"/><Relationship Id="rId9" Type="http://schemas.openxmlformats.org/officeDocument/2006/relationships/printerSettings" Target="../printerSettings/printerSettings431.bin"/><Relationship Id="rId14" Type="http://schemas.openxmlformats.org/officeDocument/2006/relationships/printerSettings" Target="../printerSettings/printerSettings436.bin"/><Relationship Id="rId22" Type="http://schemas.openxmlformats.org/officeDocument/2006/relationships/printerSettings" Target="../printerSettings/printerSettings444.bin"/><Relationship Id="rId27" Type="http://schemas.openxmlformats.org/officeDocument/2006/relationships/printerSettings" Target="../printerSettings/printerSettings449.bin"/><Relationship Id="rId30" Type="http://schemas.openxmlformats.org/officeDocument/2006/relationships/printerSettings" Target="../printerSettings/printerSettings452.bin"/></Relationships>
</file>

<file path=xl/worksheets/_rels/sheet18.xml.rels><?xml version="1.0" encoding="UTF-8" standalone="yes"?>
<Relationships xmlns="http://schemas.openxmlformats.org/package/2006/relationships"><Relationship Id="rId8" Type="http://schemas.openxmlformats.org/officeDocument/2006/relationships/printerSettings" Target="../printerSettings/printerSettings461.bin"/><Relationship Id="rId13" Type="http://schemas.openxmlformats.org/officeDocument/2006/relationships/printerSettings" Target="../printerSettings/printerSettings466.bin"/><Relationship Id="rId18" Type="http://schemas.openxmlformats.org/officeDocument/2006/relationships/printerSettings" Target="../printerSettings/printerSettings471.bin"/><Relationship Id="rId26" Type="http://schemas.openxmlformats.org/officeDocument/2006/relationships/printerSettings" Target="../printerSettings/printerSettings479.bin"/><Relationship Id="rId3" Type="http://schemas.openxmlformats.org/officeDocument/2006/relationships/printerSettings" Target="../printerSettings/printerSettings456.bin"/><Relationship Id="rId21" Type="http://schemas.openxmlformats.org/officeDocument/2006/relationships/printerSettings" Target="../printerSettings/printerSettings474.bin"/><Relationship Id="rId7" Type="http://schemas.openxmlformats.org/officeDocument/2006/relationships/printerSettings" Target="../printerSettings/printerSettings460.bin"/><Relationship Id="rId12" Type="http://schemas.openxmlformats.org/officeDocument/2006/relationships/printerSettings" Target="../printerSettings/printerSettings465.bin"/><Relationship Id="rId17" Type="http://schemas.openxmlformats.org/officeDocument/2006/relationships/printerSettings" Target="../printerSettings/printerSettings470.bin"/><Relationship Id="rId25" Type="http://schemas.openxmlformats.org/officeDocument/2006/relationships/printerSettings" Target="../printerSettings/printerSettings478.bin"/><Relationship Id="rId2" Type="http://schemas.openxmlformats.org/officeDocument/2006/relationships/printerSettings" Target="../printerSettings/printerSettings455.bin"/><Relationship Id="rId16" Type="http://schemas.openxmlformats.org/officeDocument/2006/relationships/printerSettings" Target="../printerSettings/printerSettings469.bin"/><Relationship Id="rId20" Type="http://schemas.openxmlformats.org/officeDocument/2006/relationships/printerSettings" Target="../printerSettings/printerSettings473.bin"/><Relationship Id="rId1" Type="http://schemas.openxmlformats.org/officeDocument/2006/relationships/printerSettings" Target="../printerSettings/printerSettings454.bin"/><Relationship Id="rId6" Type="http://schemas.openxmlformats.org/officeDocument/2006/relationships/printerSettings" Target="../printerSettings/printerSettings459.bin"/><Relationship Id="rId11" Type="http://schemas.openxmlformats.org/officeDocument/2006/relationships/printerSettings" Target="../printerSettings/printerSettings464.bin"/><Relationship Id="rId24" Type="http://schemas.openxmlformats.org/officeDocument/2006/relationships/printerSettings" Target="../printerSettings/printerSettings477.bin"/><Relationship Id="rId5" Type="http://schemas.openxmlformats.org/officeDocument/2006/relationships/printerSettings" Target="../printerSettings/printerSettings458.bin"/><Relationship Id="rId15" Type="http://schemas.openxmlformats.org/officeDocument/2006/relationships/printerSettings" Target="../printerSettings/printerSettings468.bin"/><Relationship Id="rId23" Type="http://schemas.openxmlformats.org/officeDocument/2006/relationships/printerSettings" Target="../printerSettings/printerSettings476.bin"/><Relationship Id="rId10" Type="http://schemas.openxmlformats.org/officeDocument/2006/relationships/printerSettings" Target="../printerSettings/printerSettings463.bin"/><Relationship Id="rId19" Type="http://schemas.openxmlformats.org/officeDocument/2006/relationships/printerSettings" Target="../printerSettings/printerSettings472.bin"/><Relationship Id="rId4" Type="http://schemas.openxmlformats.org/officeDocument/2006/relationships/printerSettings" Target="../printerSettings/printerSettings457.bin"/><Relationship Id="rId9" Type="http://schemas.openxmlformats.org/officeDocument/2006/relationships/printerSettings" Target="../printerSettings/printerSettings462.bin"/><Relationship Id="rId14" Type="http://schemas.openxmlformats.org/officeDocument/2006/relationships/printerSettings" Target="../printerSettings/printerSettings467.bin"/><Relationship Id="rId22" Type="http://schemas.openxmlformats.org/officeDocument/2006/relationships/printerSettings" Target="../printerSettings/printerSettings475.bin"/><Relationship Id="rId27" Type="http://schemas.openxmlformats.org/officeDocument/2006/relationships/drawing" Target="../drawings/drawing17.xml"/></Relationships>
</file>

<file path=xl/worksheets/_rels/sheet19.xml.rels><?xml version="1.0" encoding="UTF-8" standalone="yes"?>
<Relationships xmlns="http://schemas.openxmlformats.org/package/2006/relationships"><Relationship Id="rId8" Type="http://schemas.openxmlformats.org/officeDocument/2006/relationships/printerSettings" Target="../printerSettings/printerSettings487.bin"/><Relationship Id="rId13" Type="http://schemas.openxmlformats.org/officeDocument/2006/relationships/printerSettings" Target="../printerSettings/printerSettings492.bin"/><Relationship Id="rId18" Type="http://schemas.openxmlformats.org/officeDocument/2006/relationships/printerSettings" Target="../printerSettings/printerSettings497.bin"/><Relationship Id="rId26" Type="http://schemas.openxmlformats.org/officeDocument/2006/relationships/printerSettings" Target="../printerSettings/printerSettings505.bin"/><Relationship Id="rId3" Type="http://schemas.openxmlformats.org/officeDocument/2006/relationships/printerSettings" Target="../printerSettings/printerSettings482.bin"/><Relationship Id="rId21" Type="http://schemas.openxmlformats.org/officeDocument/2006/relationships/printerSettings" Target="../printerSettings/printerSettings500.bin"/><Relationship Id="rId7" Type="http://schemas.openxmlformats.org/officeDocument/2006/relationships/printerSettings" Target="../printerSettings/printerSettings486.bin"/><Relationship Id="rId12" Type="http://schemas.openxmlformats.org/officeDocument/2006/relationships/printerSettings" Target="../printerSettings/printerSettings491.bin"/><Relationship Id="rId17" Type="http://schemas.openxmlformats.org/officeDocument/2006/relationships/printerSettings" Target="../printerSettings/printerSettings496.bin"/><Relationship Id="rId25" Type="http://schemas.openxmlformats.org/officeDocument/2006/relationships/printerSettings" Target="../printerSettings/printerSettings504.bin"/><Relationship Id="rId2" Type="http://schemas.openxmlformats.org/officeDocument/2006/relationships/printerSettings" Target="../printerSettings/printerSettings481.bin"/><Relationship Id="rId16" Type="http://schemas.openxmlformats.org/officeDocument/2006/relationships/printerSettings" Target="../printerSettings/printerSettings495.bin"/><Relationship Id="rId20" Type="http://schemas.openxmlformats.org/officeDocument/2006/relationships/printerSettings" Target="../printerSettings/printerSettings499.bin"/><Relationship Id="rId1" Type="http://schemas.openxmlformats.org/officeDocument/2006/relationships/printerSettings" Target="../printerSettings/printerSettings480.bin"/><Relationship Id="rId6" Type="http://schemas.openxmlformats.org/officeDocument/2006/relationships/printerSettings" Target="../printerSettings/printerSettings485.bin"/><Relationship Id="rId11" Type="http://schemas.openxmlformats.org/officeDocument/2006/relationships/printerSettings" Target="../printerSettings/printerSettings490.bin"/><Relationship Id="rId24" Type="http://schemas.openxmlformats.org/officeDocument/2006/relationships/printerSettings" Target="../printerSettings/printerSettings503.bin"/><Relationship Id="rId5" Type="http://schemas.openxmlformats.org/officeDocument/2006/relationships/printerSettings" Target="../printerSettings/printerSettings484.bin"/><Relationship Id="rId15" Type="http://schemas.openxmlformats.org/officeDocument/2006/relationships/printerSettings" Target="../printerSettings/printerSettings494.bin"/><Relationship Id="rId23" Type="http://schemas.openxmlformats.org/officeDocument/2006/relationships/printerSettings" Target="../printerSettings/printerSettings502.bin"/><Relationship Id="rId10" Type="http://schemas.openxmlformats.org/officeDocument/2006/relationships/printerSettings" Target="../printerSettings/printerSettings489.bin"/><Relationship Id="rId19" Type="http://schemas.openxmlformats.org/officeDocument/2006/relationships/printerSettings" Target="../printerSettings/printerSettings498.bin"/><Relationship Id="rId4" Type="http://schemas.openxmlformats.org/officeDocument/2006/relationships/printerSettings" Target="../printerSettings/printerSettings483.bin"/><Relationship Id="rId9" Type="http://schemas.openxmlformats.org/officeDocument/2006/relationships/printerSettings" Target="../printerSettings/printerSettings488.bin"/><Relationship Id="rId14" Type="http://schemas.openxmlformats.org/officeDocument/2006/relationships/printerSettings" Target="../printerSettings/printerSettings493.bin"/><Relationship Id="rId22" Type="http://schemas.openxmlformats.org/officeDocument/2006/relationships/printerSettings" Target="../printerSettings/printerSettings501.bin"/><Relationship Id="rId27"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39.bin"/><Relationship Id="rId13" Type="http://schemas.openxmlformats.org/officeDocument/2006/relationships/printerSettings" Target="../printerSettings/printerSettings44.bin"/><Relationship Id="rId18" Type="http://schemas.openxmlformats.org/officeDocument/2006/relationships/printerSettings" Target="../printerSettings/printerSettings49.bin"/><Relationship Id="rId26" Type="http://schemas.openxmlformats.org/officeDocument/2006/relationships/printerSettings" Target="../printerSettings/printerSettings57.bin"/><Relationship Id="rId3" Type="http://schemas.openxmlformats.org/officeDocument/2006/relationships/printerSettings" Target="../printerSettings/printerSettings34.bin"/><Relationship Id="rId21" Type="http://schemas.openxmlformats.org/officeDocument/2006/relationships/printerSettings" Target="../printerSettings/printerSettings52.bin"/><Relationship Id="rId7" Type="http://schemas.openxmlformats.org/officeDocument/2006/relationships/printerSettings" Target="../printerSettings/printerSettings38.bin"/><Relationship Id="rId12" Type="http://schemas.openxmlformats.org/officeDocument/2006/relationships/printerSettings" Target="../printerSettings/printerSettings43.bin"/><Relationship Id="rId17" Type="http://schemas.openxmlformats.org/officeDocument/2006/relationships/printerSettings" Target="../printerSettings/printerSettings48.bin"/><Relationship Id="rId25" Type="http://schemas.openxmlformats.org/officeDocument/2006/relationships/printerSettings" Target="../printerSettings/printerSettings56.bin"/><Relationship Id="rId2" Type="http://schemas.openxmlformats.org/officeDocument/2006/relationships/printerSettings" Target="../printerSettings/printerSettings33.bin"/><Relationship Id="rId16" Type="http://schemas.openxmlformats.org/officeDocument/2006/relationships/printerSettings" Target="../printerSettings/printerSettings47.bin"/><Relationship Id="rId20" Type="http://schemas.openxmlformats.org/officeDocument/2006/relationships/printerSettings" Target="../printerSettings/printerSettings51.bin"/><Relationship Id="rId29" Type="http://schemas.openxmlformats.org/officeDocument/2006/relationships/printerSettings" Target="../printerSettings/printerSettings60.bin"/><Relationship Id="rId1" Type="http://schemas.openxmlformats.org/officeDocument/2006/relationships/printerSettings" Target="../printerSettings/printerSettings32.bin"/><Relationship Id="rId6" Type="http://schemas.openxmlformats.org/officeDocument/2006/relationships/printerSettings" Target="../printerSettings/printerSettings37.bin"/><Relationship Id="rId11" Type="http://schemas.openxmlformats.org/officeDocument/2006/relationships/printerSettings" Target="../printerSettings/printerSettings42.bin"/><Relationship Id="rId24" Type="http://schemas.openxmlformats.org/officeDocument/2006/relationships/printerSettings" Target="../printerSettings/printerSettings55.bin"/><Relationship Id="rId32" Type="http://schemas.openxmlformats.org/officeDocument/2006/relationships/drawing" Target="../drawings/drawing1.xml"/><Relationship Id="rId5" Type="http://schemas.openxmlformats.org/officeDocument/2006/relationships/printerSettings" Target="../printerSettings/printerSettings36.bin"/><Relationship Id="rId15" Type="http://schemas.openxmlformats.org/officeDocument/2006/relationships/printerSettings" Target="../printerSettings/printerSettings46.bin"/><Relationship Id="rId23" Type="http://schemas.openxmlformats.org/officeDocument/2006/relationships/printerSettings" Target="../printerSettings/printerSettings54.bin"/><Relationship Id="rId28" Type="http://schemas.openxmlformats.org/officeDocument/2006/relationships/printerSettings" Target="../printerSettings/printerSettings59.bin"/><Relationship Id="rId10" Type="http://schemas.openxmlformats.org/officeDocument/2006/relationships/printerSettings" Target="../printerSettings/printerSettings41.bin"/><Relationship Id="rId19" Type="http://schemas.openxmlformats.org/officeDocument/2006/relationships/printerSettings" Target="../printerSettings/printerSettings50.bin"/><Relationship Id="rId31" Type="http://schemas.openxmlformats.org/officeDocument/2006/relationships/printerSettings" Target="../printerSettings/printerSettings62.bin"/><Relationship Id="rId4" Type="http://schemas.openxmlformats.org/officeDocument/2006/relationships/printerSettings" Target="../printerSettings/printerSettings35.bin"/><Relationship Id="rId9" Type="http://schemas.openxmlformats.org/officeDocument/2006/relationships/printerSettings" Target="../printerSettings/printerSettings40.bin"/><Relationship Id="rId14" Type="http://schemas.openxmlformats.org/officeDocument/2006/relationships/printerSettings" Target="../printerSettings/printerSettings45.bin"/><Relationship Id="rId22" Type="http://schemas.openxmlformats.org/officeDocument/2006/relationships/printerSettings" Target="../printerSettings/printerSettings53.bin"/><Relationship Id="rId27" Type="http://schemas.openxmlformats.org/officeDocument/2006/relationships/printerSettings" Target="../printerSettings/printerSettings58.bin"/><Relationship Id="rId30" Type="http://schemas.openxmlformats.org/officeDocument/2006/relationships/printerSettings" Target="../printerSettings/printerSettings61.bin"/></Relationships>
</file>

<file path=xl/worksheets/_rels/sheet20.xml.rels><?xml version="1.0" encoding="UTF-8" standalone="yes"?>
<Relationships xmlns="http://schemas.openxmlformats.org/package/2006/relationships"><Relationship Id="rId8" Type="http://schemas.openxmlformats.org/officeDocument/2006/relationships/printerSettings" Target="../printerSettings/printerSettings513.bin"/><Relationship Id="rId13" Type="http://schemas.openxmlformats.org/officeDocument/2006/relationships/printerSettings" Target="../printerSettings/printerSettings518.bin"/><Relationship Id="rId18" Type="http://schemas.openxmlformats.org/officeDocument/2006/relationships/printerSettings" Target="../printerSettings/printerSettings523.bin"/><Relationship Id="rId26" Type="http://schemas.openxmlformats.org/officeDocument/2006/relationships/printerSettings" Target="../printerSettings/printerSettings531.bin"/><Relationship Id="rId3" Type="http://schemas.openxmlformats.org/officeDocument/2006/relationships/printerSettings" Target="../printerSettings/printerSettings508.bin"/><Relationship Id="rId21" Type="http://schemas.openxmlformats.org/officeDocument/2006/relationships/printerSettings" Target="../printerSettings/printerSettings526.bin"/><Relationship Id="rId7" Type="http://schemas.openxmlformats.org/officeDocument/2006/relationships/printerSettings" Target="../printerSettings/printerSettings512.bin"/><Relationship Id="rId12" Type="http://schemas.openxmlformats.org/officeDocument/2006/relationships/printerSettings" Target="../printerSettings/printerSettings517.bin"/><Relationship Id="rId17" Type="http://schemas.openxmlformats.org/officeDocument/2006/relationships/printerSettings" Target="../printerSettings/printerSettings522.bin"/><Relationship Id="rId25" Type="http://schemas.openxmlformats.org/officeDocument/2006/relationships/printerSettings" Target="../printerSettings/printerSettings530.bin"/><Relationship Id="rId2" Type="http://schemas.openxmlformats.org/officeDocument/2006/relationships/printerSettings" Target="../printerSettings/printerSettings507.bin"/><Relationship Id="rId16" Type="http://schemas.openxmlformats.org/officeDocument/2006/relationships/printerSettings" Target="../printerSettings/printerSettings521.bin"/><Relationship Id="rId20" Type="http://schemas.openxmlformats.org/officeDocument/2006/relationships/printerSettings" Target="../printerSettings/printerSettings525.bin"/><Relationship Id="rId29" Type="http://schemas.openxmlformats.org/officeDocument/2006/relationships/drawing" Target="../drawings/drawing19.xml"/><Relationship Id="rId1" Type="http://schemas.openxmlformats.org/officeDocument/2006/relationships/printerSettings" Target="../printerSettings/printerSettings506.bin"/><Relationship Id="rId6" Type="http://schemas.openxmlformats.org/officeDocument/2006/relationships/printerSettings" Target="../printerSettings/printerSettings511.bin"/><Relationship Id="rId11" Type="http://schemas.openxmlformats.org/officeDocument/2006/relationships/printerSettings" Target="../printerSettings/printerSettings516.bin"/><Relationship Id="rId24" Type="http://schemas.openxmlformats.org/officeDocument/2006/relationships/printerSettings" Target="../printerSettings/printerSettings529.bin"/><Relationship Id="rId32" Type="http://schemas.openxmlformats.org/officeDocument/2006/relationships/ctrlProp" Target="../ctrlProps/ctrlProp5.xml"/><Relationship Id="rId5" Type="http://schemas.openxmlformats.org/officeDocument/2006/relationships/printerSettings" Target="../printerSettings/printerSettings510.bin"/><Relationship Id="rId15" Type="http://schemas.openxmlformats.org/officeDocument/2006/relationships/printerSettings" Target="../printerSettings/printerSettings520.bin"/><Relationship Id="rId23" Type="http://schemas.openxmlformats.org/officeDocument/2006/relationships/printerSettings" Target="../printerSettings/printerSettings528.bin"/><Relationship Id="rId28" Type="http://schemas.openxmlformats.org/officeDocument/2006/relationships/printerSettings" Target="../printerSettings/printerSettings533.bin"/><Relationship Id="rId10" Type="http://schemas.openxmlformats.org/officeDocument/2006/relationships/printerSettings" Target="../printerSettings/printerSettings515.bin"/><Relationship Id="rId19" Type="http://schemas.openxmlformats.org/officeDocument/2006/relationships/printerSettings" Target="../printerSettings/printerSettings524.bin"/><Relationship Id="rId31" Type="http://schemas.openxmlformats.org/officeDocument/2006/relationships/ctrlProp" Target="../ctrlProps/ctrlProp4.xml"/><Relationship Id="rId4" Type="http://schemas.openxmlformats.org/officeDocument/2006/relationships/printerSettings" Target="../printerSettings/printerSettings509.bin"/><Relationship Id="rId9" Type="http://schemas.openxmlformats.org/officeDocument/2006/relationships/printerSettings" Target="../printerSettings/printerSettings514.bin"/><Relationship Id="rId14" Type="http://schemas.openxmlformats.org/officeDocument/2006/relationships/printerSettings" Target="../printerSettings/printerSettings519.bin"/><Relationship Id="rId22" Type="http://schemas.openxmlformats.org/officeDocument/2006/relationships/printerSettings" Target="../printerSettings/printerSettings527.bin"/><Relationship Id="rId27" Type="http://schemas.openxmlformats.org/officeDocument/2006/relationships/printerSettings" Target="../printerSettings/printerSettings532.bin"/><Relationship Id="rId30" Type="http://schemas.openxmlformats.org/officeDocument/2006/relationships/vmlDrawing" Target="../drawings/vmlDrawing4.vml"/></Relationships>
</file>

<file path=xl/worksheets/_rels/sheet21.xml.rels><?xml version="1.0" encoding="UTF-8" standalone="yes"?>
<Relationships xmlns="http://schemas.openxmlformats.org/package/2006/relationships"><Relationship Id="rId8" Type="http://schemas.openxmlformats.org/officeDocument/2006/relationships/printerSettings" Target="../printerSettings/printerSettings541.bin"/><Relationship Id="rId13" Type="http://schemas.openxmlformats.org/officeDocument/2006/relationships/printerSettings" Target="../printerSettings/printerSettings546.bin"/><Relationship Id="rId18" Type="http://schemas.openxmlformats.org/officeDocument/2006/relationships/printerSettings" Target="../printerSettings/printerSettings551.bin"/><Relationship Id="rId26" Type="http://schemas.openxmlformats.org/officeDocument/2006/relationships/printerSettings" Target="../printerSettings/printerSettings559.bin"/><Relationship Id="rId3" Type="http://schemas.openxmlformats.org/officeDocument/2006/relationships/printerSettings" Target="../printerSettings/printerSettings536.bin"/><Relationship Id="rId21" Type="http://schemas.openxmlformats.org/officeDocument/2006/relationships/printerSettings" Target="../printerSettings/printerSettings554.bin"/><Relationship Id="rId7" Type="http://schemas.openxmlformats.org/officeDocument/2006/relationships/printerSettings" Target="../printerSettings/printerSettings540.bin"/><Relationship Id="rId12" Type="http://schemas.openxmlformats.org/officeDocument/2006/relationships/printerSettings" Target="../printerSettings/printerSettings545.bin"/><Relationship Id="rId17" Type="http://schemas.openxmlformats.org/officeDocument/2006/relationships/printerSettings" Target="../printerSettings/printerSettings550.bin"/><Relationship Id="rId25" Type="http://schemas.openxmlformats.org/officeDocument/2006/relationships/printerSettings" Target="../printerSettings/printerSettings558.bin"/><Relationship Id="rId2" Type="http://schemas.openxmlformats.org/officeDocument/2006/relationships/printerSettings" Target="../printerSettings/printerSettings535.bin"/><Relationship Id="rId16" Type="http://schemas.openxmlformats.org/officeDocument/2006/relationships/printerSettings" Target="../printerSettings/printerSettings549.bin"/><Relationship Id="rId20" Type="http://schemas.openxmlformats.org/officeDocument/2006/relationships/printerSettings" Target="../printerSettings/printerSettings553.bin"/><Relationship Id="rId29" Type="http://schemas.openxmlformats.org/officeDocument/2006/relationships/printerSettings" Target="../printerSettings/printerSettings562.bin"/><Relationship Id="rId1" Type="http://schemas.openxmlformats.org/officeDocument/2006/relationships/printerSettings" Target="../printerSettings/printerSettings534.bin"/><Relationship Id="rId6" Type="http://schemas.openxmlformats.org/officeDocument/2006/relationships/printerSettings" Target="../printerSettings/printerSettings539.bin"/><Relationship Id="rId11" Type="http://schemas.openxmlformats.org/officeDocument/2006/relationships/printerSettings" Target="../printerSettings/printerSettings544.bin"/><Relationship Id="rId24" Type="http://schemas.openxmlformats.org/officeDocument/2006/relationships/printerSettings" Target="../printerSettings/printerSettings557.bin"/><Relationship Id="rId32" Type="http://schemas.openxmlformats.org/officeDocument/2006/relationships/drawing" Target="../drawings/drawing20.xml"/><Relationship Id="rId5" Type="http://schemas.openxmlformats.org/officeDocument/2006/relationships/printerSettings" Target="../printerSettings/printerSettings538.bin"/><Relationship Id="rId15" Type="http://schemas.openxmlformats.org/officeDocument/2006/relationships/printerSettings" Target="../printerSettings/printerSettings548.bin"/><Relationship Id="rId23" Type="http://schemas.openxmlformats.org/officeDocument/2006/relationships/printerSettings" Target="../printerSettings/printerSettings556.bin"/><Relationship Id="rId28" Type="http://schemas.openxmlformats.org/officeDocument/2006/relationships/printerSettings" Target="../printerSettings/printerSettings561.bin"/><Relationship Id="rId10" Type="http://schemas.openxmlformats.org/officeDocument/2006/relationships/printerSettings" Target="../printerSettings/printerSettings543.bin"/><Relationship Id="rId19" Type="http://schemas.openxmlformats.org/officeDocument/2006/relationships/printerSettings" Target="../printerSettings/printerSettings552.bin"/><Relationship Id="rId31" Type="http://schemas.openxmlformats.org/officeDocument/2006/relationships/printerSettings" Target="../printerSettings/printerSettings564.bin"/><Relationship Id="rId4" Type="http://schemas.openxmlformats.org/officeDocument/2006/relationships/printerSettings" Target="../printerSettings/printerSettings537.bin"/><Relationship Id="rId9" Type="http://schemas.openxmlformats.org/officeDocument/2006/relationships/printerSettings" Target="../printerSettings/printerSettings542.bin"/><Relationship Id="rId14" Type="http://schemas.openxmlformats.org/officeDocument/2006/relationships/printerSettings" Target="../printerSettings/printerSettings547.bin"/><Relationship Id="rId22" Type="http://schemas.openxmlformats.org/officeDocument/2006/relationships/printerSettings" Target="../printerSettings/printerSettings555.bin"/><Relationship Id="rId27" Type="http://schemas.openxmlformats.org/officeDocument/2006/relationships/printerSettings" Target="../printerSettings/printerSettings560.bin"/><Relationship Id="rId30" Type="http://schemas.openxmlformats.org/officeDocument/2006/relationships/printerSettings" Target="../printerSettings/printerSettings563.bin"/></Relationships>
</file>

<file path=xl/worksheets/_rels/sheet22.xml.rels><?xml version="1.0" encoding="UTF-8" standalone="yes"?>
<Relationships xmlns="http://schemas.openxmlformats.org/package/2006/relationships"><Relationship Id="rId8" Type="http://schemas.openxmlformats.org/officeDocument/2006/relationships/printerSettings" Target="../printerSettings/printerSettings572.bin"/><Relationship Id="rId13" Type="http://schemas.openxmlformats.org/officeDocument/2006/relationships/printerSettings" Target="../printerSettings/printerSettings577.bin"/><Relationship Id="rId18" Type="http://schemas.openxmlformats.org/officeDocument/2006/relationships/printerSettings" Target="../printerSettings/printerSettings582.bin"/><Relationship Id="rId26" Type="http://schemas.openxmlformats.org/officeDocument/2006/relationships/drawing" Target="../drawings/drawing21.xml"/><Relationship Id="rId3" Type="http://schemas.openxmlformats.org/officeDocument/2006/relationships/printerSettings" Target="../printerSettings/printerSettings567.bin"/><Relationship Id="rId21" Type="http://schemas.openxmlformats.org/officeDocument/2006/relationships/printerSettings" Target="../printerSettings/printerSettings585.bin"/><Relationship Id="rId7" Type="http://schemas.openxmlformats.org/officeDocument/2006/relationships/printerSettings" Target="../printerSettings/printerSettings571.bin"/><Relationship Id="rId12" Type="http://schemas.openxmlformats.org/officeDocument/2006/relationships/printerSettings" Target="../printerSettings/printerSettings576.bin"/><Relationship Id="rId17" Type="http://schemas.openxmlformats.org/officeDocument/2006/relationships/printerSettings" Target="../printerSettings/printerSettings581.bin"/><Relationship Id="rId25" Type="http://schemas.openxmlformats.org/officeDocument/2006/relationships/printerSettings" Target="../printerSettings/printerSettings589.bin"/><Relationship Id="rId2" Type="http://schemas.openxmlformats.org/officeDocument/2006/relationships/printerSettings" Target="../printerSettings/printerSettings566.bin"/><Relationship Id="rId16" Type="http://schemas.openxmlformats.org/officeDocument/2006/relationships/printerSettings" Target="../printerSettings/printerSettings580.bin"/><Relationship Id="rId20" Type="http://schemas.openxmlformats.org/officeDocument/2006/relationships/printerSettings" Target="../printerSettings/printerSettings584.bin"/><Relationship Id="rId1" Type="http://schemas.openxmlformats.org/officeDocument/2006/relationships/printerSettings" Target="../printerSettings/printerSettings565.bin"/><Relationship Id="rId6" Type="http://schemas.openxmlformats.org/officeDocument/2006/relationships/printerSettings" Target="../printerSettings/printerSettings570.bin"/><Relationship Id="rId11" Type="http://schemas.openxmlformats.org/officeDocument/2006/relationships/printerSettings" Target="../printerSettings/printerSettings575.bin"/><Relationship Id="rId24" Type="http://schemas.openxmlformats.org/officeDocument/2006/relationships/printerSettings" Target="../printerSettings/printerSettings588.bin"/><Relationship Id="rId5" Type="http://schemas.openxmlformats.org/officeDocument/2006/relationships/printerSettings" Target="../printerSettings/printerSettings569.bin"/><Relationship Id="rId15" Type="http://schemas.openxmlformats.org/officeDocument/2006/relationships/printerSettings" Target="../printerSettings/printerSettings579.bin"/><Relationship Id="rId23" Type="http://schemas.openxmlformats.org/officeDocument/2006/relationships/printerSettings" Target="../printerSettings/printerSettings587.bin"/><Relationship Id="rId10" Type="http://schemas.openxmlformats.org/officeDocument/2006/relationships/printerSettings" Target="../printerSettings/printerSettings574.bin"/><Relationship Id="rId19" Type="http://schemas.openxmlformats.org/officeDocument/2006/relationships/printerSettings" Target="../printerSettings/printerSettings583.bin"/><Relationship Id="rId4" Type="http://schemas.openxmlformats.org/officeDocument/2006/relationships/printerSettings" Target="../printerSettings/printerSettings568.bin"/><Relationship Id="rId9" Type="http://schemas.openxmlformats.org/officeDocument/2006/relationships/printerSettings" Target="../printerSettings/printerSettings573.bin"/><Relationship Id="rId14" Type="http://schemas.openxmlformats.org/officeDocument/2006/relationships/printerSettings" Target="../printerSettings/printerSettings578.bin"/><Relationship Id="rId22" Type="http://schemas.openxmlformats.org/officeDocument/2006/relationships/printerSettings" Target="../printerSettings/printerSettings586.bin"/></Relationships>
</file>

<file path=xl/worksheets/_rels/sheet23.xml.rels><?xml version="1.0" encoding="UTF-8" standalone="yes"?>
<Relationships xmlns="http://schemas.openxmlformats.org/package/2006/relationships"><Relationship Id="rId8" Type="http://schemas.openxmlformats.org/officeDocument/2006/relationships/printerSettings" Target="../printerSettings/printerSettings597.bin"/><Relationship Id="rId13" Type="http://schemas.openxmlformats.org/officeDocument/2006/relationships/printerSettings" Target="../printerSettings/printerSettings602.bin"/><Relationship Id="rId3" Type="http://schemas.openxmlformats.org/officeDocument/2006/relationships/printerSettings" Target="../printerSettings/printerSettings592.bin"/><Relationship Id="rId7" Type="http://schemas.openxmlformats.org/officeDocument/2006/relationships/printerSettings" Target="../printerSettings/printerSettings596.bin"/><Relationship Id="rId12" Type="http://schemas.openxmlformats.org/officeDocument/2006/relationships/printerSettings" Target="../printerSettings/printerSettings601.bin"/><Relationship Id="rId17" Type="http://schemas.openxmlformats.org/officeDocument/2006/relationships/drawing" Target="../drawings/drawing22.xml"/><Relationship Id="rId2" Type="http://schemas.openxmlformats.org/officeDocument/2006/relationships/printerSettings" Target="../printerSettings/printerSettings591.bin"/><Relationship Id="rId16" Type="http://schemas.openxmlformats.org/officeDocument/2006/relationships/printerSettings" Target="../printerSettings/printerSettings605.bin"/><Relationship Id="rId1" Type="http://schemas.openxmlformats.org/officeDocument/2006/relationships/printerSettings" Target="../printerSettings/printerSettings590.bin"/><Relationship Id="rId6" Type="http://schemas.openxmlformats.org/officeDocument/2006/relationships/printerSettings" Target="../printerSettings/printerSettings595.bin"/><Relationship Id="rId11" Type="http://schemas.openxmlformats.org/officeDocument/2006/relationships/printerSettings" Target="../printerSettings/printerSettings600.bin"/><Relationship Id="rId5" Type="http://schemas.openxmlformats.org/officeDocument/2006/relationships/printerSettings" Target="../printerSettings/printerSettings594.bin"/><Relationship Id="rId15" Type="http://schemas.openxmlformats.org/officeDocument/2006/relationships/printerSettings" Target="../printerSettings/printerSettings604.bin"/><Relationship Id="rId10" Type="http://schemas.openxmlformats.org/officeDocument/2006/relationships/printerSettings" Target="../printerSettings/printerSettings599.bin"/><Relationship Id="rId4" Type="http://schemas.openxmlformats.org/officeDocument/2006/relationships/printerSettings" Target="../printerSettings/printerSettings593.bin"/><Relationship Id="rId9" Type="http://schemas.openxmlformats.org/officeDocument/2006/relationships/printerSettings" Target="../printerSettings/printerSettings598.bin"/><Relationship Id="rId14" Type="http://schemas.openxmlformats.org/officeDocument/2006/relationships/printerSettings" Target="../printerSettings/printerSettings603.bin"/></Relationships>
</file>

<file path=xl/worksheets/_rels/sheet24.xml.rels><?xml version="1.0" encoding="UTF-8" standalone="yes"?>
<Relationships xmlns="http://schemas.openxmlformats.org/package/2006/relationships"><Relationship Id="rId8" Type="http://schemas.openxmlformats.org/officeDocument/2006/relationships/printerSettings" Target="../printerSettings/printerSettings613.bin"/><Relationship Id="rId3" Type="http://schemas.openxmlformats.org/officeDocument/2006/relationships/printerSettings" Target="../printerSettings/printerSettings608.bin"/><Relationship Id="rId7" Type="http://schemas.openxmlformats.org/officeDocument/2006/relationships/printerSettings" Target="../printerSettings/printerSettings612.bin"/><Relationship Id="rId2" Type="http://schemas.openxmlformats.org/officeDocument/2006/relationships/printerSettings" Target="../printerSettings/printerSettings607.bin"/><Relationship Id="rId1" Type="http://schemas.openxmlformats.org/officeDocument/2006/relationships/printerSettings" Target="../printerSettings/printerSettings606.bin"/><Relationship Id="rId6" Type="http://schemas.openxmlformats.org/officeDocument/2006/relationships/printerSettings" Target="../printerSettings/printerSettings611.bin"/><Relationship Id="rId11" Type="http://schemas.openxmlformats.org/officeDocument/2006/relationships/drawing" Target="../drawings/drawing23.xml"/><Relationship Id="rId5" Type="http://schemas.openxmlformats.org/officeDocument/2006/relationships/printerSettings" Target="../printerSettings/printerSettings610.bin"/><Relationship Id="rId10" Type="http://schemas.openxmlformats.org/officeDocument/2006/relationships/printerSettings" Target="../printerSettings/printerSettings615.bin"/><Relationship Id="rId4" Type="http://schemas.openxmlformats.org/officeDocument/2006/relationships/printerSettings" Target="../printerSettings/printerSettings609.bin"/><Relationship Id="rId9" Type="http://schemas.openxmlformats.org/officeDocument/2006/relationships/printerSettings" Target="../printerSettings/printerSettings614.bin"/></Relationships>
</file>

<file path=xl/worksheets/_rels/sheet25.xml.rels><?xml version="1.0" encoding="UTF-8" standalone="yes"?>
<Relationships xmlns="http://schemas.openxmlformats.org/package/2006/relationships"><Relationship Id="rId8" Type="http://schemas.openxmlformats.org/officeDocument/2006/relationships/printerSettings" Target="../printerSettings/printerSettings623.bin"/><Relationship Id="rId13" Type="http://schemas.openxmlformats.org/officeDocument/2006/relationships/printerSettings" Target="../printerSettings/printerSettings628.bin"/><Relationship Id="rId18" Type="http://schemas.openxmlformats.org/officeDocument/2006/relationships/printerSettings" Target="../printerSettings/printerSettings633.bin"/><Relationship Id="rId26" Type="http://schemas.openxmlformats.org/officeDocument/2006/relationships/printerSettings" Target="../printerSettings/printerSettings641.bin"/><Relationship Id="rId3" Type="http://schemas.openxmlformats.org/officeDocument/2006/relationships/printerSettings" Target="../printerSettings/printerSettings618.bin"/><Relationship Id="rId21" Type="http://schemas.openxmlformats.org/officeDocument/2006/relationships/printerSettings" Target="../printerSettings/printerSettings636.bin"/><Relationship Id="rId7" Type="http://schemas.openxmlformats.org/officeDocument/2006/relationships/printerSettings" Target="../printerSettings/printerSettings622.bin"/><Relationship Id="rId12" Type="http://schemas.openxmlformats.org/officeDocument/2006/relationships/printerSettings" Target="../printerSettings/printerSettings627.bin"/><Relationship Id="rId17" Type="http://schemas.openxmlformats.org/officeDocument/2006/relationships/printerSettings" Target="../printerSettings/printerSettings632.bin"/><Relationship Id="rId25" Type="http://schemas.openxmlformats.org/officeDocument/2006/relationships/printerSettings" Target="../printerSettings/printerSettings640.bin"/><Relationship Id="rId2" Type="http://schemas.openxmlformats.org/officeDocument/2006/relationships/printerSettings" Target="../printerSettings/printerSettings617.bin"/><Relationship Id="rId16" Type="http://schemas.openxmlformats.org/officeDocument/2006/relationships/printerSettings" Target="../printerSettings/printerSettings631.bin"/><Relationship Id="rId20" Type="http://schemas.openxmlformats.org/officeDocument/2006/relationships/printerSettings" Target="../printerSettings/printerSettings635.bin"/><Relationship Id="rId29" Type="http://schemas.openxmlformats.org/officeDocument/2006/relationships/printerSettings" Target="../printerSettings/printerSettings644.bin"/><Relationship Id="rId1" Type="http://schemas.openxmlformats.org/officeDocument/2006/relationships/printerSettings" Target="../printerSettings/printerSettings616.bin"/><Relationship Id="rId6" Type="http://schemas.openxmlformats.org/officeDocument/2006/relationships/printerSettings" Target="../printerSettings/printerSettings621.bin"/><Relationship Id="rId11" Type="http://schemas.openxmlformats.org/officeDocument/2006/relationships/printerSettings" Target="../printerSettings/printerSettings626.bin"/><Relationship Id="rId24" Type="http://schemas.openxmlformats.org/officeDocument/2006/relationships/printerSettings" Target="../printerSettings/printerSettings639.bin"/><Relationship Id="rId32" Type="http://schemas.openxmlformats.org/officeDocument/2006/relationships/drawing" Target="../drawings/drawing24.xml"/><Relationship Id="rId5" Type="http://schemas.openxmlformats.org/officeDocument/2006/relationships/printerSettings" Target="../printerSettings/printerSettings620.bin"/><Relationship Id="rId15" Type="http://schemas.openxmlformats.org/officeDocument/2006/relationships/printerSettings" Target="../printerSettings/printerSettings630.bin"/><Relationship Id="rId23" Type="http://schemas.openxmlformats.org/officeDocument/2006/relationships/printerSettings" Target="../printerSettings/printerSettings638.bin"/><Relationship Id="rId28" Type="http://schemas.openxmlformats.org/officeDocument/2006/relationships/printerSettings" Target="../printerSettings/printerSettings643.bin"/><Relationship Id="rId10" Type="http://schemas.openxmlformats.org/officeDocument/2006/relationships/printerSettings" Target="../printerSettings/printerSettings625.bin"/><Relationship Id="rId19" Type="http://schemas.openxmlformats.org/officeDocument/2006/relationships/printerSettings" Target="../printerSettings/printerSettings634.bin"/><Relationship Id="rId31" Type="http://schemas.openxmlformats.org/officeDocument/2006/relationships/printerSettings" Target="../printerSettings/printerSettings646.bin"/><Relationship Id="rId4" Type="http://schemas.openxmlformats.org/officeDocument/2006/relationships/printerSettings" Target="../printerSettings/printerSettings619.bin"/><Relationship Id="rId9" Type="http://schemas.openxmlformats.org/officeDocument/2006/relationships/printerSettings" Target="../printerSettings/printerSettings624.bin"/><Relationship Id="rId14" Type="http://schemas.openxmlformats.org/officeDocument/2006/relationships/printerSettings" Target="../printerSettings/printerSettings629.bin"/><Relationship Id="rId22" Type="http://schemas.openxmlformats.org/officeDocument/2006/relationships/printerSettings" Target="../printerSettings/printerSettings637.bin"/><Relationship Id="rId27" Type="http://schemas.openxmlformats.org/officeDocument/2006/relationships/printerSettings" Target="../printerSettings/printerSettings642.bin"/><Relationship Id="rId30" Type="http://schemas.openxmlformats.org/officeDocument/2006/relationships/printerSettings" Target="../printerSettings/printerSettings645.bin"/></Relationships>
</file>

<file path=xl/worksheets/_rels/sheet26.xml.rels><?xml version="1.0" encoding="UTF-8" standalone="yes"?>
<Relationships xmlns="http://schemas.openxmlformats.org/package/2006/relationships"><Relationship Id="rId8" Type="http://schemas.openxmlformats.org/officeDocument/2006/relationships/printerSettings" Target="../printerSettings/printerSettings654.bin"/><Relationship Id="rId13" Type="http://schemas.openxmlformats.org/officeDocument/2006/relationships/printerSettings" Target="../printerSettings/printerSettings659.bin"/><Relationship Id="rId18" Type="http://schemas.openxmlformats.org/officeDocument/2006/relationships/printerSettings" Target="../printerSettings/printerSettings664.bin"/><Relationship Id="rId26" Type="http://schemas.openxmlformats.org/officeDocument/2006/relationships/printerSettings" Target="../printerSettings/printerSettings672.bin"/><Relationship Id="rId3" Type="http://schemas.openxmlformats.org/officeDocument/2006/relationships/printerSettings" Target="../printerSettings/printerSettings649.bin"/><Relationship Id="rId21" Type="http://schemas.openxmlformats.org/officeDocument/2006/relationships/printerSettings" Target="../printerSettings/printerSettings667.bin"/><Relationship Id="rId7" Type="http://schemas.openxmlformats.org/officeDocument/2006/relationships/printerSettings" Target="../printerSettings/printerSettings653.bin"/><Relationship Id="rId12" Type="http://schemas.openxmlformats.org/officeDocument/2006/relationships/printerSettings" Target="../printerSettings/printerSettings658.bin"/><Relationship Id="rId17" Type="http://schemas.openxmlformats.org/officeDocument/2006/relationships/printerSettings" Target="../printerSettings/printerSettings663.bin"/><Relationship Id="rId25" Type="http://schemas.openxmlformats.org/officeDocument/2006/relationships/printerSettings" Target="../printerSettings/printerSettings671.bin"/><Relationship Id="rId2" Type="http://schemas.openxmlformats.org/officeDocument/2006/relationships/printerSettings" Target="../printerSettings/printerSettings648.bin"/><Relationship Id="rId16" Type="http://schemas.openxmlformats.org/officeDocument/2006/relationships/printerSettings" Target="../printerSettings/printerSettings662.bin"/><Relationship Id="rId20" Type="http://schemas.openxmlformats.org/officeDocument/2006/relationships/printerSettings" Target="../printerSettings/printerSettings666.bin"/><Relationship Id="rId1" Type="http://schemas.openxmlformats.org/officeDocument/2006/relationships/printerSettings" Target="../printerSettings/printerSettings647.bin"/><Relationship Id="rId6" Type="http://schemas.openxmlformats.org/officeDocument/2006/relationships/printerSettings" Target="../printerSettings/printerSettings652.bin"/><Relationship Id="rId11" Type="http://schemas.openxmlformats.org/officeDocument/2006/relationships/printerSettings" Target="../printerSettings/printerSettings657.bin"/><Relationship Id="rId24" Type="http://schemas.openxmlformats.org/officeDocument/2006/relationships/printerSettings" Target="../printerSettings/printerSettings670.bin"/><Relationship Id="rId5" Type="http://schemas.openxmlformats.org/officeDocument/2006/relationships/printerSettings" Target="../printerSettings/printerSettings651.bin"/><Relationship Id="rId15" Type="http://schemas.openxmlformats.org/officeDocument/2006/relationships/printerSettings" Target="../printerSettings/printerSettings661.bin"/><Relationship Id="rId23" Type="http://schemas.openxmlformats.org/officeDocument/2006/relationships/printerSettings" Target="../printerSettings/printerSettings669.bin"/><Relationship Id="rId28" Type="http://schemas.openxmlformats.org/officeDocument/2006/relationships/drawing" Target="../drawings/drawing25.xml"/><Relationship Id="rId10" Type="http://schemas.openxmlformats.org/officeDocument/2006/relationships/printerSettings" Target="../printerSettings/printerSettings656.bin"/><Relationship Id="rId19" Type="http://schemas.openxmlformats.org/officeDocument/2006/relationships/printerSettings" Target="../printerSettings/printerSettings665.bin"/><Relationship Id="rId4" Type="http://schemas.openxmlformats.org/officeDocument/2006/relationships/printerSettings" Target="../printerSettings/printerSettings650.bin"/><Relationship Id="rId9" Type="http://schemas.openxmlformats.org/officeDocument/2006/relationships/printerSettings" Target="../printerSettings/printerSettings655.bin"/><Relationship Id="rId14" Type="http://schemas.openxmlformats.org/officeDocument/2006/relationships/printerSettings" Target="../printerSettings/printerSettings660.bin"/><Relationship Id="rId22" Type="http://schemas.openxmlformats.org/officeDocument/2006/relationships/printerSettings" Target="../printerSettings/printerSettings668.bin"/><Relationship Id="rId27" Type="http://schemas.openxmlformats.org/officeDocument/2006/relationships/printerSettings" Target="../printerSettings/printerSettings673.bin"/></Relationships>
</file>

<file path=xl/worksheets/_rels/sheet27.xml.rels><?xml version="1.0" encoding="UTF-8" standalone="yes"?>
<Relationships xmlns="http://schemas.openxmlformats.org/package/2006/relationships"><Relationship Id="rId8" Type="http://schemas.openxmlformats.org/officeDocument/2006/relationships/printerSettings" Target="../printerSettings/printerSettings681.bin"/><Relationship Id="rId13" Type="http://schemas.openxmlformats.org/officeDocument/2006/relationships/printerSettings" Target="../printerSettings/printerSettings686.bin"/><Relationship Id="rId18" Type="http://schemas.openxmlformats.org/officeDocument/2006/relationships/printerSettings" Target="../printerSettings/printerSettings691.bin"/><Relationship Id="rId26" Type="http://schemas.openxmlformats.org/officeDocument/2006/relationships/printerSettings" Target="../printerSettings/printerSettings699.bin"/><Relationship Id="rId3" Type="http://schemas.openxmlformats.org/officeDocument/2006/relationships/printerSettings" Target="../printerSettings/printerSettings676.bin"/><Relationship Id="rId21" Type="http://schemas.openxmlformats.org/officeDocument/2006/relationships/printerSettings" Target="../printerSettings/printerSettings694.bin"/><Relationship Id="rId7" Type="http://schemas.openxmlformats.org/officeDocument/2006/relationships/printerSettings" Target="../printerSettings/printerSettings680.bin"/><Relationship Id="rId12" Type="http://schemas.openxmlformats.org/officeDocument/2006/relationships/printerSettings" Target="../printerSettings/printerSettings685.bin"/><Relationship Id="rId17" Type="http://schemas.openxmlformats.org/officeDocument/2006/relationships/printerSettings" Target="../printerSettings/printerSettings690.bin"/><Relationship Id="rId25" Type="http://schemas.openxmlformats.org/officeDocument/2006/relationships/printerSettings" Target="../printerSettings/printerSettings698.bin"/><Relationship Id="rId2" Type="http://schemas.openxmlformats.org/officeDocument/2006/relationships/printerSettings" Target="../printerSettings/printerSettings675.bin"/><Relationship Id="rId16" Type="http://schemas.openxmlformats.org/officeDocument/2006/relationships/printerSettings" Target="../printerSettings/printerSettings689.bin"/><Relationship Id="rId20" Type="http://schemas.openxmlformats.org/officeDocument/2006/relationships/printerSettings" Target="../printerSettings/printerSettings693.bin"/><Relationship Id="rId1" Type="http://schemas.openxmlformats.org/officeDocument/2006/relationships/printerSettings" Target="../printerSettings/printerSettings674.bin"/><Relationship Id="rId6" Type="http://schemas.openxmlformats.org/officeDocument/2006/relationships/printerSettings" Target="../printerSettings/printerSettings679.bin"/><Relationship Id="rId11" Type="http://schemas.openxmlformats.org/officeDocument/2006/relationships/printerSettings" Target="../printerSettings/printerSettings684.bin"/><Relationship Id="rId24" Type="http://schemas.openxmlformats.org/officeDocument/2006/relationships/printerSettings" Target="../printerSettings/printerSettings697.bin"/><Relationship Id="rId5" Type="http://schemas.openxmlformats.org/officeDocument/2006/relationships/printerSettings" Target="../printerSettings/printerSettings678.bin"/><Relationship Id="rId15" Type="http://schemas.openxmlformats.org/officeDocument/2006/relationships/printerSettings" Target="../printerSettings/printerSettings688.bin"/><Relationship Id="rId23" Type="http://schemas.openxmlformats.org/officeDocument/2006/relationships/printerSettings" Target="../printerSettings/printerSettings696.bin"/><Relationship Id="rId10" Type="http://schemas.openxmlformats.org/officeDocument/2006/relationships/printerSettings" Target="../printerSettings/printerSettings683.bin"/><Relationship Id="rId19" Type="http://schemas.openxmlformats.org/officeDocument/2006/relationships/printerSettings" Target="../printerSettings/printerSettings692.bin"/><Relationship Id="rId4" Type="http://schemas.openxmlformats.org/officeDocument/2006/relationships/printerSettings" Target="../printerSettings/printerSettings677.bin"/><Relationship Id="rId9" Type="http://schemas.openxmlformats.org/officeDocument/2006/relationships/printerSettings" Target="../printerSettings/printerSettings682.bin"/><Relationship Id="rId14" Type="http://schemas.openxmlformats.org/officeDocument/2006/relationships/printerSettings" Target="../printerSettings/printerSettings687.bin"/><Relationship Id="rId22" Type="http://schemas.openxmlformats.org/officeDocument/2006/relationships/printerSettings" Target="../printerSettings/printerSettings695.bin"/><Relationship Id="rId27" Type="http://schemas.openxmlformats.org/officeDocument/2006/relationships/printerSettings" Target="../printerSettings/printerSettings700.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70.bin"/><Relationship Id="rId3" Type="http://schemas.openxmlformats.org/officeDocument/2006/relationships/printerSettings" Target="../printerSettings/printerSettings65.bin"/><Relationship Id="rId7" Type="http://schemas.openxmlformats.org/officeDocument/2006/relationships/printerSettings" Target="../printerSettings/printerSettings69.bin"/><Relationship Id="rId2" Type="http://schemas.openxmlformats.org/officeDocument/2006/relationships/printerSettings" Target="../printerSettings/printerSettings64.bin"/><Relationship Id="rId1" Type="http://schemas.openxmlformats.org/officeDocument/2006/relationships/printerSettings" Target="../printerSettings/printerSettings63.bin"/><Relationship Id="rId6" Type="http://schemas.openxmlformats.org/officeDocument/2006/relationships/printerSettings" Target="../printerSettings/printerSettings68.bin"/><Relationship Id="rId11" Type="http://schemas.openxmlformats.org/officeDocument/2006/relationships/drawing" Target="../drawings/drawing2.xml"/><Relationship Id="rId5" Type="http://schemas.openxmlformats.org/officeDocument/2006/relationships/printerSettings" Target="../printerSettings/printerSettings67.bin"/><Relationship Id="rId10" Type="http://schemas.openxmlformats.org/officeDocument/2006/relationships/printerSettings" Target="../printerSettings/printerSettings72.bin"/><Relationship Id="rId4" Type="http://schemas.openxmlformats.org/officeDocument/2006/relationships/printerSettings" Target="../printerSettings/printerSettings66.bin"/><Relationship Id="rId9" Type="http://schemas.openxmlformats.org/officeDocument/2006/relationships/printerSettings" Target="../printerSettings/printerSettings71.bin"/></Relationships>
</file>

<file path=xl/worksheets/_rels/sheet4.xml.rels><?xml version="1.0" encoding="UTF-8" standalone="yes"?>
<Relationships xmlns="http://schemas.openxmlformats.org/package/2006/relationships"><Relationship Id="rId8" Type="http://schemas.openxmlformats.org/officeDocument/2006/relationships/printerSettings" Target="../printerSettings/printerSettings80.bin"/><Relationship Id="rId13" Type="http://schemas.openxmlformats.org/officeDocument/2006/relationships/printerSettings" Target="../printerSettings/printerSettings85.bin"/><Relationship Id="rId18" Type="http://schemas.openxmlformats.org/officeDocument/2006/relationships/printerSettings" Target="../printerSettings/printerSettings90.bin"/><Relationship Id="rId26" Type="http://schemas.openxmlformats.org/officeDocument/2006/relationships/printerSettings" Target="../printerSettings/printerSettings98.bin"/><Relationship Id="rId3" Type="http://schemas.openxmlformats.org/officeDocument/2006/relationships/printerSettings" Target="../printerSettings/printerSettings75.bin"/><Relationship Id="rId21" Type="http://schemas.openxmlformats.org/officeDocument/2006/relationships/printerSettings" Target="../printerSettings/printerSettings93.bin"/><Relationship Id="rId7" Type="http://schemas.openxmlformats.org/officeDocument/2006/relationships/printerSettings" Target="../printerSettings/printerSettings79.bin"/><Relationship Id="rId12" Type="http://schemas.openxmlformats.org/officeDocument/2006/relationships/printerSettings" Target="../printerSettings/printerSettings84.bin"/><Relationship Id="rId17" Type="http://schemas.openxmlformats.org/officeDocument/2006/relationships/printerSettings" Target="../printerSettings/printerSettings89.bin"/><Relationship Id="rId25" Type="http://schemas.openxmlformats.org/officeDocument/2006/relationships/printerSettings" Target="../printerSettings/printerSettings97.bin"/><Relationship Id="rId2" Type="http://schemas.openxmlformats.org/officeDocument/2006/relationships/printerSettings" Target="../printerSettings/printerSettings74.bin"/><Relationship Id="rId16" Type="http://schemas.openxmlformats.org/officeDocument/2006/relationships/printerSettings" Target="../printerSettings/printerSettings88.bin"/><Relationship Id="rId20" Type="http://schemas.openxmlformats.org/officeDocument/2006/relationships/printerSettings" Target="../printerSettings/printerSettings92.bin"/><Relationship Id="rId29" Type="http://schemas.openxmlformats.org/officeDocument/2006/relationships/printerSettings" Target="../printerSettings/printerSettings101.bin"/><Relationship Id="rId1" Type="http://schemas.openxmlformats.org/officeDocument/2006/relationships/printerSettings" Target="../printerSettings/printerSettings73.bin"/><Relationship Id="rId6" Type="http://schemas.openxmlformats.org/officeDocument/2006/relationships/printerSettings" Target="../printerSettings/printerSettings78.bin"/><Relationship Id="rId11" Type="http://schemas.openxmlformats.org/officeDocument/2006/relationships/printerSettings" Target="../printerSettings/printerSettings83.bin"/><Relationship Id="rId24" Type="http://schemas.openxmlformats.org/officeDocument/2006/relationships/printerSettings" Target="../printerSettings/printerSettings96.bin"/><Relationship Id="rId32" Type="http://schemas.openxmlformats.org/officeDocument/2006/relationships/drawing" Target="../drawings/drawing3.xml"/><Relationship Id="rId5" Type="http://schemas.openxmlformats.org/officeDocument/2006/relationships/printerSettings" Target="../printerSettings/printerSettings77.bin"/><Relationship Id="rId15" Type="http://schemas.openxmlformats.org/officeDocument/2006/relationships/printerSettings" Target="../printerSettings/printerSettings87.bin"/><Relationship Id="rId23" Type="http://schemas.openxmlformats.org/officeDocument/2006/relationships/printerSettings" Target="../printerSettings/printerSettings95.bin"/><Relationship Id="rId28" Type="http://schemas.openxmlformats.org/officeDocument/2006/relationships/printerSettings" Target="../printerSettings/printerSettings100.bin"/><Relationship Id="rId10" Type="http://schemas.openxmlformats.org/officeDocument/2006/relationships/printerSettings" Target="../printerSettings/printerSettings82.bin"/><Relationship Id="rId19" Type="http://schemas.openxmlformats.org/officeDocument/2006/relationships/printerSettings" Target="../printerSettings/printerSettings91.bin"/><Relationship Id="rId31" Type="http://schemas.openxmlformats.org/officeDocument/2006/relationships/printerSettings" Target="../printerSettings/printerSettings103.bin"/><Relationship Id="rId4" Type="http://schemas.openxmlformats.org/officeDocument/2006/relationships/printerSettings" Target="../printerSettings/printerSettings76.bin"/><Relationship Id="rId9" Type="http://schemas.openxmlformats.org/officeDocument/2006/relationships/printerSettings" Target="../printerSettings/printerSettings81.bin"/><Relationship Id="rId14" Type="http://schemas.openxmlformats.org/officeDocument/2006/relationships/printerSettings" Target="../printerSettings/printerSettings86.bin"/><Relationship Id="rId22" Type="http://schemas.openxmlformats.org/officeDocument/2006/relationships/printerSettings" Target="../printerSettings/printerSettings94.bin"/><Relationship Id="rId27" Type="http://schemas.openxmlformats.org/officeDocument/2006/relationships/printerSettings" Target="../printerSettings/printerSettings99.bin"/><Relationship Id="rId30" Type="http://schemas.openxmlformats.org/officeDocument/2006/relationships/printerSettings" Target="../printerSettings/printerSettings102.bin"/></Relationships>
</file>

<file path=xl/worksheets/_rels/sheet5.xml.rels><?xml version="1.0" encoding="UTF-8" standalone="yes"?>
<Relationships xmlns="http://schemas.openxmlformats.org/package/2006/relationships"><Relationship Id="rId8" Type="http://schemas.openxmlformats.org/officeDocument/2006/relationships/printerSettings" Target="../printerSettings/printerSettings111.bin"/><Relationship Id="rId13" Type="http://schemas.openxmlformats.org/officeDocument/2006/relationships/printerSettings" Target="../printerSettings/printerSettings116.bin"/><Relationship Id="rId18" Type="http://schemas.openxmlformats.org/officeDocument/2006/relationships/printerSettings" Target="../printerSettings/printerSettings121.bin"/><Relationship Id="rId26" Type="http://schemas.openxmlformats.org/officeDocument/2006/relationships/printerSettings" Target="../printerSettings/printerSettings129.bin"/><Relationship Id="rId3" Type="http://schemas.openxmlformats.org/officeDocument/2006/relationships/printerSettings" Target="../printerSettings/printerSettings106.bin"/><Relationship Id="rId21" Type="http://schemas.openxmlformats.org/officeDocument/2006/relationships/printerSettings" Target="../printerSettings/printerSettings124.bin"/><Relationship Id="rId7" Type="http://schemas.openxmlformats.org/officeDocument/2006/relationships/printerSettings" Target="../printerSettings/printerSettings110.bin"/><Relationship Id="rId12" Type="http://schemas.openxmlformats.org/officeDocument/2006/relationships/printerSettings" Target="../printerSettings/printerSettings115.bin"/><Relationship Id="rId17" Type="http://schemas.openxmlformats.org/officeDocument/2006/relationships/printerSettings" Target="../printerSettings/printerSettings120.bin"/><Relationship Id="rId25" Type="http://schemas.openxmlformats.org/officeDocument/2006/relationships/printerSettings" Target="../printerSettings/printerSettings128.bin"/><Relationship Id="rId2" Type="http://schemas.openxmlformats.org/officeDocument/2006/relationships/printerSettings" Target="../printerSettings/printerSettings105.bin"/><Relationship Id="rId16" Type="http://schemas.openxmlformats.org/officeDocument/2006/relationships/printerSettings" Target="../printerSettings/printerSettings119.bin"/><Relationship Id="rId20" Type="http://schemas.openxmlformats.org/officeDocument/2006/relationships/printerSettings" Target="../printerSettings/printerSettings123.bin"/><Relationship Id="rId29" Type="http://schemas.openxmlformats.org/officeDocument/2006/relationships/printerSettings" Target="../printerSettings/printerSettings132.bin"/><Relationship Id="rId1" Type="http://schemas.openxmlformats.org/officeDocument/2006/relationships/printerSettings" Target="../printerSettings/printerSettings104.bin"/><Relationship Id="rId6" Type="http://schemas.openxmlformats.org/officeDocument/2006/relationships/printerSettings" Target="../printerSettings/printerSettings109.bin"/><Relationship Id="rId11" Type="http://schemas.openxmlformats.org/officeDocument/2006/relationships/printerSettings" Target="../printerSettings/printerSettings114.bin"/><Relationship Id="rId24" Type="http://schemas.openxmlformats.org/officeDocument/2006/relationships/printerSettings" Target="../printerSettings/printerSettings127.bin"/><Relationship Id="rId32" Type="http://schemas.openxmlformats.org/officeDocument/2006/relationships/drawing" Target="../drawings/drawing4.xml"/><Relationship Id="rId5" Type="http://schemas.openxmlformats.org/officeDocument/2006/relationships/printerSettings" Target="../printerSettings/printerSettings108.bin"/><Relationship Id="rId15" Type="http://schemas.openxmlformats.org/officeDocument/2006/relationships/printerSettings" Target="../printerSettings/printerSettings118.bin"/><Relationship Id="rId23" Type="http://schemas.openxmlformats.org/officeDocument/2006/relationships/printerSettings" Target="../printerSettings/printerSettings126.bin"/><Relationship Id="rId28" Type="http://schemas.openxmlformats.org/officeDocument/2006/relationships/printerSettings" Target="../printerSettings/printerSettings131.bin"/><Relationship Id="rId10" Type="http://schemas.openxmlformats.org/officeDocument/2006/relationships/printerSettings" Target="../printerSettings/printerSettings113.bin"/><Relationship Id="rId19" Type="http://schemas.openxmlformats.org/officeDocument/2006/relationships/printerSettings" Target="../printerSettings/printerSettings122.bin"/><Relationship Id="rId31" Type="http://schemas.openxmlformats.org/officeDocument/2006/relationships/printerSettings" Target="../printerSettings/printerSettings134.bin"/><Relationship Id="rId4" Type="http://schemas.openxmlformats.org/officeDocument/2006/relationships/printerSettings" Target="../printerSettings/printerSettings107.bin"/><Relationship Id="rId9" Type="http://schemas.openxmlformats.org/officeDocument/2006/relationships/printerSettings" Target="../printerSettings/printerSettings112.bin"/><Relationship Id="rId14" Type="http://schemas.openxmlformats.org/officeDocument/2006/relationships/printerSettings" Target="../printerSettings/printerSettings117.bin"/><Relationship Id="rId22" Type="http://schemas.openxmlformats.org/officeDocument/2006/relationships/printerSettings" Target="../printerSettings/printerSettings125.bin"/><Relationship Id="rId27" Type="http://schemas.openxmlformats.org/officeDocument/2006/relationships/printerSettings" Target="../printerSettings/printerSettings130.bin"/><Relationship Id="rId30" Type="http://schemas.openxmlformats.org/officeDocument/2006/relationships/printerSettings" Target="../printerSettings/printerSettings133.bin"/></Relationships>
</file>

<file path=xl/worksheets/_rels/sheet6.xml.rels><?xml version="1.0" encoding="UTF-8" standalone="yes"?>
<Relationships xmlns="http://schemas.openxmlformats.org/package/2006/relationships"><Relationship Id="rId8" Type="http://schemas.openxmlformats.org/officeDocument/2006/relationships/printerSettings" Target="../printerSettings/printerSettings142.bin"/><Relationship Id="rId13" Type="http://schemas.openxmlformats.org/officeDocument/2006/relationships/printerSettings" Target="../printerSettings/printerSettings147.bin"/><Relationship Id="rId18" Type="http://schemas.openxmlformats.org/officeDocument/2006/relationships/printerSettings" Target="../printerSettings/printerSettings152.bin"/><Relationship Id="rId26" Type="http://schemas.openxmlformats.org/officeDocument/2006/relationships/printerSettings" Target="../printerSettings/printerSettings160.bin"/><Relationship Id="rId3" Type="http://schemas.openxmlformats.org/officeDocument/2006/relationships/printerSettings" Target="../printerSettings/printerSettings137.bin"/><Relationship Id="rId21" Type="http://schemas.openxmlformats.org/officeDocument/2006/relationships/printerSettings" Target="../printerSettings/printerSettings155.bin"/><Relationship Id="rId7" Type="http://schemas.openxmlformats.org/officeDocument/2006/relationships/printerSettings" Target="../printerSettings/printerSettings141.bin"/><Relationship Id="rId12" Type="http://schemas.openxmlformats.org/officeDocument/2006/relationships/printerSettings" Target="../printerSettings/printerSettings146.bin"/><Relationship Id="rId17" Type="http://schemas.openxmlformats.org/officeDocument/2006/relationships/printerSettings" Target="../printerSettings/printerSettings151.bin"/><Relationship Id="rId25" Type="http://schemas.openxmlformats.org/officeDocument/2006/relationships/printerSettings" Target="../printerSettings/printerSettings159.bin"/><Relationship Id="rId2" Type="http://schemas.openxmlformats.org/officeDocument/2006/relationships/printerSettings" Target="../printerSettings/printerSettings136.bin"/><Relationship Id="rId16" Type="http://schemas.openxmlformats.org/officeDocument/2006/relationships/printerSettings" Target="../printerSettings/printerSettings150.bin"/><Relationship Id="rId20" Type="http://schemas.openxmlformats.org/officeDocument/2006/relationships/printerSettings" Target="../printerSettings/printerSettings154.bin"/><Relationship Id="rId29" Type="http://schemas.openxmlformats.org/officeDocument/2006/relationships/printerSettings" Target="../printerSettings/printerSettings163.bin"/><Relationship Id="rId1" Type="http://schemas.openxmlformats.org/officeDocument/2006/relationships/printerSettings" Target="../printerSettings/printerSettings135.bin"/><Relationship Id="rId6" Type="http://schemas.openxmlformats.org/officeDocument/2006/relationships/printerSettings" Target="../printerSettings/printerSettings140.bin"/><Relationship Id="rId11" Type="http://schemas.openxmlformats.org/officeDocument/2006/relationships/printerSettings" Target="../printerSettings/printerSettings145.bin"/><Relationship Id="rId24" Type="http://schemas.openxmlformats.org/officeDocument/2006/relationships/printerSettings" Target="../printerSettings/printerSettings158.bin"/><Relationship Id="rId32" Type="http://schemas.openxmlformats.org/officeDocument/2006/relationships/drawing" Target="../drawings/drawing5.xml"/><Relationship Id="rId5" Type="http://schemas.openxmlformats.org/officeDocument/2006/relationships/printerSettings" Target="../printerSettings/printerSettings139.bin"/><Relationship Id="rId15" Type="http://schemas.openxmlformats.org/officeDocument/2006/relationships/printerSettings" Target="../printerSettings/printerSettings149.bin"/><Relationship Id="rId23" Type="http://schemas.openxmlformats.org/officeDocument/2006/relationships/printerSettings" Target="../printerSettings/printerSettings157.bin"/><Relationship Id="rId28" Type="http://schemas.openxmlformats.org/officeDocument/2006/relationships/printerSettings" Target="../printerSettings/printerSettings162.bin"/><Relationship Id="rId10" Type="http://schemas.openxmlformats.org/officeDocument/2006/relationships/printerSettings" Target="../printerSettings/printerSettings144.bin"/><Relationship Id="rId19" Type="http://schemas.openxmlformats.org/officeDocument/2006/relationships/printerSettings" Target="../printerSettings/printerSettings153.bin"/><Relationship Id="rId31" Type="http://schemas.openxmlformats.org/officeDocument/2006/relationships/printerSettings" Target="../printerSettings/printerSettings165.bin"/><Relationship Id="rId4" Type="http://schemas.openxmlformats.org/officeDocument/2006/relationships/printerSettings" Target="../printerSettings/printerSettings138.bin"/><Relationship Id="rId9" Type="http://schemas.openxmlformats.org/officeDocument/2006/relationships/printerSettings" Target="../printerSettings/printerSettings143.bin"/><Relationship Id="rId14" Type="http://schemas.openxmlformats.org/officeDocument/2006/relationships/printerSettings" Target="../printerSettings/printerSettings148.bin"/><Relationship Id="rId22" Type="http://schemas.openxmlformats.org/officeDocument/2006/relationships/printerSettings" Target="../printerSettings/printerSettings156.bin"/><Relationship Id="rId27" Type="http://schemas.openxmlformats.org/officeDocument/2006/relationships/printerSettings" Target="../printerSettings/printerSettings161.bin"/><Relationship Id="rId30" Type="http://schemas.openxmlformats.org/officeDocument/2006/relationships/printerSettings" Target="../printerSettings/printerSettings164.bin"/></Relationships>
</file>

<file path=xl/worksheets/_rels/sheet7.xml.rels><?xml version="1.0" encoding="UTF-8" standalone="yes"?>
<Relationships xmlns="http://schemas.openxmlformats.org/package/2006/relationships"><Relationship Id="rId8" Type="http://schemas.openxmlformats.org/officeDocument/2006/relationships/printerSettings" Target="../printerSettings/printerSettings173.bin"/><Relationship Id="rId13" Type="http://schemas.openxmlformats.org/officeDocument/2006/relationships/printerSettings" Target="../printerSettings/printerSettings178.bin"/><Relationship Id="rId18" Type="http://schemas.openxmlformats.org/officeDocument/2006/relationships/printerSettings" Target="../printerSettings/printerSettings183.bin"/><Relationship Id="rId26" Type="http://schemas.openxmlformats.org/officeDocument/2006/relationships/printerSettings" Target="../printerSettings/printerSettings191.bin"/><Relationship Id="rId3" Type="http://schemas.openxmlformats.org/officeDocument/2006/relationships/printerSettings" Target="../printerSettings/printerSettings168.bin"/><Relationship Id="rId21" Type="http://schemas.openxmlformats.org/officeDocument/2006/relationships/printerSettings" Target="../printerSettings/printerSettings186.bin"/><Relationship Id="rId7" Type="http://schemas.openxmlformats.org/officeDocument/2006/relationships/printerSettings" Target="../printerSettings/printerSettings172.bin"/><Relationship Id="rId12" Type="http://schemas.openxmlformats.org/officeDocument/2006/relationships/printerSettings" Target="../printerSettings/printerSettings177.bin"/><Relationship Id="rId17" Type="http://schemas.openxmlformats.org/officeDocument/2006/relationships/printerSettings" Target="../printerSettings/printerSettings182.bin"/><Relationship Id="rId25" Type="http://schemas.openxmlformats.org/officeDocument/2006/relationships/printerSettings" Target="../printerSettings/printerSettings190.bin"/><Relationship Id="rId2" Type="http://schemas.openxmlformats.org/officeDocument/2006/relationships/printerSettings" Target="../printerSettings/printerSettings167.bin"/><Relationship Id="rId16" Type="http://schemas.openxmlformats.org/officeDocument/2006/relationships/printerSettings" Target="../printerSettings/printerSettings181.bin"/><Relationship Id="rId20" Type="http://schemas.openxmlformats.org/officeDocument/2006/relationships/printerSettings" Target="../printerSettings/printerSettings185.bin"/><Relationship Id="rId29" Type="http://schemas.openxmlformats.org/officeDocument/2006/relationships/printerSettings" Target="../printerSettings/printerSettings194.bin"/><Relationship Id="rId1" Type="http://schemas.openxmlformats.org/officeDocument/2006/relationships/printerSettings" Target="../printerSettings/printerSettings166.bin"/><Relationship Id="rId6" Type="http://schemas.openxmlformats.org/officeDocument/2006/relationships/printerSettings" Target="../printerSettings/printerSettings171.bin"/><Relationship Id="rId11" Type="http://schemas.openxmlformats.org/officeDocument/2006/relationships/printerSettings" Target="../printerSettings/printerSettings176.bin"/><Relationship Id="rId24" Type="http://schemas.openxmlformats.org/officeDocument/2006/relationships/printerSettings" Target="../printerSettings/printerSettings189.bin"/><Relationship Id="rId32" Type="http://schemas.openxmlformats.org/officeDocument/2006/relationships/drawing" Target="../drawings/drawing6.xml"/><Relationship Id="rId5" Type="http://schemas.openxmlformats.org/officeDocument/2006/relationships/printerSettings" Target="../printerSettings/printerSettings170.bin"/><Relationship Id="rId15" Type="http://schemas.openxmlformats.org/officeDocument/2006/relationships/printerSettings" Target="../printerSettings/printerSettings180.bin"/><Relationship Id="rId23" Type="http://schemas.openxmlformats.org/officeDocument/2006/relationships/printerSettings" Target="../printerSettings/printerSettings188.bin"/><Relationship Id="rId28" Type="http://schemas.openxmlformats.org/officeDocument/2006/relationships/printerSettings" Target="../printerSettings/printerSettings193.bin"/><Relationship Id="rId10" Type="http://schemas.openxmlformats.org/officeDocument/2006/relationships/printerSettings" Target="../printerSettings/printerSettings175.bin"/><Relationship Id="rId19" Type="http://schemas.openxmlformats.org/officeDocument/2006/relationships/printerSettings" Target="../printerSettings/printerSettings184.bin"/><Relationship Id="rId31" Type="http://schemas.openxmlformats.org/officeDocument/2006/relationships/printerSettings" Target="../printerSettings/printerSettings196.bin"/><Relationship Id="rId4" Type="http://schemas.openxmlformats.org/officeDocument/2006/relationships/printerSettings" Target="../printerSettings/printerSettings169.bin"/><Relationship Id="rId9" Type="http://schemas.openxmlformats.org/officeDocument/2006/relationships/printerSettings" Target="../printerSettings/printerSettings174.bin"/><Relationship Id="rId14" Type="http://schemas.openxmlformats.org/officeDocument/2006/relationships/printerSettings" Target="../printerSettings/printerSettings179.bin"/><Relationship Id="rId22" Type="http://schemas.openxmlformats.org/officeDocument/2006/relationships/printerSettings" Target="../printerSettings/printerSettings187.bin"/><Relationship Id="rId27" Type="http://schemas.openxmlformats.org/officeDocument/2006/relationships/printerSettings" Target="../printerSettings/printerSettings192.bin"/><Relationship Id="rId30" Type="http://schemas.openxmlformats.org/officeDocument/2006/relationships/printerSettings" Target="../printerSettings/printerSettings195.bin"/></Relationships>
</file>

<file path=xl/worksheets/_rels/sheet8.xml.rels><?xml version="1.0" encoding="UTF-8" standalone="yes"?>
<Relationships xmlns="http://schemas.openxmlformats.org/package/2006/relationships"><Relationship Id="rId8" Type="http://schemas.openxmlformats.org/officeDocument/2006/relationships/printerSettings" Target="../printerSettings/printerSettings204.bin"/><Relationship Id="rId13" Type="http://schemas.openxmlformats.org/officeDocument/2006/relationships/printerSettings" Target="../printerSettings/printerSettings209.bin"/><Relationship Id="rId18" Type="http://schemas.openxmlformats.org/officeDocument/2006/relationships/printerSettings" Target="../printerSettings/printerSettings214.bin"/><Relationship Id="rId26" Type="http://schemas.openxmlformats.org/officeDocument/2006/relationships/printerSettings" Target="../printerSettings/printerSettings222.bin"/><Relationship Id="rId3" Type="http://schemas.openxmlformats.org/officeDocument/2006/relationships/printerSettings" Target="../printerSettings/printerSettings199.bin"/><Relationship Id="rId21" Type="http://schemas.openxmlformats.org/officeDocument/2006/relationships/printerSettings" Target="../printerSettings/printerSettings217.bin"/><Relationship Id="rId7" Type="http://schemas.openxmlformats.org/officeDocument/2006/relationships/printerSettings" Target="../printerSettings/printerSettings203.bin"/><Relationship Id="rId12" Type="http://schemas.openxmlformats.org/officeDocument/2006/relationships/printerSettings" Target="../printerSettings/printerSettings208.bin"/><Relationship Id="rId17" Type="http://schemas.openxmlformats.org/officeDocument/2006/relationships/printerSettings" Target="../printerSettings/printerSettings213.bin"/><Relationship Id="rId25" Type="http://schemas.openxmlformats.org/officeDocument/2006/relationships/printerSettings" Target="../printerSettings/printerSettings221.bin"/><Relationship Id="rId2" Type="http://schemas.openxmlformats.org/officeDocument/2006/relationships/printerSettings" Target="../printerSettings/printerSettings198.bin"/><Relationship Id="rId16" Type="http://schemas.openxmlformats.org/officeDocument/2006/relationships/printerSettings" Target="../printerSettings/printerSettings212.bin"/><Relationship Id="rId20" Type="http://schemas.openxmlformats.org/officeDocument/2006/relationships/printerSettings" Target="../printerSettings/printerSettings216.bin"/><Relationship Id="rId29" Type="http://schemas.openxmlformats.org/officeDocument/2006/relationships/printerSettings" Target="../printerSettings/printerSettings225.bin"/><Relationship Id="rId1" Type="http://schemas.openxmlformats.org/officeDocument/2006/relationships/printerSettings" Target="../printerSettings/printerSettings197.bin"/><Relationship Id="rId6" Type="http://schemas.openxmlformats.org/officeDocument/2006/relationships/printerSettings" Target="../printerSettings/printerSettings202.bin"/><Relationship Id="rId11" Type="http://schemas.openxmlformats.org/officeDocument/2006/relationships/printerSettings" Target="../printerSettings/printerSettings207.bin"/><Relationship Id="rId24" Type="http://schemas.openxmlformats.org/officeDocument/2006/relationships/printerSettings" Target="../printerSettings/printerSettings220.bin"/><Relationship Id="rId32" Type="http://schemas.openxmlformats.org/officeDocument/2006/relationships/drawing" Target="../drawings/drawing7.xml"/><Relationship Id="rId5" Type="http://schemas.openxmlformats.org/officeDocument/2006/relationships/printerSettings" Target="../printerSettings/printerSettings201.bin"/><Relationship Id="rId15" Type="http://schemas.openxmlformats.org/officeDocument/2006/relationships/printerSettings" Target="../printerSettings/printerSettings211.bin"/><Relationship Id="rId23" Type="http://schemas.openxmlformats.org/officeDocument/2006/relationships/printerSettings" Target="../printerSettings/printerSettings219.bin"/><Relationship Id="rId28" Type="http://schemas.openxmlformats.org/officeDocument/2006/relationships/printerSettings" Target="../printerSettings/printerSettings224.bin"/><Relationship Id="rId10" Type="http://schemas.openxmlformats.org/officeDocument/2006/relationships/printerSettings" Target="../printerSettings/printerSettings206.bin"/><Relationship Id="rId19" Type="http://schemas.openxmlformats.org/officeDocument/2006/relationships/printerSettings" Target="../printerSettings/printerSettings215.bin"/><Relationship Id="rId31" Type="http://schemas.openxmlformats.org/officeDocument/2006/relationships/printerSettings" Target="../printerSettings/printerSettings227.bin"/><Relationship Id="rId4" Type="http://schemas.openxmlformats.org/officeDocument/2006/relationships/printerSettings" Target="../printerSettings/printerSettings200.bin"/><Relationship Id="rId9" Type="http://schemas.openxmlformats.org/officeDocument/2006/relationships/printerSettings" Target="../printerSettings/printerSettings205.bin"/><Relationship Id="rId14" Type="http://schemas.openxmlformats.org/officeDocument/2006/relationships/printerSettings" Target="../printerSettings/printerSettings210.bin"/><Relationship Id="rId22" Type="http://schemas.openxmlformats.org/officeDocument/2006/relationships/printerSettings" Target="../printerSettings/printerSettings218.bin"/><Relationship Id="rId27" Type="http://schemas.openxmlformats.org/officeDocument/2006/relationships/printerSettings" Target="../printerSettings/printerSettings223.bin"/><Relationship Id="rId30" Type="http://schemas.openxmlformats.org/officeDocument/2006/relationships/printerSettings" Target="../printerSettings/printerSettings226.bin"/></Relationships>
</file>

<file path=xl/worksheets/_rels/sheet9.xml.rels><?xml version="1.0" encoding="UTF-8" standalone="yes"?>
<Relationships xmlns="http://schemas.openxmlformats.org/package/2006/relationships"><Relationship Id="rId13" Type="http://schemas.openxmlformats.org/officeDocument/2006/relationships/printerSettings" Target="../printerSettings/printerSettings240.bin"/><Relationship Id="rId18" Type="http://schemas.openxmlformats.org/officeDocument/2006/relationships/printerSettings" Target="../printerSettings/printerSettings245.bin"/><Relationship Id="rId26" Type="http://schemas.openxmlformats.org/officeDocument/2006/relationships/printerSettings" Target="../printerSettings/printerSettings253.bin"/><Relationship Id="rId3" Type="http://schemas.openxmlformats.org/officeDocument/2006/relationships/printerSettings" Target="../printerSettings/printerSettings230.bin"/><Relationship Id="rId21" Type="http://schemas.openxmlformats.org/officeDocument/2006/relationships/printerSettings" Target="../printerSettings/printerSettings248.bin"/><Relationship Id="rId34" Type="http://schemas.openxmlformats.org/officeDocument/2006/relationships/ctrlProp" Target="../ctrlProps/ctrlProp1.xml"/><Relationship Id="rId7" Type="http://schemas.openxmlformats.org/officeDocument/2006/relationships/printerSettings" Target="../printerSettings/printerSettings234.bin"/><Relationship Id="rId12" Type="http://schemas.openxmlformats.org/officeDocument/2006/relationships/printerSettings" Target="../printerSettings/printerSettings239.bin"/><Relationship Id="rId17" Type="http://schemas.openxmlformats.org/officeDocument/2006/relationships/printerSettings" Target="../printerSettings/printerSettings244.bin"/><Relationship Id="rId25" Type="http://schemas.openxmlformats.org/officeDocument/2006/relationships/printerSettings" Target="../printerSettings/printerSettings252.bin"/><Relationship Id="rId33" Type="http://schemas.openxmlformats.org/officeDocument/2006/relationships/vmlDrawing" Target="../drawings/vmlDrawing1.vml"/><Relationship Id="rId2" Type="http://schemas.openxmlformats.org/officeDocument/2006/relationships/printerSettings" Target="../printerSettings/printerSettings229.bin"/><Relationship Id="rId16" Type="http://schemas.openxmlformats.org/officeDocument/2006/relationships/printerSettings" Target="../printerSettings/printerSettings243.bin"/><Relationship Id="rId20" Type="http://schemas.openxmlformats.org/officeDocument/2006/relationships/printerSettings" Target="../printerSettings/printerSettings247.bin"/><Relationship Id="rId29" Type="http://schemas.openxmlformats.org/officeDocument/2006/relationships/printerSettings" Target="../printerSettings/printerSettings256.bin"/><Relationship Id="rId1" Type="http://schemas.openxmlformats.org/officeDocument/2006/relationships/printerSettings" Target="../printerSettings/printerSettings228.bin"/><Relationship Id="rId6" Type="http://schemas.openxmlformats.org/officeDocument/2006/relationships/printerSettings" Target="../printerSettings/printerSettings233.bin"/><Relationship Id="rId11" Type="http://schemas.openxmlformats.org/officeDocument/2006/relationships/printerSettings" Target="../printerSettings/printerSettings238.bin"/><Relationship Id="rId24" Type="http://schemas.openxmlformats.org/officeDocument/2006/relationships/printerSettings" Target="../printerSettings/printerSettings251.bin"/><Relationship Id="rId32" Type="http://schemas.openxmlformats.org/officeDocument/2006/relationships/drawing" Target="../drawings/drawing8.xml"/><Relationship Id="rId5" Type="http://schemas.openxmlformats.org/officeDocument/2006/relationships/printerSettings" Target="../printerSettings/printerSettings232.bin"/><Relationship Id="rId15" Type="http://schemas.openxmlformats.org/officeDocument/2006/relationships/printerSettings" Target="../printerSettings/printerSettings242.bin"/><Relationship Id="rId23" Type="http://schemas.openxmlformats.org/officeDocument/2006/relationships/printerSettings" Target="../printerSettings/printerSettings250.bin"/><Relationship Id="rId28" Type="http://schemas.openxmlformats.org/officeDocument/2006/relationships/printerSettings" Target="../printerSettings/printerSettings255.bin"/><Relationship Id="rId10" Type="http://schemas.openxmlformats.org/officeDocument/2006/relationships/printerSettings" Target="../printerSettings/printerSettings237.bin"/><Relationship Id="rId19" Type="http://schemas.openxmlformats.org/officeDocument/2006/relationships/printerSettings" Target="../printerSettings/printerSettings246.bin"/><Relationship Id="rId31" Type="http://schemas.openxmlformats.org/officeDocument/2006/relationships/printerSettings" Target="../printerSettings/printerSettings258.bin"/><Relationship Id="rId4" Type="http://schemas.openxmlformats.org/officeDocument/2006/relationships/printerSettings" Target="../printerSettings/printerSettings231.bin"/><Relationship Id="rId9" Type="http://schemas.openxmlformats.org/officeDocument/2006/relationships/printerSettings" Target="../printerSettings/printerSettings236.bin"/><Relationship Id="rId14" Type="http://schemas.openxmlformats.org/officeDocument/2006/relationships/printerSettings" Target="../printerSettings/printerSettings241.bin"/><Relationship Id="rId22" Type="http://schemas.openxmlformats.org/officeDocument/2006/relationships/printerSettings" Target="../printerSettings/printerSettings249.bin"/><Relationship Id="rId27" Type="http://schemas.openxmlformats.org/officeDocument/2006/relationships/printerSettings" Target="../printerSettings/printerSettings254.bin"/><Relationship Id="rId30" Type="http://schemas.openxmlformats.org/officeDocument/2006/relationships/printerSettings" Target="../printerSettings/printerSettings257.bin"/><Relationship Id="rId8" Type="http://schemas.openxmlformats.org/officeDocument/2006/relationships/printerSettings" Target="../printerSettings/printerSettings23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dimension ref="A1:H10"/>
  <sheetViews>
    <sheetView showRuler="0" workbookViewId="0">
      <selection activeCell="G12" sqref="G12"/>
    </sheetView>
  </sheetViews>
  <sheetFormatPr defaultColWidth="9.109375" defaultRowHeight="15.6"/>
  <cols>
    <col min="1" max="1" width="27.5546875" style="71" customWidth="1"/>
    <col min="2" max="2" width="14.88671875" style="71" customWidth="1"/>
    <col min="3" max="7" width="9.109375" style="71"/>
    <col min="8" max="8" width="48" style="71" customWidth="1"/>
    <col min="9" max="16384" width="9.109375" style="25"/>
  </cols>
  <sheetData>
    <row r="1" spans="1:8" ht="94.5" customHeight="1">
      <c r="A1" s="159" t="s">
        <v>312</v>
      </c>
      <c r="B1" s="601" t="s">
        <v>802</v>
      </c>
      <c r="C1" s="602"/>
      <c r="D1" s="602"/>
      <c r="E1" s="602"/>
      <c r="F1" s="602"/>
      <c r="G1" s="602"/>
      <c r="H1" s="602"/>
    </row>
    <row r="2" spans="1:8" ht="30.75" customHeight="1">
      <c r="A2" s="159" t="s">
        <v>181</v>
      </c>
      <c r="B2" s="34"/>
    </row>
    <row r="3" spans="1:8" ht="51.75" customHeight="1">
      <c r="A3" s="159" t="s">
        <v>311</v>
      </c>
      <c r="B3" s="603" t="s">
        <v>803</v>
      </c>
      <c r="C3" s="604"/>
      <c r="D3" s="604"/>
      <c r="E3" s="604"/>
      <c r="F3" s="604"/>
      <c r="G3" s="604"/>
      <c r="H3" s="604"/>
    </row>
    <row r="4" spans="1:8">
      <c r="B4" s="605"/>
      <c r="C4" s="605"/>
    </row>
    <row r="5" spans="1:8">
      <c r="A5" s="159" t="s">
        <v>123</v>
      </c>
      <c r="B5" s="210">
        <v>18</v>
      </c>
      <c r="C5" s="165" t="s">
        <v>124</v>
      </c>
      <c r="D5" s="34"/>
    </row>
    <row r="6" spans="1:8">
      <c r="B6" s="210"/>
      <c r="C6" s="165"/>
      <c r="D6" s="34"/>
    </row>
    <row r="7" spans="1:8">
      <c r="A7" s="197"/>
      <c r="B7" s="210"/>
      <c r="C7" s="165"/>
    </row>
    <row r="8" spans="1:8">
      <c r="B8" s="210"/>
      <c r="C8" s="165"/>
    </row>
    <row r="9" spans="1:8">
      <c r="B9" s="210"/>
      <c r="C9" s="165"/>
    </row>
    <row r="10" spans="1:8">
      <c r="B10" s="474" t="s">
        <v>626</v>
      </c>
    </row>
  </sheetData>
  <sheetProtection formatColumns="0" formatRows="0" selectLockedCells="1"/>
  <customSheetViews>
    <customSheetView guid="{AC4C7B77-63EC-4D27-A5DB-0B1118A50B23}" state="hidden" showRuler="0">
      <selection activeCell="G12" sqref="G12"/>
      <pageMargins left="0.75" right="0.75" top="1" bottom="1" header="0.5" footer="0.5"/>
      <pageSetup orientation="portrait" r:id="rId1"/>
      <headerFooter alignWithMargins="0"/>
    </customSheetView>
    <customSheetView guid="{75B62F04-C357-470B-9A70-09F62BD072B1}" state="hidden" showRuler="0">
      <selection activeCell="F11" sqref="F11:F12"/>
      <pageMargins left="0.75" right="0.75" top="1" bottom="1" header="0.5" footer="0.5"/>
      <pageSetup orientation="portrait" r:id="rId2"/>
      <headerFooter alignWithMargins="0"/>
    </customSheetView>
    <customSheetView guid="{FB41F969-87BE-4AD1-A99C-A5F9EA1C8FCB}" state="hidden" showRuler="0">
      <selection activeCell="D13" sqref="D13"/>
      <pageMargins left="0.75" right="0.75" top="1" bottom="1" header="0.5" footer="0.5"/>
      <pageSetup orientation="portrait" r:id="rId3"/>
      <headerFooter alignWithMargins="0"/>
    </customSheetView>
    <customSheetView guid="{47D52ECC-373D-4A7A-838F-7112A4A0A94F}" state="hidden" showRuler="0">
      <selection activeCell="F15" sqref="F15"/>
      <pageMargins left="0.75" right="0.75" top="1" bottom="1" header="0.5" footer="0.5"/>
      <pageSetup orientation="portrait" r:id="rId4"/>
      <headerFooter alignWithMargins="0"/>
    </customSheetView>
    <customSheetView guid="{BA86FE7A-199D-4ABD-A444-AE6BFDF4BCC9}" state="hidden" showRuler="0">
      <selection activeCell="A27" sqref="A27"/>
      <pageMargins left="0.75" right="0.75" top="1" bottom="1" header="0.5" footer="0.5"/>
      <pageSetup orientation="portrait" r:id="rId5"/>
      <headerFooter alignWithMargins="0"/>
    </customSheetView>
    <customSheetView guid="{E51D3662-FFCE-4FD6-A590-7DDC9E38C41F}" state="hidden" showRuler="0">
      <selection activeCell="E14" sqref="E14"/>
      <pageMargins left="0.75" right="0.75" top="1" bottom="1" header="0.5" footer="0.5"/>
      <pageSetup orientation="portrait" r:id="rId6"/>
      <headerFooter alignWithMargins="0"/>
    </customSheetView>
    <customSheetView guid="{CB7992C9-ABA5-4C7D-8C49-1E1D8E8875C7}" state="hidden" showRuler="0">
      <selection activeCell="D9" sqref="D9"/>
      <pageMargins left="0.75" right="0.75" top="1" bottom="1" header="0.5" footer="0.5"/>
      <pageSetup orientation="portrait" r:id="rId7"/>
      <headerFooter alignWithMargins="0"/>
    </customSheetView>
    <customSheetView guid="{97C0FC0E-800C-45C9-895E-E91A3F1ADBA4}" state="hidden" showRuler="0">
      <selection activeCell="D8" sqref="D8"/>
      <pageMargins left="0.75" right="0.75" top="1" bottom="1" header="0.5" footer="0.5"/>
      <pageSetup orientation="portrait" r:id="rId8"/>
      <headerFooter alignWithMargins="0"/>
    </customSheetView>
    <customSheetView guid="{15A19D23-A9FD-4FC1-B7B0-F2D16BDFC729}" state="hidden" showRuler="0">
      <selection activeCell="E8" sqref="E8"/>
      <pageMargins left="0.75" right="0.75" top="1" bottom="1" header="0.5" footer="0.5"/>
      <pageSetup orientation="portrait" r:id="rId9"/>
      <headerFooter alignWithMargins="0"/>
    </customSheetView>
    <customSheetView guid="{C5EDD9E3-0801-4479-8600-A80B0FCFDF0B}" state="hidden" showRuler="0">
      <selection activeCell="C9" sqref="C9"/>
      <pageMargins left="0.75" right="0.75" top="1" bottom="1" header="0.5" footer="0.5"/>
      <pageSetup orientation="portrait" r:id="rId10"/>
      <headerFooter alignWithMargins="0"/>
    </customSheetView>
    <customSheetView guid="{FE4EC9C4-31B9-4D40-8323-5B16C3BC840F}" state="hidden" showRuler="0">
      <selection activeCell="H11" sqref="H11"/>
      <pageMargins left="0.75" right="0.75" top="1" bottom="1" header="0.5" footer="0.5"/>
      <pageSetup orientation="portrait" r:id="rId11"/>
      <headerFooter alignWithMargins="0"/>
    </customSheetView>
    <customSheetView guid="{F9FE2C60-2849-4C32-B532-2B1A89FFA9CD}" state="hidden" showRuler="0">
      <selection activeCell="F8" sqref="F8"/>
      <pageMargins left="0.75" right="0.75" top="1" bottom="1" header="0.5" footer="0.5"/>
      <pageSetup orientation="portrait" r:id="rId12"/>
      <headerFooter alignWithMargins="0"/>
    </customSheetView>
    <customSheetView guid="{494F6778-23FE-4AAC-B37D-6C7543FC13B9}" state="hidden" showRuler="0">
      <selection activeCell="F6" sqref="F6"/>
      <pageMargins left="0.75" right="0.75" top="1" bottom="1" header="0.5" footer="0.5"/>
      <pageSetup orientation="portrait" r:id="rId13"/>
      <headerFooter alignWithMargins="0"/>
    </customSheetView>
    <customSheetView guid="{CD4CA1A8-824A-452F-BDBA-32A47C1B3013}" state="hidden" showRuler="0">
      <selection activeCell="B10" sqref="B10"/>
      <pageMargins left="0.75" right="0.75" top="1" bottom="1" header="0.5" footer="0.5"/>
      <pageSetup orientation="portrait" r:id="rId14"/>
      <headerFooter alignWithMargins="0"/>
    </customSheetView>
    <customSheetView guid="{8E7B022F-1113-4BA2-B2BA-8EDBE02A2557}" state="hidden" showRuler="0">
      <pageMargins left="0.75" right="0.75" top="1" bottom="1" header="0.5" footer="0.5"/>
      <pageSetup orientation="portrait" r:id="rId15"/>
      <headerFooter alignWithMargins="0"/>
    </customSheetView>
    <customSheetView guid="{A3F641DF-CF1D-48E3-AFDC-E52726A449CB}" state="hidden" showRuler="0">
      <pageMargins left="0.75" right="0.75" top="1" bottom="1" header="0.5" footer="0.5"/>
      <pageSetup orientation="portrait" r:id="rId16"/>
      <headerFooter alignWithMargins="0"/>
    </customSheetView>
    <customSheetView guid="{ECEBABD0-566A-41C4-AA9A-38EA30EFEDA8}" state="hidden" showRuler="0">
      <pageMargins left="0.75" right="0.75" top="1" bottom="1" header="0.5" footer="0.5"/>
      <pageSetup orientation="portrait" r:id="rId17"/>
      <headerFooter alignWithMargins="0"/>
    </customSheetView>
    <customSheetView guid="{43BCBF1E-CDCF-4541-8D79-87EDCECBC1FD}" state="hidden" showRuler="0">
      <selection activeCell="D10" sqref="D10"/>
      <pageMargins left="0.75" right="0.75" top="1" bottom="1" header="0.5" footer="0.5"/>
      <pageSetup orientation="portrait" r:id="rId18"/>
      <headerFooter alignWithMargins="0"/>
    </customSheetView>
    <customSheetView guid="{7A9EA6D6-4DDF-43D9-92E6-C6AFAD14E266}" state="hidden" showRuler="0">
      <selection activeCell="D6" sqref="D6"/>
      <pageMargins left="0.75" right="0.75" top="1" bottom="1" header="0.5" footer="0.5"/>
      <pageSetup orientation="portrait" r:id="rId19"/>
      <headerFooter alignWithMargins="0"/>
    </customSheetView>
    <customSheetView guid="{DC28ED1E-3E35-4094-9C2B-5C0A1C1D459C}" state="hidden" showRuler="0">
      <selection activeCell="B1" sqref="B1:H1"/>
      <pageMargins left="0.75" right="0.75" top="1" bottom="1" header="0.5" footer="0.5"/>
      <pageSetup orientation="portrait" r:id="rId20"/>
      <headerFooter alignWithMargins="0"/>
    </customSheetView>
    <customSheetView guid="{240327DD-375F-45D4-BA52-89AFD79FE6A1}" state="hidden" showRuler="0">
      <selection activeCell="B6" sqref="B6"/>
      <pageMargins left="0.75" right="0.75" top="1" bottom="1" header="0.5" footer="0.5"/>
      <pageSetup orientation="portrait" r:id="rId21"/>
      <headerFooter alignWithMargins="0"/>
    </customSheetView>
    <customSheetView guid="{477F7E43-D393-45BA-B99B-D838E4629B5D}" state="hidden" showRuler="0">
      <selection activeCell="E8" sqref="E8"/>
      <pageMargins left="0.75" right="0.75" top="1" bottom="1" header="0.5" footer="0.5"/>
      <pageSetup orientation="portrait" r:id="rId22"/>
      <headerFooter alignWithMargins="0"/>
    </customSheetView>
    <customSheetView guid="{8E3ED18F-7B8F-4A1C-969D-A70DC3B696C3}" state="hidden" showRuler="0">
      <selection activeCell="E8" sqref="E8"/>
      <pageMargins left="0.75" right="0.75" top="1" bottom="1" header="0.5" footer="0.5"/>
      <pageSetup orientation="portrait" r:id="rId23"/>
      <headerFooter alignWithMargins="0"/>
    </customSheetView>
    <customSheetView guid="{38BECF6E-1A53-4F98-87B9-44F2C5F77E08}" state="hidden" showRuler="0">
      <selection activeCell="K10" sqref="K10"/>
      <pageMargins left="0.75" right="0.75" top="1" bottom="1" header="0.5" footer="0.5"/>
      <pageSetup orientation="portrait" r:id="rId24"/>
      <headerFooter alignWithMargins="0"/>
    </customSheetView>
    <customSheetView guid="{340562B9-6CEE-4962-8D7D-CA1C6778F52C}" showRuler="0">
      <selection activeCell="E9" sqref="E9"/>
      <pageMargins left="0.75" right="0.75" top="1" bottom="1" header="0.5" footer="0.5"/>
      <pageSetup orientation="portrait" r:id="rId25"/>
      <headerFooter alignWithMargins="0"/>
    </customSheetView>
    <customSheetView guid="{82E8A0F5-0020-4355-95CF-28601763A783}" state="hidden" showRuler="0">
      <selection activeCell="B3" sqref="B3:H3"/>
      <pageMargins left="0.75" right="0.75" top="1" bottom="1" header="0.5" footer="0.5"/>
      <pageSetup orientation="portrait" r:id="rId26"/>
      <headerFooter alignWithMargins="0"/>
    </customSheetView>
    <customSheetView guid="{05855B4F-D61E-4C97-B759-B2F96767F6F8}" state="hidden" showRuler="0">
      <selection activeCell="B1" sqref="B1:H1"/>
      <pageMargins left="0.75" right="0.75" top="1" bottom="1" header="0.5" footer="0.5"/>
      <pageSetup orientation="portrait" r:id="rId27"/>
      <headerFooter alignWithMargins="0"/>
    </customSheetView>
    <customSheetView guid="{347D9A5E-5167-4CD7-A121-BEAF211F64E4}" state="hidden" showRuler="0">
      <selection activeCell="F15" sqref="F15"/>
      <pageMargins left="0.75" right="0.75" top="1" bottom="1" header="0.5" footer="0.5"/>
      <pageSetup orientation="portrait" r:id="rId28"/>
      <headerFooter alignWithMargins="0"/>
    </customSheetView>
    <customSheetView guid="{72B383D4-8341-48BE-BBCC-63C6785ABF81}" state="hidden" showRuler="0">
      <selection activeCell="D10" sqref="D10"/>
      <pageMargins left="0.75" right="0.75" top="1" bottom="1" header="0.5" footer="0.5"/>
      <pageSetup orientation="portrait" r:id="rId29"/>
      <headerFooter alignWithMargins="0"/>
    </customSheetView>
    <customSheetView guid="{7706378E-40E2-4583-90AF-E6E1DCB3696C}" state="hidden" showRuler="0">
      <selection activeCell="F11" sqref="F11:F12"/>
      <pageMargins left="0.75" right="0.75" top="1" bottom="1" header="0.5" footer="0.5"/>
      <pageSetup orientation="portrait" r:id="rId30"/>
      <headerFooter alignWithMargins="0"/>
    </customSheetView>
  </customSheetViews>
  <mergeCells count="3">
    <mergeCell ref="B1:H1"/>
    <mergeCell ref="B3:H3"/>
    <mergeCell ref="B4:C4"/>
  </mergeCells>
  <phoneticPr fontId="7" type="noConversion"/>
  <pageMargins left="0.75" right="0.75" top="1" bottom="1" header="0.5" footer="0.5"/>
  <pageSetup orientation="portrait" r:id="rId31"/>
  <headerFooter alignWithMargins="0"/>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8">
    <tabColor indexed="11"/>
    <pageSetUpPr fitToPage="1"/>
  </sheetPr>
  <dimension ref="A1:I74"/>
  <sheetViews>
    <sheetView view="pageBreakPreview" topLeftCell="A4" zoomScale="80" zoomScaleNormal="100" zoomScaleSheetLayoutView="80" workbookViewId="0">
      <selection activeCell="M23" sqref="M23"/>
    </sheetView>
  </sheetViews>
  <sheetFormatPr defaultColWidth="9.109375" defaultRowHeight="15.6"/>
  <cols>
    <col min="1" max="1" width="12.109375" style="387" customWidth="1"/>
    <col min="2" max="2" width="28.5546875" style="387" customWidth="1"/>
    <col min="3" max="3" width="36.6640625" style="387" customWidth="1"/>
    <col min="4" max="4" width="15" style="387" customWidth="1"/>
    <col min="5" max="5" width="26" style="387" customWidth="1"/>
    <col min="6" max="6" width="9.109375" style="387"/>
    <col min="7" max="7" width="0" style="387" hidden="1" customWidth="1"/>
    <col min="8" max="8" width="10.44140625" style="387" hidden="1" customWidth="1"/>
    <col min="9" max="16384" width="9.109375" style="388"/>
  </cols>
  <sheetData>
    <row r="1" spans="1:9" ht="28.5" customHeight="1">
      <c r="A1" s="384" t="str">
        <f>'Attach 3(JV)'!A1</f>
        <v>Specification No. :5002001909/OTHERS/DOM/A04-CC CS -5</v>
      </c>
      <c r="B1" s="385"/>
      <c r="C1" s="385"/>
      <c r="D1" s="385"/>
      <c r="E1" s="386" t="s">
        <v>531</v>
      </c>
    </row>
    <row r="2" spans="1:9" ht="8.1" customHeight="1"/>
    <row r="3" spans="1:9" ht="84.75" customHeight="1">
      <c r="A3" s="610" t="str">
        <f>'Attach 3(JV)'!A3</f>
        <v>Rural Electrification Work under Prime Minister’s Development Project (PMDP) in Reasi, Udhampur &amp; Ramban districts of UT of J&amp;K.</v>
      </c>
      <c r="B3" s="611"/>
      <c r="C3" s="611"/>
      <c r="D3" s="611"/>
      <c r="E3" s="611"/>
      <c r="F3" s="389"/>
      <c r="G3" s="389"/>
      <c r="H3" s="389"/>
    </row>
    <row r="4" spans="1:9" ht="8.1" customHeight="1">
      <c r="A4" s="390"/>
      <c r="H4" s="391"/>
      <c r="I4" s="392"/>
    </row>
    <row r="5" spans="1:9" ht="44.25" customHeight="1">
      <c r="A5" s="695" t="s">
        <v>532</v>
      </c>
      <c r="B5" s="695"/>
      <c r="C5" s="695"/>
      <c r="D5" s="695"/>
      <c r="E5" s="695"/>
      <c r="F5" s="393"/>
      <c r="H5" s="391"/>
      <c r="I5" s="394"/>
    </row>
    <row r="6" spans="1:9" ht="8.1" customHeight="1">
      <c r="A6" s="395"/>
      <c r="H6" s="391"/>
      <c r="I6" s="394"/>
    </row>
    <row r="7" spans="1:9" ht="20.100000000000001" customHeight="1">
      <c r="A7" s="393"/>
      <c r="B7" s="395"/>
      <c r="C7" s="395"/>
      <c r="D7" s="396" t="str">
        <f>'[10]Attach 3(JV)'!E7</f>
        <v>To:</v>
      </c>
      <c r="H7" s="391"/>
      <c r="I7" s="394"/>
    </row>
    <row r="8" spans="1:9" ht="26.25" customHeight="1">
      <c r="A8" s="696" t="str">
        <f>'[10]Attach 3(QR)'!A8:D8</f>
        <v>Bidder's Name and Address:</v>
      </c>
      <c r="B8" s="696"/>
      <c r="C8" s="696"/>
      <c r="D8" s="397" t="str">
        <f>'[10]Attach 3(JV)'!E8</f>
        <v>Contract Services</v>
      </c>
      <c r="H8" s="391"/>
      <c r="I8" s="394"/>
    </row>
    <row r="9" spans="1:9" ht="26.25" customHeight="1">
      <c r="A9" s="689" t="str">
        <f>'Attach 3(JV)'!A8</f>
        <v/>
      </c>
      <c r="B9" s="689"/>
      <c r="C9" s="520"/>
      <c r="D9" s="397"/>
      <c r="H9" s="391"/>
      <c r="I9" s="394"/>
    </row>
    <row r="10" spans="1:9" ht="33" customHeight="1">
      <c r="A10" s="398" t="s">
        <v>351</v>
      </c>
      <c r="B10" s="697" t="str">
        <f>'Attach 3(JV)'!B9</f>
        <v/>
      </c>
      <c r="C10" s="697"/>
      <c r="D10" s="397" t="str">
        <f>'[10]Attach 3(JV)'!E9</f>
        <v>Power Grid Corporation of India Ltd.,</v>
      </c>
      <c r="F10" s="399"/>
      <c r="H10" s="391"/>
      <c r="I10" s="394"/>
    </row>
    <row r="11" spans="1:9">
      <c r="A11" s="398" t="s">
        <v>353</v>
      </c>
      <c r="B11" s="688" t="str">
        <f>'Attach 3(JV)'!B10</f>
        <v/>
      </c>
      <c r="C11" s="688"/>
      <c r="D11" s="397" t="str">
        <f>'[10]Attach 3(JV)'!E10</f>
        <v>"Saudamini", Plot No. 2, Sector 29</v>
      </c>
      <c r="H11" s="391"/>
      <c r="I11" s="394"/>
    </row>
    <row r="12" spans="1:9">
      <c r="B12" s="688" t="str">
        <f>'Attach 3(JV)'!B11</f>
        <v/>
      </c>
      <c r="C12" s="688"/>
      <c r="D12" s="397" t="str">
        <f>'[10]Attach 3(JV)'!E11</f>
        <v>Gurgaon (Haryana) - 122001</v>
      </c>
    </row>
    <row r="13" spans="1:9" ht="21" customHeight="1">
      <c r="A13" s="395"/>
      <c r="B13" s="688" t="str">
        <f>'Attach 3(JV)'!B12</f>
        <v/>
      </c>
      <c r="C13" s="688"/>
      <c r="D13" s="397"/>
    </row>
    <row r="14" spans="1:9" ht="20.100000000000001" customHeight="1">
      <c r="A14" s="387" t="s">
        <v>346</v>
      </c>
      <c r="D14" s="400"/>
    </row>
    <row r="15" spans="1:9" ht="63" customHeight="1">
      <c r="A15" s="401">
        <v>1</v>
      </c>
      <c r="B15" s="690" t="s">
        <v>533</v>
      </c>
      <c r="C15" s="690"/>
      <c r="D15" s="690"/>
      <c r="E15" s="690"/>
    </row>
    <row r="16" spans="1:9" ht="32.1" customHeight="1">
      <c r="A16" s="691" t="s">
        <v>349</v>
      </c>
      <c r="B16" s="691" t="s">
        <v>367</v>
      </c>
      <c r="C16" s="691" t="s">
        <v>371</v>
      </c>
      <c r="D16" s="693" t="s">
        <v>534</v>
      </c>
      <c r="E16" s="694"/>
    </row>
    <row r="17" spans="1:8" ht="41.25" customHeight="1">
      <c r="A17" s="692"/>
      <c r="B17" s="692"/>
      <c r="C17" s="692"/>
      <c r="D17" s="402" t="s">
        <v>373</v>
      </c>
      <c r="E17" s="402" t="s">
        <v>535</v>
      </c>
    </row>
    <row r="18" spans="1:8" ht="21.75" customHeight="1">
      <c r="A18" s="403">
        <v>1</v>
      </c>
      <c r="B18" s="404"/>
      <c r="C18" s="404"/>
      <c r="D18" s="404"/>
      <c r="E18" s="404"/>
    </row>
    <row r="19" spans="1:8" ht="21.9" customHeight="1">
      <c r="A19" s="405">
        <v>2</v>
      </c>
      <c r="B19" s="406"/>
      <c r="C19" s="406"/>
      <c r="D19" s="406"/>
      <c r="E19" s="406"/>
    </row>
    <row r="20" spans="1:8" ht="21.9" customHeight="1">
      <c r="A20" s="405">
        <v>3</v>
      </c>
      <c r="B20" s="406"/>
      <c r="C20" s="406"/>
      <c r="D20" s="406"/>
      <c r="E20" s="406"/>
    </row>
    <row r="21" spans="1:8" ht="21.9" customHeight="1">
      <c r="A21" s="405">
        <v>4</v>
      </c>
      <c r="B21" s="406"/>
      <c r="C21" s="406"/>
      <c r="D21" s="406"/>
      <c r="E21" s="406"/>
      <c r="F21" s="407"/>
      <c r="G21" s="407"/>
      <c r="H21" s="535" t="b">
        <v>0</v>
      </c>
    </row>
    <row r="22" spans="1:8" ht="24.75" customHeight="1">
      <c r="A22" s="408">
        <v>5</v>
      </c>
      <c r="B22" s="409"/>
      <c r="C22" s="409"/>
      <c r="D22" s="409"/>
      <c r="E22" s="409"/>
      <c r="F22" s="407"/>
      <c r="G22" s="407"/>
      <c r="H22" s="410"/>
    </row>
    <row r="23" spans="1:8" ht="90.75" customHeight="1">
      <c r="A23" s="411">
        <v>2</v>
      </c>
      <c r="B23" s="684" t="s">
        <v>699</v>
      </c>
      <c r="C23" s="684"/>
      <c r="D23" s="684"/>
      <c r="E23" s="684"/>
      <c r="F23" s="407"/>
      <c r="G23" s="407"/>
      <c r="H23" s="410"/>
    </row>
    <row r="24" spans="1:8" ht="18" customHeight="1">
      <c r="A24" s="412"/>
      <c r="B24" s="413"/>
      <c r="C24" s="413"/>
      <c r="D24" s="413"/>
      <c r="E24" s="413"/>
      <c r="F24" s="414"/>
      <c r="G24" s="414"/>
      <c r="H24" s="415"/>
    </row>
    <row r="25" spans="1:8" ht="54.75" hidden="1" customHeight="1">
      <c r="A25" s="685" t="s">
        <v>80</v>
      </c>
      <c r="B25" s="685"/>
      <c r="C25" s="685"/>
      <c r="D25" s="685"/>
      <c r="E25" s="685"/>
      <c r="F25" s="416"/>
      <c r="G25" s="416"/>
      <c r="H25" s="415"/>
    </row>
    <row r="26" spans="1:8" ht="32.1" hidden="1" customHeight="1">
      <c r="A26" s="681" t="s">
        <v>349</v>
      </c>
      <c r="B26" s="681" t="s">
        <v>367</v>
      </c>
      <c r="C26" s="681" t="s">
        <v>102</v>
      </c>
      <c r="D26" s="686" t="s">
        <v>103</v>
      </c>
      <c r="E26" s="687"/>
    </row>
    <row r="27" spans="1:8" ht="22.5" hidden="1" customHeight="1">
      <c r="A27" s="680"/>
      <c r="B27" s="680"/>
      <c r="C27" s="680"/>
      <c r="D27" s="417" t="s">
        <v>104</v>
      </c>
      <c r="E27" s="417" t="s">
        <v>105</v>
      </c>
    </row>
    <row r="28" spans="1:8" ht="21.9" hidden="1" customHeight="1">
      <c r="A28" s="418">
        <v>1</v>
      </c>
      <c r="B28" s="419"/>
      <c r="C28" s="419"/>
      <c r="D28" s="419"/>
      <c r="E28" s="419"/>
    </row>
    <row r="29" spans="1:8" ht="21.9" hidden="1" customHeight="1">
      <c r="A29" s="418">
        <v>2</v>
      </c>
      <c r="B29" s="419"/>
      <c r="C29" s="419"/>
      <c r="D29" s="419"/>
      <c r="E29" s="419"/>
    </row>
    <row r="30" spans="1:8" ht="37.5" hidden="1" customHeight="1">
      <c r="A30" s="418">
        <v>3</v>
      </c>
      <c r="B30" s="419"/>
      <c r="C30" s="419"/>
      <c r="D30" s="419"/>
      <c r="E30" s="419"/>
    </row>
    <row r="31" spans="1:8" ht="15.9" customHeight="1">
      <c r="A31" s="420"/>
      <c r="B31" s="420"/>
      <c r="C31" s="420"/>
      <c r="D31" s="420"/>
      <c r="E31" s="420"/>
    </row>
    <row r="32" spans="1:8" ht="15.9" customHeight="1">
      <c r="A32" s="420"/>
      <c r="B32" s="420"/>
      <c r="C32" s="421"/>
      <c r="D32" s="420"/>
      <c r="E32" s="420"/>
    </row>
    <row r="33" spans="1:9" ht="15.9" customHeight="1">
      <c r="A33" s="422" t="s">
        <v>6</v>
      </c>
      <c r="B33" s="435" t="str">
        <f>'Attach 3(JV)'!B24</f>
        <v>--</v>
      </c>
      <c r="C33" s="421" t="s">
        <v>4</v>
      </c>
      <c r="D33" s="675" t="str">
        <f>'Attach 3(JV)'!E24</f>
        <v/>
      </c>
      <c r="E33" s="675"/>
    </row>
    <row r="34" spans="1:9" ht="15.9" customHeight="1">
      <c r="A34" s="422" t="s">
        <v>7</v>
      </c>
      <c r="B34" s="436" t="str">
        <f>'Attach 3(JV)'!B25</f>
        <v/>
      </c>
      <c r="C34" s="421" t="s">
        <v>5</v>
      </c>
      <c r="D34" s="675" t="str">
        <f>'Attach 3(JV)'!E25</f>
        <v/>
      </c>
      <c r="E34" s="675"/>
    </row>
    <row r="35" spans="1:9" s="387" customFormat="1" ht="15.75" customHeight="1">
      <c r="A35" s="388"/>
      <c r="B35" s="388"/>
      <c r="C35" s="421"/>
      <c r="D35" s="388"/>
      <c r="E35" s="388"/>
      <c r="I35" s="388"/>
    </row>
    <row r="36" spans="1:9" s="387" customFormat="1" ht="19.5" customHeight="1">
      <c r="A36" s="426" t="str">
        <f>A1</f>
        <v>Specification No. :5002001909/OTHERS/DOM/A04-CC CS -5</v>
      </c>
      <c r="B36" s="427"/>
      <c r="C36" s="427"/>
      <c r="D36" s="427"/>
      <c r="E36" s="428" t="str">
        <f>E1</f>
        <v>Attachment-5A</v>
      </c>
      <c r="I36" s="388"/>
    </row>
    <row r="37" spans="1:9" s="387" customFormat="1" ht="18" customHeight="1">
      <c r="A37" s="424"/>
      <c r="I37" s="388"/>
    </row>
    <row r="38" spans="1:9" s="387" customFormat="1" ht="30" customHeight="1">
      <c r="A38" s="676" t="s">
        <v>369</v>
      </c>
      <c r="B38" s="676"/>
      <c r="C38" s="676"/>
      <c r="D38" s="676"/>
      <c r="E38" s="676"/>
      <c r="I38" s="388"/>
    </row>
    <row r="39" spans="1:9" s="387" customFormat="1" ht="18" customHeight="1">
      <c r="B39" s="420"/>
      <c r="I39" s="388"/>
    </row>
    <row r="40" spans="1:9" s="387" customFormat="1" ht="36" customHeight="1">
      <c r="A40" s="677" t="s">
        <v>349</v>
      </c>
      <c r="B40" s="679" t="s">
        <v>367</v>
      </c>
      <c r="C40" s="681" t="s">
        <v>371</v>
      </c>
      <c r="D40" s="682" t="s">
        <v>534</v>
      </c>
      <c r="E40" s="683"/>
      <c r="I40" s="388"/>
    </row>
    <row r="41" spans="1:9" s="387" customFormat="1" ht="36" customHeight="1">
      <c r="A41" s="678"/>
      <c r="B41" s="680"/>
      <c r="C41" s="680"/>
      <c r="D41" s="417" t="s">
        <v>373</v>
      </c>
      <c r="E41" s="417" t="s">
        <v>536</v>
      </c>
      <c r="I41" s="388"/>
    </row>
    <row r="42" spans="1:9" s="387" customFormat="1" ht="18" customHeight="1">
      <c r="A42" s="429"/>
      <c r="B42" s="430"/>
      <c r="C42" s="429"/>
      <c r="D42" s="429"/>
      <c r="E42" s="429"/>
      <c r="I42" s="388"/>
    </row>
    <row r="43" spans="1:9" s="387" customFormat="1" ht="18" customHeight="1">
      <c r="A43" s="431"/>
      <c r="B43" s="432"/>
      <c r="C43" s="431"/>
      <c r="D43" s="431"/>
      <c r="E43" s="431"/>
      <c r="I43" s="388"/>
    </row>
    <row r="44" spans="1:9" s="387" customFormat="1" ht="18" customHeight="1">
      <c r="A44" s="431"/>
      <c r="B44" s="432"/>
      <c r="C44" s="431"/>
      <c r="D44" s="431"/>
      <c r="E44" s="431"/>
      <c r="I44" s="388"/>
    </row>
    <row r="45" spans="1:9" s="387" customFormat="1" ht="18" customHeight="1">
      <c r="A45" s="431"/>
      <c r="B45" s="432"/>
      <c r="C45" s="431"/>
      <c r="D45" s="431"/>
      <c r="E45" s="431"/>
      <c r="I45" s="388"/>
    </row>
    <row r="46" spans="1:9" s="387" customFormat="1" ht="18" customHeight="1">
      <c r="A46" s="431"/>
      <c r="B46" s="432"/>
      <c r="C46" s="431"/>
      <c r="D46" s="431"/>
      <c r="E46" s="431"/>
      <c r="I46" s="388"/>
    </row>
    <row r="47" spans="1:9" s="387" customFormat="1" ht="18" customHeight="1">
      <c r="A47" s="431"/>
      <c r="B47" s="432"/>
      <c r="C47" s="431"/>
      <c r="D47" s="431"/>
      <c r="E47" s="431"/>
      <c r="I47" s="388"/>
    </row>
    <row r="48" spans="1:9" s="387" customFormat="1" ht="18" customHeight="1">
      <c r="A48" s="431"/>
      <c r="B48" s="432"/>
      <c r="C48" s="431"/>
      <c r="D48" s="431"/>
      <c r="E48" s="431"/>
      <c r="I48" s="388"/>
    </row>
    <row r="49" spans="1:9" s="387" customFormat="1" ht="18" customHeight="1">
      <c r="A49" s="431"/>
      <c r="B49" s="432"/>
      <c r="C49" s="431"/>
      <c r="D49" s="431"/>
      <c r="E49" s="431"/>
      <c r="I49" s="388"/>
    </row>
    <row r="50" spans="1:9" s="387" customFormat="1" ht="18" customHeight="1">
      <c r="A50" s="431"/>
      <c r="B50" s="432"/>
      <c r="C50" s="431"/>
      <c r="D50" s="431"/>
      <c r="E50" s="431"/>
      <c r="I50" s="388"/>
    </row>
    <row r="51" spans="1:9" s="387" customFormat="1" ht="18" customHeight="1">
      <c r="A51" s="431"/>
      <c r="B51" s="432"/>
      <c r="C51" s="431"/>
      <c r="D51" s="431"/>
      <c r="E51" s="431"/>
      <c r="I51" s="388"/>
    </row>
    <row r="52" spans="1:9" s="387" customFormat="1" ht="18" customHeight="1">
      <c r="A52" s="431"/>
      <c r="B52" s="432"/>
      <c r="C52" s="431"/>
      <c r="D52" s="431"/>
      <c r="E52" s="431"/>
      <c r="I52" s="388"/>
    </row>
    <row r="53" spans="1:9" s="387" customFormat="1" ht="18" customHeight="1">
      <c r="A53" s="431"/>
      <c r="B53" s="432"/>
      <c r="C53" s="431"/>
      <c r="D53" s="431"/>
      <c r="E53" s="431"/>
      <c r="I53" s="388"/>
    </row>
    <row r="54" spans="1:9" s="387" customFormat="1" ht="18" customHeight="1">
      <c r="A54" s="431"/>
      <c r="B54" s="432"/>
      <c r="C54" s="431"/>
      <c r="D54" s="431"/>
      <c r="E54" s="431"/>
      <c r="I54" s="388"/>
    </row>
    <row r="55" spans="1:9" s="387" customFormat="1" ht="18" customHeight="1">
      <c r="A55" s="431"/>
      <c r="B55" s="432"/>
      <c r="C55" s="431"/>
      <c r="D55" s="431"/>
      <c r="E55" s="431"/>
      <c r="I55" s="388"/>
    </row>
    <row r="56" spans="1:9" s="387" customFormat="1" ht="18" customHeight="1">
      <c r="A56" s="431"/>
      <c r="B56" s="432"/>
      <c r="C56" s="431"/>
      <c r="D56" s="431"/>
      <c r="E56" s="431"/>
      <c r="I56" s="388"/>
    </row>
    <row r="57" spans="1:9" s="387" customFormat="1" ht="18" customHeight="1">
      <c r="A57" s="431"/>
      <c r="B57" s="432"/>
      <c r="C57" s="431"/>
      <c r="D57" s="431"/>
      <c r="E57" s="431"/>
      <c r="I57" s="388"/>
    </row>
    <row r="58" spans="1:9" s="387" customFormat="1" ht="18" customHeight="1">
      <c r="A58" s="431"/>
      <c r="B58" s="432"/>
      <c r="C58" s="431"/>
      <c r="D58" s="431"/>
      <c r="E58" s="431"/>
      <c r="I58" s="388"/>
    </row>
    <row r="59" spans="1:9" s="387" customFormat="1" ht="18" customHeight="1">
      <c r="A59" s="431"/>
      <c r="B59" s="432"/>
      <c r="C59" s="431"/>
      <c r="D59" s="431"/>
      <c r="E59" s="431"/>
      <c r="I59" s="388"/>
    </row>
    <row r="60" spans="1:9" s="387" customFormat="1" ht="18" customHeight="1">
      <c r="A60" s="431"/>
      <c r="B60" s="432"/>
      <c r="C60" s="431"/>
      <c r="D60" s="431"/>
      <c r="E60" s="431"/>
      <c r="I60" s="388"/>
    </row>
    <row r="61" spans="1:9" s="387" customFormat="1" ht="18" customHeight="1">
      <c r="A61" s="431"/>
      <c r="B61" s="432"/>
      <c r="C61" s="431"/>
      <c r="D61" s="431"/>
      <c r="E61" s="431"/>
      <c r="I61" s="388"/>
    </row>
    <row r="62" spans="1:9" s="387" customFormat="1" ht="18" customHeight="1">
      <c r="A62" s="431"/>
      <c r="B62" s="432"/>
      <c r="C62" s="431"/>
      <c r="D62" s="431"/>
      <c r="E62" s="431"/>
      <c r="I62" s="388"/>
    </row>
    <row r="63" spans="1:9" s="387" customFormat="1" ht="18" customHeight="1">
      <c r="A63" s="431"/>
      <c r="B63" s="432"/>
      <c r="C63" s="431"/>
      <c r="D63" s="431"/>
      <c r="E63" s="431"/>
      <c r="I63" s="388"/>
    </row>
    <row r="64" spans="1:9" s="387" customFormat="1" ht="18" customHeight="1">
      <c r="A64" s="431"/>
      <c r="B64" s="432"/>
      <c r="C64" s="431"/>
      <c r="D64" s="431"/>
      <c r="E64" s="431"/>
      <c r="I64" s="388"/>
    </row>
    <row r="65" spans="1:9" s="387" customFormat="1" ht="18" customHeight="1">
      <c r="A65" s="431"/>
      <c r="B65" s="432"/>
      <c r="C65" s="431"/>
      <c r="D65" s="431"/>
      <c r="E65" s="431"/>
      <c r="I65" s="388"/>
    </row>
    <row r="66" spans="1:9" s="387" customFormat="1" ht="18" customHeight="1">
      <c r="A66" s="431"/>
      <c r="B66" s="432"/>
      <c r="C66" s="431"/>
      <c r="D66" s="431"/>
      <c r="E66" s="431"/>
      <c r="I66" s="388"/>
    </row>
    <row r="67" spans="1:9" s="387" customFormat="1" ht="18" customHeight="1">
      <c r="A67" s="431"/>
      <c r="B67" s="432"/>
      <c r="C67" s="431"/>
      <c r="D67" s="431"/>
      <c r="E67" s="431"/>
      <c r="I67" s="388"/>
    </row>
    <row r="68" spans="1:9" s="387" customFormat="1" ht="18" customHeight="1">
      <c r="A68" s="433"/>
      <c r="B68" s="434"/>
      <c r="C68" s="433"/>
      <c r="D68" s="433"/>
      <c r="E68" s="433"/>
      <c r="I68" s="388"/>
    </row>
    <row r="69" spans="1:9" s="387" customFormat="1" ht="18" customHeight="1">
      <c r="I69" s="388"/>
    </row>
    <row r="70" spans="1:9" s="387" customFormat="1" ht="24" customHeight="1">
      <c r="C70" s="421"/>
      <c r="I70" s="388"/>
    </row>
    <row r="71" spans="1:9" s="387" customFormat="1" ht="24" customHeight="1">
      <c r="A71" s="422" t="s">
        <v>6</v>
      </c>
      <c r="B71" s="423" t="str">
        <f>B33</f>
        <v>--</v>
      </c>
      <c r="C71" s="421" t="s">
        <v>4</v>
      </c>
      <c r="D71" s="425" t="str">
        <f>D33</f>
        <v/>
      </c>
      <c r="I71" s="388"/>
    </row>
    <row r="72" spans="1:9" s="387" customFormat="1" ht="24" customHeight="1">
      <c r="A72" s="422" t="s">
        <v>7</v>
      </c>
      <c r="B72" s="423" t="str">
        <f>B34</f>
        <v/>
      </c>
      <c r="C72" s="421" t="s">
        <v>5</v>
      </c>
      <c r="D72" s="425" t="str">
        <f>D34</f>
        <v/>
      </c>
      <c r="I72" s="388"/>
    </row>
    <row r="73" spans="1:9" s="387" customFormat="1" ht="24" customHeight="1">
      <c r="A73" s="422"/>
      <c r="B73" s="435"/>
      <c r="C73" s="421"/>
      <c r="D73" s="436"/>
      <c r="I73" s="388"/>
    </row>
    <row r="74" spans="1:9" s="387" customFormat="1" ht="33" customHeight="1">
      <c r="A74" s="420"/>
      <c r="B74" s="420"/>
      <c r="C74" s="420"/>
      <c r="D74" s="437"/>
      <c r="E74" s="420"/>
      <c r="I74" s="388"/>
    </row>
  </sheetData>
  <sheetProtection algorithmName="SHA-512" hashValue="Zb5hAP72FvG+6eaZb/7ThE54f40hyw3okM48rcLqWJY5rVsm/YwkUxEvL18ZmbTSfaS8xHbg+ia8G0WZ1w5qvQ==" saltValue="OoADRvsOz2QK41W7T3hAwg==" spinCount="100000" sheet="1" formatColumns="0" formatRows="0" selectLockedCells="1"/>
  <customSheetViews>
    <customSheetView guid="{AC4C7B77-63EC-4D27-A5DB-0B1118A50B23}" scale="80" showPageBreaks="1" fitToPage="1" printArea="1" hiddenRows="1" hiddenColumns="1" view="pageBreakPreview" topLeftCell="A4">
      <selection activeCell="M23" sqref="M23"/>
      <rowBreaks count="1" manualBreakCount="1">
        <brk id="35" max="4" man="1"/>
      </rowBreaks>
      <pageMargins left="0.75" right="0.46" top="0.4" bottom="0.47" header="0.26" footer="0.28999999999999998"/>
      <pageSetup scale="87" fitToHeight="0" orientation="portrait" r:id="rId1"/>
      <headerFooter alignWithMargins="0">
        <oddFooter xml:space="preserve">&amp;R&amp;"Book Antiqua,Bold"&amp;8 Page &amp;P </oddFooter>
      </headerFooter>
    </customSheetView>
    <customSheetView guid="{75B62F04-C357-470B-9A70-09F62BD072B1}" scale="80" showPageBreaks="1" fitToPage="1" printArea="1" hiddenRows="1" hiddenColumns="1" view="pageBreakPreview">
      <selection activeCell="M23" sqref="M23"/>
      <rowBreaks count="1" manualBreakCount="1">
        <brk id="35" max="4" man="1"/>
      </rowBreaks>
      <pageMargins left="0.75" right="0.46" top="0.4" bottom="0.47" header="0.26" footer="0.28999999999999998"/>
      <pageSetup scale="87" fitToHeight="0" orientation="portrait" r:id="rId2"/>
      <headerFooter alignWithMargins="0">
        <oddFooter xml:space="preserve">&amp;R&amp;"Book Antiqua,Bold"&amp;8 Page &amp;P </oddFooter>
      </headerFooter>
    </customSheetView>
    <customSheetView guid="{FB41F969-87BE-4AD1-A99C-A5F9EA1C8FCB}" scale="80" showPageBreaks="1" fitToPage="1" printArea="1" hiddenRows="1" hiddenColumns="1" view="pageBreakPreview">
      <selection activeCell="M23" sqref="M23"/>
      <rowBreaks count="1" manualBreakCount="1">
        <brk id="35" max="4" man="1"/>
      </rowBreaks>
      <pageMargins left="0.75" right="0.46" top="0.4" bottom="0.47" header="0.26" footer="0.28999999999999998"/>
      <pageSetup scale="86" fitToHeight="0" orientation="portrait" r:id="rId3"/>
      <headerFooter alignWithMargins="0">
        <oddFooter xml:space="preserve">&amp;R&amp;"Book Antiqua,Bold"&amp;8 Page &amp;P </oddFooter>
      </headerFooter>
    </customSheetView>
    <customSheetView guid="{47D52ECC-373D-4A7A-838F-7112A4A0A94F}" showPageBreaks="1" fitToPage="1" printArea="1" hiddenRows="1" hiddenColumns="1" view="pageBreakPreview" topLeftCell="A7">
      <selection activeCell="M23" sqref="M23"/>
      <rowBreaks count="1" manualBreakCount="1">
        <brk id="35" max="4" man="1"/>
      </rowBreaks>
      <pageMargins left="0.75" right="0.46" top="0.4" bottom="0.47" header="0.26" footer="0.28999999999999998"/>
      <pageSetup scale="87" fitToHeight="0" orientation="portrait" r:id="rId4"/>
      <headerFooter alignWithMargins="0">
        <oddFooter xml:space="preserve">&amp;R&amp;"Book Antiqua,Bold"&amp;8 Page &amp;P </oddFooter>
      </headerFooter>
    </customSheetView>
    <customSheetView guid="{BA86FE7A-199D-4ABD-A444-AE6BFDF4BCC9}" scale="115" showPageBreaks="1" fitToPage="1" printArea="1" hiddenRows="1" hiddenColumns="1" view="pageBreakPreview" topLeftCell="A24">
      <selection activeCell="E48" sqref="E48"/>
      <rowBreaks count="1" manualBreakCount="1">
        <brk id="35" max="4" man="1"/>
      </rowBreaks>
      <pageMargins left="0.75" right="0.46" top="0.4" bottom="0.47" header="0.26" footer="0.28999999999999998"/>
      <pageSetup scale="86" fitToHeight="0" orientation="portrait" r:id="rId5"/>
      <headerFooter alignWithMargins="0">
        <oddFooter xml:space="preserve">&amp;R&amp;"Book Antiqua,Bold"&amp;8 Page &amp;P </oddFooter>
      </headerFooter>
    </customSheetView>
    <customSheetView guid="{05855B4F-D61E-4C97-B759-B2F96767F6F8}" scale="115" showPageBreaks="1" fitToPage="1" printArea="1" hiddenRows="1" hiddenColumns="1" view="pageBreakPreview">
      <selection activeCell="B18" sqref="B18"/>
      <rowBreaks count="2" manualBreakCount="2">
        <brk id="32" max="4" man="1"/>
        <brk id="35" max="4" man="1"/>
      </rowBreaks>
      <pageMargins left="0.75" right="0.46" top="0.4" bottom="0.47" header="0.26" footer="0.28999999999999998"/>
      <pageSetup scale="87" fitToHeight="0" orientation="portrait" r:id="rId6"/>
      <headerFooter alignWithMargins="0">
        <oddFooter xml:space="preserve">&amp;R&amp;"Book Antiqua,Bold"&amp;8 Page &amp;P </oddFooter>
      </headerFooter>
    </customSheetView>
    <customSheetView guid="{347D9A5E-5167-4CD7-A121-BEAF211F64E4}" showPageBreaks="1" fitToPage="1" printArea="1" hiddenRows="1" hiddenColumns="1" view="pageBreakPreview" topLeftCell="A7">
      <selection activeCell="M23" sqref="M23"/>
      <rowBreaks count="1" manualBreakCount="1">
        <brk id="35" max="4" man="1"/>
      </rowBreaks>
      <pageMargins left="0.75" right="0.46" top="0.4" bottom="0.47" header="0.26" footer="0.28999999999999998"/>
      <pageSetup scale="87" fitToHeight="0" orientation="portrait" r:id="rId7"/>
      <headerFooter alignWithMargins="0">
        <oddFooter xml:space="preserve">&amp;R&amp;"Book Antiqua,Bold"&amp;8 Page &amp;P </oddFooter>
      </headerFooter>
    </customSheetView>
    <customSheetView guid="{72B383D4-8341-48BE-BBCC-63C6785ABF81}" showPageBreaks="1" fitToPage="1" printArea="1" hiddenRows="1" hiddenColumns="1" view="pageBreakPreview" topLeftCell="A7">
      <selection activeCell="M23" sqref="M23"/>
      <rowBreaks count="1" manualBreakCount="1">
        <brk id="35" max="4" man="1"/>
      </rowBreaks>
      <pageMargins left="0.75" right="0.46" top="0.4" bottom="0.47" header="0.26" footer="0.28999999999999998"/>
      <pageSetup scale="87" fitToHeight="0" orientation="portrait" r:id="rId8"/>
      <headerFooter alignWithMargins="0">
        <oddFooter xml:space="preserve">&amp;R&amp;"Book Antiqua,Bold"&amp;8 Page &amp;P </oddFooter>
      </headerFooter>
    </customSheetView>
    <customSheetView guid="{7706378E-40E2-4583-90AF-E6E1DCB3696C}" scale="80" showPageBreaks="1" fitToPage="1" printArea="1" hiddenRows="1" hiddenColumns="1" view="pageBreakPreview">
      <selection activeCell="M23" sqref="M23"/>
      <rowBreaks count="1" manualBreakCount="1">
        <brk id="35" max="4" man="1"/>
      </rowBreaks>
      <pageMargins left="0.75" right="0.46" top="0.4" bottom="0.47" header="0.26" footer="0.28999999999999998"/>
      <pageSetup scale="87" fitToHeight="0" orientation="portrait" r:id="rId9"/>
      <headerFooter alignWithMargins="0">
        <oddFooter xml:space="preserve">&amp;R&amp;"Book Antiqua,Bold"&amp;8 Page &amp;P </oddFooter>
      </headerFooter>
    </customSheetView>
  </customSheetViews>
  <mergeCells count="26">
    <mergeCell ref="A3:E3"/>
    <mergeCell ref="A5:E5"/>
    <mergeCell ref="A8:C8"/>
    <mergeCell ref="B10:C10"/>
    <mergeCell ref="B11:C11"/>
    <mergeCell ref="B12:C12"/>
    <mergeCell ref="A9:B9"/>
    <mergeCell ref="B13:C13"/>
    <mergeCell ref="B15:E15"/>
    <mergeCell ref="A16:A17"/>
    <mergeCell ref="B16:B17"/>
    <mergeCell ref="C16:C17"/>
    <mergeCell ref="D16:E16"/>
    <mergeCell ref="B23:E23"/>
    <mergeCell ref="A25:E25"/>
    <mergeCell ref="A26:A27"/>
    <mergeCell ref="B26:B27"/>
    <mergeCell ref="C26:C27"/>
    <mergeCell ref="D26:E26"/>
    <mergeCell ref="D33:E33"/>
    <mergeCell ref="D34:E34"/>
    <mergeCell ref="A38:E38"/>
    <mergeCell ref="A40:A41"/>
    <mergeCell ref="B40:B41"/>
    <mergeCell ref="C40:C41"/>
    <mergeCell ref="D40:E40"/>
  </mergeCells>
  <conditionalFormatting sqref="A74:E74">
    <cfRule type="expression" dxfId="18" priority="2" stopIfTrue="1">
      <formula>$H$21="No"</formula>
    </cfRule>
  </conditionalFormatting>
  <conditionalFormatting sqref="A42:E73 A36:E39">
    <cfRule type="expression" dxfId="17" priority="3" stopIfTrue="1">
      <formula>$H$21=FALSE</formula>
    </cfRule>
  </conditionalFormatting>
  <conditionalFormatting sqref="F40:IV41">
    <cfRule type="expression" dxfId="16" priority="1" stopIfTrue="1">
      <formula>$H$21=FALSE</formula>
    </cfRule>
  </conditionalFormatting>
  <conditionalFormatting sqref="A40:E41">
    <cfRule type="expression" dxfId="15" priority="4" stopIfTrue="1">
      <formula>$H$21=FALSE</formula>
    </cfRule>
  </conditionalFormatting>
  <pageMargins left="0.75" right="0.46" top="0.4" bottom="0.47" header="0.26" footer="0.28999999999999998"/>
  <pageSetup scale="87" fitToHeight="0" orientation="portrait" r:id="rId10"/>
  <headerFooter alignWithMargins="0">
    <oddFooter xml:space="preserve">&amp;R&amp;"Book Antiqua,Bold"&amp;8 Page &amp;P </oddFooter>
  </headerFooter>
  <rowBreaks count="1" manualBreakCount="1">
    <brk id="35" max="4" man="1"/>
  </rowBreaks>
  <drawing r:id="rId11"/>
  <legacyDrawing r:id="rId12"/>
  <mc:AlternateContent xmlns:mc="http://schemas.openxmlformats.org/markup-compatibility/2006">
    <mc:Choice Requires="x14">
      <controls>
        <mc:AlternateContent xmlns:mc="http://schemas.openxmlformats.org/markup-compatibility/2006">
          <mc:Choice Requires="x14">
            <control shapeId="74753" r:id="rId13" name="Check Box 1">
              <controlPr defaultSize="0" print="0" autoFill="0" autoLine="0" autoPict="0">
                <anchor moveWithCells="1">
                  <from>
                    <xdr:col>4</xdr:col>
                    <xdr:colOff>1066800</xdr:colOff>
                    <xdr:row>22</xdr:row>
                    <xdr:rowOff>1143000</xdr:rowOff>
                  </from>
                  <to>
                    <xdr:col>4</xdr:col>
                    <xdr:colOff>1371600</xdr:colOff>
                    <xdr:row>30</xdr:row>
                    <xdr:rowOff>121920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tabColor indexed="45"/>
    <pageSetUpPr fitToPage="1"/>
  </sheetPr>
  <dimension ref="A1:Z51"/>
  <sheetViews>
    <sheetView showGridLines="0" view="pageBreakPreview" topLeftCell="A13" zoomScale="80" zoomScaleSheetLayoutView="80" workbookViewId="0">
      <selection activeCell="A17" sqref="A17"/>
    </sheetView>
  </sheetViews>
  <sheetFormatPr defaultColWidth="9.109375" defaultRowHeight="14.4"/>
  <cols>
    <col min="1" max="1" width="12.109375" style="29" customWidth="1"/>
    <col min="2" max="2" width="20.5546875" style="29" customWidth="1"/>
    <col min="3" max="3" width="11.44140625" style="29" customWidth="1"/>
    <col min="4" max="4" width="19.44140625" style="29" customWidth="1"/>
    <col min="5" max="5" width="49.44140625" style="29" customWidth="1"/>
    <col min="6" max="7" width="9.109375" style="24"/>
    <col min="8" max="8" width="0" style="24" hidden="1" customWidth="1"/>
    <col min="9" max="16384" width="9.109375" style="25"/>
  </cols>
  <sheetData>
    <row r="1" spans="1:26" ht="31.5" customHeight="1">
      <c r="A1" s="651" t="str">
        <f>'Attach 3(JV)'!A1</f>
        <v>Specification No. :5002001909/OTHERS/DOM/A04-CC CS -5</v>
      </c>
      <c r="B1" s="651"/>
      <c r="C1" s="651"/>
      <c r="D1" s="651"/>
      <c r="E1" s="374" t="str">
        <f>"Attachment-6 " &amp; 'Attach 3(JV)'!AT1</f>
        <v xml:space="preserve">Attachment-6 </v>
      </c>
      <c r="Z1" s="168"/>
    </row>
    <row r="2" spans="1:26" ht="3.75" customHeight="1">
      <c r="Z2" s="168"/>
    </row>
    <row r="3" spans="1:26" ht="84.75" customHeight="1">
      <c r="A3" s="610" t="str">
        <f>'Attach 3(JV)'!A3</f>
        <v>Rural Electrification Work under Prime Minister’s Development Project (PMDP) in Reasi, Udhampur &amp; Ramban districts of UT of J&amp;K.</v>
      </c>
      <c r="B3" s="611"/>
      <c r="C3" s="611"/>
      <c r="D3" s="611"/>
      <c r="E3" s="611"/>
      <c r="F3" s="26"/>
      <c r="G3" s="27"/>
      <c r="H3" s="26"/>
    </row>
    <row r="4" spans="1:26" ht="6.75" customHeight="1">
      <c r="A4" s="28"/>
      <c r="H4" s="30"/>
      <c r="I4" s="10"/>
    </row>
    <row r="5" spans="1:26" ht="20.100000000000001" customHeight="1">
      <c r="A5" s="643" t="s">
        <v>46</v>
      </c>
      <c r="B5" s="643"/>
      <c r="C5" s="643"/>
      <c r="D5" s="643"/>
      <c r="E5" s="643"/>
      <c r="F5" s="31"/>
      <c r="H5" s="30"/>
      <c r="I5" s="12"/>
    </row>
    <row r="6" spans="1:26" ht="10.5" customHeight="1">
      <c r="A6" s="32"/>
      <c r="H6" s="30"/>
      <c r="I6" s="12"/>
    </row>
    <row r="7" spans="1:26" ht="20.100000000000001" customHeight="1">
      <c r="A7" s="33" t="str">
        <f>'Attach 3(JV)'!A7</f>
        <v>Bidder’s Name and Address (Sole Bidder) :</v>
      </c>
      <c r="E7" s="15" t="str">
        <f>'Attach 3(JV)'!E7</f>
        <v>To:</v>
      </c>
      <c r="H7" s="30"/>
      <c r="I7" s="12"/>
    </row>
    <row r="8" spans="1:26" ht="36" customHeight="1">
      <c r="A8" s="641" t="str">
        <f>'Attach 3(JV)'!A8</f>
        <v/>
      </c>
      <c r="B8" s="641"/>
      <c r="C8" s="641"/>
      <c r="D8" s="641"/>
      <c r="E8" s="11" t="str">
        <f>'Attach 3(JV)'!E8</f>
        <v>Contract Services</v>
      </c>
      <c r="H8" s="30"/>
      <c r="I8" s="12"/>
    </row>
    <row r="9" spans="1:26" ht="20.100000000000001" customHeight="1">
      <c r="A9" s="13" t="s">
        <v>351</v>
      </c>
      <c r="B9" s="653" t="str">
        <f>'Attach 3(JV)'!B9</f>
        <v/>
      </c>
      <c r="C9" s="653"/>
      <c r="D9" s="653"/>
      <c r="E9" s="11" t="str">
        <f>'Attach 3(JV)'!E9</f>
        <v>Power Grid Corporation of India Ltd.,</v>
      </c>
      <c r="H9" s="30"/>
      <c r="I9" s="12"/>
    </row>
    <row r="10" spans="1:26" ht="20.100000000000001" customHeight="1">
      <c r="A10" s="13" t="s">
        <v>353</v>
      </c>
      <c r="B10" s="653" t="str">
        <f>'Attach 3(JV)'!B10</f>
        <v/>
      </c>
      <c r="C10" s="653"/>
      <c r="D10" s="653"/>
      <c r="E10" s="11" t="str">
        <f>'Attach 3(JV)'!E10</f>
        <v>"Saudamini", Plot No. 2, Sector 29</v>
      </c>
      <c r="H10" s="30"/>
      <c r="I10" s="12"/>
    </row>
    <row r="11" spans="1:26" ht="20.100000000000001" customHeight="1">
      <c r="B11" s="653" t="str">
        <f>'Attach 3(JV)'!B11</f>
        <v/>
      </c>
      <c r="C11" s="653"/>
      <c r="D11" s="653"/>
      <c r="E11" s="11" t="str">
        <f>'Attach 3(JV)'!E11</f>
        <v>Gurgaon (Haryana) - 122001</v>
      </c>
    </row>
    <row r="12" spans="1:26" ht="17.25" customHeight="1">
      <c r="A12" s="32"/>
      <c r="B12" s="653" t="str">
        <f>'Attach 3(JV)'!B12</f>
        <v/>
      </c>
      <c r="C12" s="653"/>
      <c r="D12" s="653"/>
      <c r="E12" s="11"/>
    </row>
    <row r="13" spans="1:26" ht="21" customHeight="1">
      <c r="A13" s="29" t="s">
        <v>346</v>
      </c>
      <c r="B13" s="147"/>
      <c r="C13" s="147"/>
      <c r="D13" s="147"/>
    </row>
    <row r="14" spans="1:26" ht="45" customHeight="1">
      <c r="A14" s="649" t="s">
        <v>47</v>
      </c>
      <c r="B14" s="649"/>
      <c r="C14" s="649"/>
      <c r="D14" s="649"/>
      <c r="E14" s="649"/>
      <c r="F14" s="34"/>
      <c r="G14" s="34"/>
      <c r="H14" s="34"/>
    </row>
    <row r="15" spans="1:26" ht="12" customHeight="1">
      <c r="A15" s="32"/>
      <c r="B15" s="32"/>
      <c r="C15" s="32"/>
      <c r="D15" s="32"/>
      <c r="E15" s="32"/>
      <c r="F15" s="34"/>
      <c r="G15" s="34"/>
      <c r="H15" s="34"/>
    </row>
    <row r="16" spans="1:26" ht="42" customHeight="1">
      <c r="A16" s="47" t="s">
        <v>349</v>
      </c>
      <c r="B16" s="47" t="s">
        <v>48</v>
      </c>
      <c r="C16" s="702" t="s">
        <v>49</v>
      </c>
      <c r="D16" s="702"/>
      <c r="E16" s="47" t="s">
        <v>50</v>
      </c>
      <c r="F16" s="34"/>
      <c r="G16" s="34"/>
      <c r="H16" s="34"/>
    </row>
    <row r="17" spans="1:9" ht="21" customHeight="1">
      <c r="A17" s="308"/>
      <c r="B17" s="308"/>
      <c r="C17" s="699"/>
      <c r="D17" s="700"/>
      <c r="E17" s="308"/>
      <c r="F17" s="34"/>
      <c r="G17" s="34"/>
      <c r="H17" s="34"/>
    </row>
    <row r="18" spans="1:9" ht="21" customHeight="1">
      <c r="A18" s="308"/>
      <c r="B18" s="308"/>
      <c r="C18" s="699"/>
      <c r="D18" s="700"/>
      <c r="E18" s="308"/>
      <c r="F18" s="34"/>
      <c r="G18" s="34"/>
      <c r="H18" s="34"/>
    </row>
    <row r="19" spans="1:9" ht="21" customHeight="1">
      <c r="A19" s="308"/>
      <c r="B19" s="308"/>
      <c r="C19" s="698"/>
      <c r="D19" s="698"/>
      <c r="E19" s="308"/>
      <c r="F19" s="186"/>
      <c r="G19" s="186"/>
      <c r="H19" s="186"/>
    </row>
    <row r="20" spans="1:9" ht="21" customHeight="1">
      <c r="A20" s="308"/>
      <c r="B20" s="308"/>
      <c r="C20" s="698"/>
      <c r="D20" s="698"/>
      <c r="E20" s="308"/>
      <c r="F20" s="224"/>
      <c r="G20" s="224"/>
      <c r="H20" s="222" t="b">
        <v>0</v>
      </c>
      <c r="I20" s="154"/>
    </row>
    <row r="21" spans="1:9" ht="21" customHeight="1">
      <c r="A21" s="308"/>
      <c r="B21" s="308"/>
      <c r="C21" s="698"/>
      <c r="D21" s="698"/>
      <c r="E21" s="308"/>
      <c r="F21" s="224"/>
      <c r="G21" s="224"/>
      <c r="H21" s="225"/>
    </row>
    <row r="22" spans="1:9" ht="16.5" customHeight="1">
      <c r="D22" s="32"/>
      <c r="E22" s="32"/>
      <c r="F22" s="186"/>
      <c r="G22" s="186"/>
      <c r="H22" s="186"/>
      <c r="I22" s="154"/>
    </row>
    <row r="23" spans="1:9" s="24" customFormat="1" ht="51.75" customHeight="1">
      <c r="A23" s="658" t="s">
        <v>51</v>
      </c>
      <c r="B23" s="658"/>
      <c r="C23" s="658"/>
      <c r="D23" s="658"/>
      <c r="E23" s="658"/>
      <c r="F23" s="34"/>
      <c r="G23" s="34"/>
      <c r="H23" s="34"/>
    </row>
    <row r="24" spans="1:9" s="24" customFormat="1" ht="96.75" customHeight="1">
      <c r="A24" s="658" t="s">
        <v>52</v>
      </c>
      <c r="B24" s="658"/>
      <c r="C24" s="658"/>
      <c r="D24" s="658"/>
      <c r="E24" s="658"/>
      <c r="F24" s="34"/>
      <c r="G24" s="34"/>
      <c r="H24" s="34"/>
    </row>
    <row r="25" spans="1:9" s="24" customFormat="1" ht="24" customHeight="1">
      <c r="A25" s="215"/>
      <c r="B25" s="215"/>
      <c r="C25" s="215"/>
      <c r="D25" s="37"/>
      <c r="E25" s="215"/>
      <c r="F25" s="34"/>
      <c r="G25" s="34"/>
      <c r="H25" s="34"/>
    </row>
    <row r="26" spans="1:9" ht="24" customHeight="1">
      <c r="A26" s="36" t="s">
        <v>6</v>
      </c>
      <c r="B26" s="72" t="str">
        <f>'Attach 3(JV)'!B24</f>
        <v>--</v>
      </c>
      <c r="C26" s="40"/>
      <c r="D26" s="37" t="s">
        <v>4</v>
      </c>
      <c r="E26" s="297" t="str">
        <f>'Attach 3(JV)'!E24</f>
        <v/>
      </c>
    </row>
    <row r="27" spans="1:9" ht="24" customHeight="1">
      <c r="A27" s="36" t="s">
        <v>7</v>
      </c>
      <c r="B27" s="297" t="str">
        <f>'Attach 3(JV)'!B25</f>
        <v/>
      </c>
      <c r="C27" s="40"/>
      <c r="D27" s="37" t="s">
        <v>5</v>
      </c>
      <c r="E27" s="297" t="str">
        <f>'Attach 3(JV)'!E25</f>
        <v/>
      </c>
    </row>
    <row r="28" spans="1:9" ht="24" customHeight="1">
      <c r="D28" s="37"/>
    </row>
    <row r="29" spans="1:9" ht="24" customHeight="1">
      <c r="D29" s="37"/>
    </row>
    <row r="30" spans="1:9" s="53" customFormat="1" ht="32.25" customHeight="1">
      <c r="A30" s="33" t="str">
        <f>A1</f>
        <v>Specification No. :5002001909/OTHERS/DOM/A04-CC CS -5</v>
      </c>
      <c r="B30" s="33"/>
      <c r="C30" s="33"/>
      <c r="D30" s="33"/>
      <c r="E30" s="61" t="str">
        <f>"Annexure I to" &amp; E1</f>
        <v xml:space="preserve">Annexure I toAttachment-6 </v>
      </c>
      <c r="F30" s="52"/>
      <c r="G30" s="52"/>
      <c r="H30" s="52"/>
    </row>
    <row r="31" spans="1:9" ht="15.75" customHeight="1">
      <c r="A31" s="701"/>
      <c r="B31" s="701"/>
      <c r="C31" s="701"/>
      <c r="D31" s="701"/>
      <c r="E31" s="701"/>
    </row>
    <row r="32" spans="1:9" ht="20.100000000000001" customHeight="1">
      <c r="A32" s="646" t="str">
        <f>A5</f>
        <v>(Alternative, Deviations and Exceptions to the Provisions)</v>
      </c>
      <c r="B32" s="646"/>
      <c r="C32" s="646"/>
      <c r="D32" s="646"/>
      <c r="E32" s="646"/>
    </row>
    <row r="33" spans="1:5" ht="20.100000000000001" customHeight="1">
      <c r="A33" s="646" t="s">
        <v>183</v>
      </c>
      <c r="B33" s="646"/>
      <c r="C33" s="646"/>
      <c r="D33" s="646"/>
      <c r="E33" s="646"/>
    </row>
    <row r="34" spans="1:5" ht="20.100000000000001" customHeight="1"/>
    <row r="35" spans="1:5" ht="42" customHeight="1">
      <c r="A35" s="47" t="s">
        <v>349</v>
      </c>
      <c r="B35" s="47" t="s">
        <v>48</v>
      </c>
      <c r="C35" s="702" t="s">
        <v>49</v>
      </c>
      <c r="D35" s="702"/>
      <c r="E35" s="47" t="s">
        <v>50</v>
      </c>
    </row>
    <row r="36" spans="1:5" ht="39.9" customHeight="1">
      <c r="A36" s="308"/>
      <c r="B36" s="308"/>
      <c r="C36" s="699"/>
      <c r="D36" s="700"/>
      <c r="E36" s="308"/>
    </row>
    <row r="37" spans="1:5" ht="39.9" customHeight="1">
      <c r="A37" s="308"/>
      <c r="B37" s="308"/>
      <c r="C37" s="699"/>
      <c r="D37" s="700"/>
      <c r="E37" s="308"/>
    </row>
    <row r="38" spans="1:5" ht="39.9" customHeight="1">
      <c r="A38" s="308"/>
      <c r="B38" s="308"/>
      <c r="C38" s="699"/>
      <c r="D38" s="700"/>
      <c r="E38" s="308"/>
    </row>
    <row r="39" spans="1:5" ht="39.9" customHeight="1">
      <c r="A39" s="308"/>
      <c r="B39" s="308"/>
      <c r="C39" s="699"/>
      <c r="D39" s="700"/>
      <c r="E39" s="308"/>
    </row>
    <row r="40" spans="1:5" ht="39.9" customHeight="1">
      <c r="A40" s="308"/>
      <c r="B40" s="308"/>
      <c r="C40" s="699"/>
      <c r="D40" s="700"/>
      <c r="E40" s="308"/>
    </row>
    <row r="41" spans="1:5" ht="39.9" customHeight="1">
      <c r="A41" s="308"/>
      <c r="B41" s="308"/>
      <c r="C41" s="699"/>
      <c r="D41" s="700"/>
      <c r="E41" s="308"/>
    </row>
    <row r="42" spans="1:5" ht="39.9" customHeight="1">
      <c r="A42" s="308"/>
      <c r="B42" s="308"/>
      <c r="C42" s="699"/>
      <c r="D42" s="700"/>
      <c r="E42" s="308"/>
    </row>
    <row r="43" spans="1:5" ht="39.9" customHeight="1">
      <c r="A43" s="308"/>
      <c r="B43" s="308"/>
      <c r="C43" s="699"/>
      <c r="D43" s="700"/>
      <c r="E43" s="308"/>
    </row>
    <row r="44" spans="1:5" ht="39.9" customHeight="1">
      <c r="A44" s="308"/>
      <c r="B44" s="308"/>
      <c r="C44" s="699"/>
      <c r="D44" s="700"/>
      <c r="E44" s="308"/>
    </row>
    <row r="45" spans="1:5" ht="39.9" customHeight="1">
      <c r="A45" s="308"/>
      <c r="B45" s="308"/>
      <c r="C45" s="699"/>
      <c r="D45" s="700"/>
      <c r="E45" s="308"/>
    </row>
    <row r="46" spans="1:5" ht="20.100000000000001" customHeight="1"/>
    <row r="47" spans="1:5" ht="25.5" customHeight="1"/>
    <row r="48" spans="1:5" ht="25.5" customHeight="1">
      <c r="A48" s="25"/>
      <c r="B48" s="25"/>
      <c r="C48" s="25"/>
      <c r="D48" s="37"/>
      <c r="E48" s="25"/>
    </row>
    <row r="49" spans="1:5" ht="25.5" customHeight="1">
      <c r="A49" s="36" t="s">
        <v>6</v>
      </c>
      <c r="B49" s="72" t="str">
        <f>B26</f>
        <v>--</v>
      </c>
      <c r="C49" s="40"/>
      <c r="D49" s="37" t="s">
        <v>4</v>
      </c>
      <c r="E49" s="297" t="str">
        <f>E26</f>
        <v/>
      </c>
    </row>
    <row r="50" spans="1:5" ht="25.5" customHeight="1">
      <c r="A50" s="36" t="s">
        <v>7</v>
      </c>
      <c r="B50" s="302" t="str">
        <f>B27</f>
        <v/>
      </c>
      <c r="C50" s="40"/>
      <c r="D50" s="37" t="s">
        <v>5</v>
      </c>
      <c r="E50" s="297" t="str">
        <f>E27</f>
        <v/>
      </c>
    </row>
    <row r="51" spans="1:5" ht="25.5" customHeight="1">
      <c r="D51" s="37"/>
    </row>
  </sheetData>
  <sheetProtection algorithmName="SHA-512" hashValue="6YSFaFCw3/Pk2SgFARkO24F7Fu6wx8iRlATBkdmTFWWaEq68g8QMKiTZmGRni4zW5cuNQu4/lgPfL2FJWsNwwg==" saltValue="M0SFz8V9x3kwSJ4lWFLaZw==" spinCount="100000" sheet="1" formatColumns="0" formatRows="0" selectLockedCells="1"/>
  <customSheetViews>
    <customSheetView guid="{AC4C7B77-63EC-4D27-A5DB-0B1118A50B23}" scale="80" showPageBreaks="1" showGridLines="0" fitToPage="1" printArea="1" hiddenColumns="1" view="pageBreakPreview" topLeftCell="A13">
      <selection activeCell="A17" sqref="A17"/>
      <pageMargins left="0.75" right="0.63" top="0.57999999999999996" bottom="0.4" header="0.34" footer="0.2"/>
      <pageSetup scale="89" fitToHeight="0" orientation="portrait" r:id="rId1"/>
      <headerFooter alignWithMargins="0">
        <oddFooter>&amp;R&amp;"Book Antiqua,Bold"&amp;8 Page &amp;P of &amp;N</oddFooter>
      </headerFooter>
    </customSheetView>
    <customSheetView guid="{75B62F04-C357-470B-9A70-09F62BD072B1}" scale="80" showPageBreaks="1" showGridLines="0" fitToPage="1" printArea="1" hiddenColumns="1" view="pageBreakPreview" topLeftCell="A13">
      <selection activeCell="A17" sqref="A17"/>
      <pageMargins left="0.75" right="0.63" top="0.57999999999999996" bottom="0.4" header="0.34" footer="0.2"/>
      <pageSetup scale="89" fitToHeight="0" orientation="portrait" r:id="rId2"/>
      <headerFooter alignWithMargins="0">
        <oddFooter>&amp;R&amp;"Book Antiqua,Bold"&amp;8 Page &amp;P of &amp;N</oddFooter>
      </headerFooter>
    </customSheetView>
    <customSheetView guid="{FB41F969-87BE-4AD1-A99C-A5F9EA1C8FCB}" scale="80" showPageBreaks="1" showGridLines="0" fitToPage="1" printArea="1" hiddenColumns="1" view="pageBreakPreview">
      <selection activeCell="A17" sqref="A17"/>
      <pageMargins left="0.75" right="0.63" top="0.57999999999999996" bottom="0.4" header="0.34" footer="0.2"/>
      <pageSetup scale="89" fitToHeight="0" orientation="portrait" r:id="rId3"/>
      <headerFooter alignWithMargins="0">
        <oddFooter>&amp;R&amp;"Book Antiqua,Bold"&amp;8 Page &amp;P of &amp;N</oddFooter>
      </headerFooter>
    </customSheetView>
    <customSheetView guid="{47D52ECC-373D-4A7A-838F-7112A4A0A94F}" showPageBreaks="1" showGridLines="0" fitToPage="1" printArea="1" hiddenColumns="1" view="pageBreakPreview" topLeftCell="A13">
      <selection activeCell="A17" sqref="A17"/>
      <pageMargins left="0.75" right="0.63" top="0.57999999999999996" bottom="0.4" header="0.34" footer="0.2"/>
      <pageSetup scale="89" fitToHeight="0" orientation="portrait" r:id="rId4"/>
      <headerFooter alignWithMargins="0">
        <oddFooter>&amp;R&amp;"Book Antiqua,Bold"&amp;8 Page &amp;P of &amp;N</oddFooter>
      </headerFooter>
    </customSheetView>
    <customSheetView guid="{BA86FE7A-199D-4ABD-A444-AE6BFDF4BCC9}" scale="145" showPageBreaks="1" showGridLines="0" fitToPage="1" printArea="1" hiddenColumns="1" view="pageBreakPreview" topLeftCell="A37">
      <selection activeCell="B45" sqref="B45"/>
      <pageMargins left="0.75" right="0.63" top="0.57999999999999996" bottom="0.4" header="0.34" footer="0.2"/>
      <pageSetup scale="89" fitToHeight="0" orientation="portrait" r:id="rId5"/>
      <headerFooter alignWithMargins="0">
        <oddFooter>&amp;R&amp;"Book Antiqua,Bold"&amp;8 Page &amp;P of &amp;N</oddFooter>
      </headerFooter>
    </customSheetView>
    <customSheetView guid="{E51D3662-FFCE-4FD6-A590-7DDC9E38C41F}" showPageBreaks="1" showGridLines="0" printArea="1" hiddenColumns="1" view="pageBreakPreview">
      <selection activeCell="A17" sqref="A17"/>
      <pageMargins left="0.75" right="0.63" top="0.57999999999999996" bottom="0.4" header="0.34" footer="0.2"/>
      <pageSetup scale="96" orientation="portrait" r:id="rId6"/>
      <headerFooter alignWithMargins="0">
        <oddFooter>&amp;R&amp;"Book Antiqua,Bold"&amp;8 Page &amp;P of &amp;N</oddFooter>
      </headerFooter>
    </customSheetView>
    <customSheetView guid="{CB7992C9-ABA5-4C7D-8C49-1E1D8E8875C7}" showPageBreaks="1" showGridLines="0" printArea="1" hiddenColumns="1" view="pageBreakPreview">
      <selection activeCell="A36" sqref="A36"/>
      <pageMargins left="0.75" right="0.63" top="0.57999999999999996" bottom="0.4" header="0.34" footer="0.2"/>
      <pageSetup scale="96" orientation="portrait" r:id="rId7"/>
      <headerFooter alignWithMargins="0">
        <oddFooter>&amp;R&amp;"Book Antiqua,Bold"&amp;8 Page &amp;P of &amp;N</oddFooter>
      </headerFooter>
    </customSheetView>
    <customSheetView guid="{97C0FC0E-800C-45C9-895E-E91A3F1ADBA4}" showPageBreaks="1" showGridLines="0" printArea="1" hiddenColumns="1" view="pageBreakPreview">
      <selection activeCell="A36" sqref="A36"/>
      <pageMargins left="0.75" right="0.63" top="0.57999999999999996" bottom="0.4" header="0.34" footer="0.2"/>
      <pageSetup scale="96" orientation="portrait" r:id="rId8"/>
      <headerFooter alignWithMargins="0">
        <oddFooter>&amp;R&amp;"Book Antiqua,Bold"&amp;8 Page &amp;P of &amp;N</oddFooter>
      </headerFooter>
    </customSheetView>
    <customSheetView guid="{15A19D23-A9FD-4FC1-B7B0-F2D16BDFC729}" showPageBreaks="1" showGridLines="0" printArea="1" hiddenColumns="1" view="pageBreakPreview" topLeftCell="A13">
      <selection activeCell="B17" sqref="B17"/>
      <pageMargins left="0.75" right="0.63" top="0.57999999999999996" bottom="0.4" header="0.34" footer="0.2"/>
      <pageSetup scale="96" orientation="portrait" r:id="rId9"/>
      <headerFooter alignWithMargins="0">
        <oddFooter>&amp;R&amp;"Book Antiqua,Bold"&amp;8 Page &amp;P of &amp;N</oddFooter>
      </headerFooter>
    </customSheetView>
    <customSheetView guid="{C5EDD9E3-0801-4479-8600-A80B0FCFDF0B}" showPageBreaks="1" showGridLines="0" printArea="1" hiddenColumns="1" view="pageBreakPreview" topLeftCell="A13">
      <selection activeCell="B17" sqref="B17"/>
      <pageMargins left="0.75" right="0.63" top="0.57999999999999996" bottom="0.4" header="0.34" footer="0.2"/>
      <pageSetup scale="96" orientation="portrait" r:id="rId10"/>
      <headerFooter alignWithMargins="0">
        <oddFooter>&amp;R&amp;"Book Antiqua,Bold"&amp;8 Page &amp;P of &amp;N</oddFooter>
      </headerFooter>
    </customSheetView>
    <customSheetView guid="{FE4EC9C4-31B9-4D40-8323-5B16C3BC840F}" showPageBreaks="1" showGridLines="0" printArea="1" hiddenColumns="1" view="pageBreakPreview">
      <selection activeCell="A17" sqref="A17"/>
      <pageMargins left="0.75" right="0.63" top="0.57999999999999996" bottom="0.4" header="0.34" footer="0.2"/>
      <pageSetup scale="96" orientation="portrait" r:id="rId11"/>
      <headerFooter alignWithMargins="0">
        <oddFooter>&amp;R&amp;"Book Antiqua,Bold"&amp;8 Page &amp;P of &amp;N</oddFooter>
      </headerFooter>
    </customSheetView>
    <customSheetView guid="{F9FE2C60-2849-4C32-B532-2B1A89FFA9CD}" showGridLines="0" hiddenColumns="1" topLeftCell="A11">
      <selection activeCell="A17" sqref="A17"/>
      <pageMargins left="0.75" right="0.63" top="0.57999999999999996" bottom="0.4" header="0.34" footer="0.2"/>
      <pageSetup orientation="portrait" r:id="rId12"/>
      <headerFooter alignWithMargins="0">
        <oddFooter>&amp;R&amp;"Book Antiqua,Bold"&amp;8 Page &amp;P of &amp;N</oddFooter>
      </headerFooter>
    </customSheetView>
    <customSheetView guid="{494F6778-23FE-4AAC-B37D-6C7543FC13B9}" showGridLines="0" hiddenColumns="1" topLeftCell="A22">
      <selection activeCell="E21" sqref="E21"/>
      <pageMargins left="0.75" right="0.63" top="0.57999999999999996" bottom="0.4" header="0.34" footer="0.2"/>
      <pageSetup orientation="portrait" r:id="rId13"/>
      <headerFooter alignWithMargins="0">
        <oddFooter>&amp;R&amp;"Book Antiqua,Bold"&amp;8 Page &amp;P of &amp;N</oddFooter>
      </headerFooter>
    </customSheetView>
    <customSheetView guid="{CD4CA1A8-824A-452F-BDBA-32A47C1B3013}" showGridLines="0" hiddenColumns="1">
      <selection activeCell="E17" sqref="E17"/>
      <pageMargins left="0.75" right="0.63" top="0.57999999999999996" bottom="0.4" header="0.34" footer="0.2"/>
      <pageSetup orientation="portrait" r:id="rId14"/>
      <headerFooter alignWithMargins="0">
        <oddFooter>&amp;R&amp;"Book Antiqua,Bold"&amp;8 Page &amp;P of &amp;N</oddFooter>
      </headerFooter>
    </customSheetView>
    <customSheetView guid="{8E7B022F-1113-4BA2-B2BA-8EDBE02A2557}" showPageBreaks="1" showGridLines="0" printArea="1" showRuler="0">
      <selection activeCell="B17" sqref="B17"/>
      <pageMargins left="0.75" right="0.63" top="0.57999999999999996" bottom="0.6" header="0.34" footer="0.35"/>
      <pageSetup orientation="portrait" r:id="rId15"/>
      <headerFooter alignWithMargins="0">
        <oddFooter>&amp;L&amp;8Tower Package-TW05, TL associated with Phase-I Generation Project in Orissa (Part-C)&amp;R&amp;"Book Antiqua,Bold"&amp;8 Page &amp;P of &amp;N</oddFooter>
      </headerFooter>
    </customSheetView>
    <customSheetView guid="{A3F641DF-CF1D-48E3-AFDC-E52726A449CB}" zeroValues="0" showRuler="0">
      <selection activeCell="A17" sqref="A17"/>
      <pageMargins left="0.75" right="0.75" top="0.41" bottom="0.37" header="0.23" footer="0.16"/>
      <pageSetup orientation="portrait" r:id="rId16"/>
      <headerFooter alignWithMargins="0">
        <oddFooter>&amp;L&amp;8Tower Package-P238-TW04, TL associated with Phase-I Generation Project in Orissa (Part-C)&amp;R&amp;"Book Antiqua,Bold"&amp;8Attachment-6 TW04  / Page &amp;P</oddFooter>
      </headerFooter>
    </customSheetView>
    <customSheetView guid="{ECEBABD0-566A-41C4-AA9A-38EA30EFEDA8}" showPageBreaks="1" showGridLines="0" zeroValues="0" printArea="1" showRuler="0">
      <selection activeCell="H20" sqref="H20:H21"/>
      <pageMargins left="0.75" right="0.63" top="0.55000000000000004" bottom="0.64" header="0.34" footer="0.38"/>
      <pageSetup orientation="portrait" r:id="rId17"/>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hiddenColumns="1">
      <selection activeCell="A17" sqref="A17"/>
      <pageMargins left="0.75" right="0.63" top="0.57999999999999996" bottom="0.4" header="0.34" footer="0.2"/>
      <pageSetup orientation="portrait" r:id="rId18"/>
      <headerFooter alignWithMargins="0">
        <oddFooter>&amp;R&amp;"Book Antiqua,Bold"&amp;8 Page &amp;P of &amp;N</oddFooter>
      </headerFooter>
    </customSheetView>
    <customSheetView guid="{7A9EA6D6-4DDF-43D9-92E6-C6AFAD14E266}" showGridLines="0" hiddenColumns="1">
      <selection activeCell="E21" sqref="E21"/>
      <pageMargins left="0.75" right="0.63" top="0.57999999999999996" bottom="0.4" header="0.34" footer="0.2"/>
      <pageSetup orientation="portrait" r:id="rId19"/>
      <headerFooter alignWithMargins="0">
        <oddFooter>&amp;R&amp;"Book Antiqua,Bold"&amp;8 Page &amp;P of &amp;N</oddFooter>
      </headerFooter>
    </customSheetView>
    <customSheetView guid="{DC28ED1E-3E35-4094-9C2B-5C0A1C1D459C}" showGridLines="0" hiddenColumns="1">
      <selection activeCell="E36" sqref="E36"/>
      <pageMargins left="0.75" right="0.63" top="0.57999999999999996" bottom="0.4" header="0.34" footer="0.2"/>
      <pageSetup orientation="portrait" r:id="rId20"/>
      <headerFooter alignWithMargins="0">
        <oddFooter>&amp;R&amp;"Book Antiqua,Bold"&amp;8 Page &amp;P of &amp;N</oddFooter>
      </headerFooter>
    </customSheetView>
    <customSheetView guid="{240327DD-375F-45D4-BA52-89AFD79FE6A1}" showPageBreaks="1" showGridLines="0" printArea="1" hiddenColumns="1" view="pageBreakPreview" topLeftCell="A13">
      <selection activeCell="A17" sqref="A17"/>
      <pageMargins left="0.75" right="0.63" top="0.57999999999999996" bottom="0.4" header="0.34" footer="0.2"/>
      <pageSetup scale="96" orientation="portrait" r:id="rId21"/>
      <headerFooter alignWithMargins="0">
        <oddFooter>&amp;R&amp;"Book Antiqua,Bold"&amp;8 Page &amp;P of &amp;N</oddFooter>
      </headerFooter>
    </customSheetView>
    <customSheetView guid="{477F7E43-D393-45BA-B99B-D838E4629B5D}" showPageBreaks="1" showGridLines="0" printArea="1" hiddenColumns="1" view="pageBreakPreview" topLeftCell="A13">
      <selection activeCell="B17" sqref="B17"/>
      <pageMargins left="0.75" right="0.63" top="0.57999999999999996" bottom="0.4" header="0.34" footer="0.2"/>
      <pageSetup scale="96" orientation="portrait" r:id="rId22"/>
      <headerFooter alignWithMargins="0">
        <oddFooter>&amp;R&amp;"Book Antiqua,Bold"&amp;8 Page &amp;P of &amp;N</oddFooter>
      </headerFooter>
    </customSheetView>
    <customSheetView guid="{8E3ED18F-7B8F-4A1C-969D-A70DC3B696C3}" showPageBreaks="1" showGridLines="0" printArea="1" hiddenColumns="1" view="pageBreakPreview" topLeftCell="A13">
      <selection activeCell="B17" sqref="B17"/>
      <pageMargins left="0.75" right="0.63" top="0.57999999999999996" bottom="0.4" header="0.34" footer="0.2"/>
      <pageSetup scale="96" orientation="portrait" r:id="rId23"/>
      <headerFooter alignWithMargins="0">
        <oddFooter>&amp;R&amp;"Book Antiqua,Bold"&amp;8 Page &amp;P of &amp;N</oddFooter>
      </headerFooter>
    </customSheetView>
    <customSheetView guid="{38BECF6E-1A53-4F98-87B9-44F2C5F77E08}" showPageBreaks="1" showGridLines="0" printArea="1" hiddenColumns="1" view="pageBreakPreview" topLeftCell="A25">
      <selection activeCell="A36" sqref="A36"/>
      <pageMargins left="0.75" right="0.63" top="0.57999999999999996" bottom="0.4" header="0.34" footer="0.2"/>
      <pageSetup scale="96" orientation="portrait" r:id="rId24"/>
      <headerFooter alignWithMargins="0">
        <oddFooter>&amp;R&amp;"Book Antiqua,Bold"&amp;8 Page &amp;P of &amp;N</oddFooter>
      </headerFooter>
    </customSheetView>
    <customSheetView guid="{340562B9-6CEE-4962-8D7D-CA1C6778F52C}" showPageBreaks="1" showGridLines="0" printArea="1" hiddenColumns="1" view="pageBreakPreview">
      <selection activeCell="A36" sqref="A36"/>
      <pageMargins left="0.75" right="0.63" top="0.57999999999999996" bottom="0.4" header="0.34" footer="0.2"/>
      <pageSetup scale="96" orientation="portrait" r:id="rId25"/>
      <headerFooter alignWithMargins="0">
        <oddFooter>&amp;R&amp;"Book Antiqua,Bold"&amp;8 Page &amp;P of &amp;N</oddFooter>
      </headerFooter>
    </customSheetView>
    <customSheetView guid="{82E8A0F5-0020-4355-95CF-28601763A783}" showPageBreaks="1" showGridLines="0" printArea="1" hiddenColumns="1" view="pageBreakPreview" topLeftCell="A4">
      <selection activeCell="A17" sqref="A17"/>
      <pageMargins left="0.75" right="0.63" top="0.57999999999999996" bottom="0.4" header="0.34" footer="0.2"/>
      <pageSetup scale="96" orientation="portrait" r:id="rId26"/>
      <headerFooter alignWithMargins="0">
        <oddFooter>&amp;R&amp;"Book Antiqua,Bold"&amp;8 Page &amp;P of &amp;N</oddFooter>
      </headerFooter>
    </customSheetView>
    <customSheetView guid="{05855B4F-D61E-4C97-B759-B2F96767F6F8}" scale="145" showPageBreaks="1" showGridLines="0" fitToPage="1" printArea="1" hiddenColumns="1" view="pageBreakPreview">
      <selection activeCell="A17" sqref="A17"/>
      <pageMargins left="0.75" right="0.63" top="0.57999999999999996" bottom="0.4" header="0.34" footer="0.2"/>
      <pageSetup scale="89" fitToHeight="0" orientation="portrait" r:id="rId27"/>
      <headerFooter alignWithMargins="0">
        <oddFooter>&amp;R&amp;"Book Antiqua,Bold"&amp;8 Page &amp;P of &amp;N</oddFooter>
      </headerFooter>
    </customSheetView>
    <customSheetView guid="{347D9A5E-5167-4CD7-A121-BEAF211F64E4}" showPageBreaks="1" showGridLines="0" fitToPage="1" printArea="1" hiddenColumns="1" view="pageBreakPreview" topLeftCell="A13">
      <selection activeCell="A17" sqref="A17"/>
      <pageMargins left="0.75" right="0.63" top="0.57999999999999996" bottom="0.4" header="0.34" footer="0.2"/>
      <pageSetup scale="89" fitToHeight="0" orientation="portrait" r:id="rId28"/>
      <headerFooter alignWithMargins="0">
        <oddFooter>&amp;R&amp;"Book Antiqua,Bold"&amp;8 Page &amp;P of &amp;N</oddFooter>
      </headerFooter>
    </customSheetView>
    <customSheetView guid="{72B383D4-8341-48BE-BBCC-63C6785ABF81}" showPageBreaks="1" showGridLines="0" fitToPage="1" printArea="1" hiddenColumns="1" view="pageBreakPreview">
      <selection activeCell="A17" sqref="A17"/>
      <pageMargins left="0.75" right="0.63" top="0.57999999999999996" bottom="0.4" header="0.34" footer="0.2"/>
      <pageSetup scale="89" fitToHeight="0" orientation="portrait" r:id="rId29"/>
      <headerFooter alignWithMargins="0">
        <oddFooter>&amp;R&amp;"Book Antiqua,Bold"&amp;8 Page &amp;P of &amp;N</oddFooter>
      </headerFooter>
    </customSheetView>
    <customSheetView guid="{7706378E-40E2-4583-90AF-E6E1DCB3696C}" scale="80" showPageBreaks="1" showGridLines="0" fitToPage="1" printArea="1" hiddenColumns="1" view="pageBreakPreview" topLeftCell="A13">
      <selection activeCell="A17" sqref="A17"/>
      <pageMargins left="0.75" right="0.63" top="0.57999999999999996" bottom="0.4" header="0.34" footer="0.2"/>
      <pageSetup scale="89" fitToHeight="0" orientation="portrait" r:id="rId30"/>
      <headerFooter alignWithMargins="0">
        <oddFooter>&amp;R&amp;"Book Antiqua,Bold"&amp;8 Page &amp;P of &amp;N</oddFooter>
      </headerFooter>
    </customSheetView>
  </customSheetViews>
  <mergeCells count="31">
    <mergeCell ref="C45:D45"/>
    <mergeCell ref="C41:D41"/>
    <mergeCell ref="C42:D42"/>
    <mergeCell ref="C35:D35"/>
    <mergeCell ref="C36:D36"/>
    <mergeCell ref="C37:D37"/>
    <mergeCell ref="C44:D44"/>
    <mergeCell ref="A1:D1"/>
    <mergeCell ref="C20:D20"/>
    <mergeCell ref="C18:D18"/>
    <mergeCell ref="C19:D19"/>
    <mergeCell ref="C16:D16"/>
    <mergeCell ref="A8:D8"/>
    <mergeCell ref="A5:E5"/>
    <mergeCell ref="B10:D10"/>
    <mergeCell ref="A24:E24"/>
    <mergeCell ref="C43:D43"/>
    <mergeCell ref="C40:D40"/>
    <mergeCell ref="C38:D38"/>
    <mergeCell ref="A23:E23"/>
    <mergeCell ref="A33:E33"/>
    <mergeCell ref="C39:D39"/>
    <mergeCell ref="A31:E31"/>
    <mergeCell ref="A32:E32"/>
    <mergeCell ref="C21:D21"/>
    <mergeCell ref="A3:E3"/>
    <mergeCell ref="B11:D11"/>
    <mergeCell ref="B9:D9"/>
    <mergeCell ref="B12:D12"/>
    <mergeCell ref="A14:E14"/>
    <mergeCell ref="C17:D17"/>
  </mergeCells>
  <phoneticPr fontId="7" type="noConversion"/>
  <conditionalFormatting sqref="A52:E52">
    <cfRule type="expression" dxfId="14" priority="2" stopIfTrue="1">
      <formula>$H$20="No"</formula>
    </cfRule>
  </conditionalFormatting>
  <conditionalFormatting sqref="A31:E51">
    <cfRule type="expression" dxfId="13" priority="3" stopIfTrue="1">
      <formula>$H$20=FALSE</formula>
    </cfRule>
  </conditionalFormatting>
  <conditionalFormatting sqref="A30:E30">
    <cfRule type="expression" dxfId="12" priority="1" stopIfTrue="1">
      <formula>$H$20=FALSE</formula>
    </cfRule>
  </conditionalFormatting>
  <pageMargins left="0.75" right="0.63" top="0.57999999999999996" bottom="0.4" header="0.34" footer="0.2"/>
  <pageSetup scale="89" fitToHeight="0" orientation="portrait" r:id="rId31"/>
  <headerFooter alignWithMargins="0">
    <oddFooter>&amp;R&amp;"Book Antiqua,Bold"&amp;8 Page &amp;P of &amp;N</oddFooter>
  </headerFooter>
  <drawing r:id="rId32"/>
  <legacyDrawing r:id="rId33"/>
  <mc:AlternateContent xmlns:mc="http://schemas.openxmlformats.org/markup-compatibility/2006">
    <mc:Choice Requires="x14">
      <controls>
        <mc:AlternateContent xmlns:mc="http://schemas.openxmlformats.org/markup-compatibility/2006">
          <mc:Choice Requires="x14">
            <control shapeId="10254" r:id="rId34" name="Check Box 14">
              <controlPr defaultSize="0" print="0" autoFill="0" autoLine="0" autoPict="0">
                <anchor moveWithCells="1">
                  <from>
                    <xdr:col>4</xdr:col>
                    <xdr:colOff>2209800</xdr:colOff>
                    <xdr:row>21</xdr:row>
                    <xdr:rowOff>0</xdr:rowOff>
                  </from>
                  <to>
                    <xdr:col>4</xdr:col>
                    <xdr:colOff>2514600</xdr:colOff>
                    <xdr:row>22</xdr:row>
                    <xdr:rowOff>7620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tabColor indexed="12"/>
    <pageSetUpPr fitToPage="1"/>
  </sheetPr>
  <dimension ref="A1:I28"/>
  <sheetViews>
    <sheetView showGridLines="0" view="pageBreakPreview" zoomScaleSheetLayoutView="100" workbookViewId="0">
      <selection activeCell="M13" sqref="M13"/>
    </sheetView>
  </sheetViews>
  <sheetFormatPr defaultColWidth="9.109375" defaultRowHeight="14.4"/>
  <cols>
    <col min="1" max="1" width="12.109375" style="29" customWidth="1"/>
    <col min="2" max="2" width="20.5546875" style="29" customWidth="1"/>
    <col min="3" max="3" width="11.44140625" style="29" customWidth="1"/>
    <col min="4" max="4" width="17.6640625" style="29" customWidth="1"/>
    <col min="5" max="5" width="49.44140625" style="29" customWidth="1"/>
    <col min="6" max="8" width="9.109375" style="24"/>
    <col min="9" max="16384" width="9.109375" style="25"/>
  </cols>
  <sheetData>
    <row r="1" spans="1:9" ht="21.75" customHeight="1">
      <c r="A1" s="651" t="str">
        <f>'Attach 3(JV)'!A1</f>
        <v>Specification No. :5002001909/OTHERS/DOM/A04-CC CS -5</v>
      </c>
      <c r="B1" s="651"/>
      <c r="C1" s="651"/>
      <c r="D1" s="651"/>
      <c r="E1" s="375" t="str">
        <f>"Attachment-7 " &amp; 'Attach 3(JV)'!AT1</f>
        <v xml:space="preserve">Attachment-7 </v>
      </c>
    </row>
    <row r="2" spans="1:9">
      <c r="E2" s="274"/>
    </row>
    <row r="3" spans="1:9" ht="92.25" customHeight="1">
      <c r="A3" s="610" t="str">
        <f>'Attach 3(JV)'!A3</f>
        <v>Rural Electrification Work under Prime Minister’s Development Project (PMDP) in Reasi, Udhampur &amp; Ramban districts of UT of J&amp;K.</v>
      </c>
      <c r="B3" s="611"/>
      <c r="C3" s="611"/>
      <c r="D3" s="611"/>
      <c r="E3" s="611"/>
      <c r="F3" s="26"/>
      <c r="G3" s="27"/>
      <c r="H3" s="26"/>
    </row>
    <row r="4" spans="1:9" ht="20.100000000000001" customHeight="1">
      <c r="A4" s="28"/>
      <c r="H4" s="30"/>
      <c r="I4" s="10"/>
    </row>
    <row r="5" spans="1:9" ht="20.100000000000001" customHeight="1">
      <c r="A5" s="643" t="s">
        <v>186</v>
      </c>
      <c r="B5" s="643"/>
      <c r="C5" s="643"/>
      <c r="D5" s="643"/>
      <c r="E5" s="643"/>
      <c r="F5" s="31"/>
      <c r="H5" s="30"/>
      <c r="I5" s="12"/>
    </row>
    <row r="6" spans="1:9" ht="20.100000000000001" customHeight="1">
      <c r="A6" s="32"/>
      <c r="H6" s="30"/>
      <c r="I6" s="12"/>
    </row>
    <row r="7" spans="1:9" ht="20.100000000000001" customHeight="1">
      <c r="A7" s="33" t="str">
        <f>'Attach 3(JV)'!A7</f>
        <v>Bidder’s Name and Address (Sole Bidder) :</v>
      </c>
      <c r="E7" s="15" t="str">
        <f>'Attach 3(JV)'!E7</f>
        <v>To:</v>
      </c>
      <c r="H7" s="30"/>
      <c r="I7" s="12"/>
    </row>
    <row r="8" spans="1:9" ht="36" customHeight="1">
      <c r="A8" s="641" t="str">
        <f>'Attach 3(JV)'!A8</f>
        <v/>
      </c>
      <c r="B8" s="641"/>
      <c r="C8" s="641"/>
      <c r="D8" s="641"/>
      <c r="E8" s="158" t="str">
        <f>'Attach 3(JV)'!E8</f>
        <v>Contract Services</v>
      </c>
      <c r="H8" s="30"/>
      <c r="I8" s="12"/>
    </row>
    <row r="9" spans="1:9" ht="20.100000000000001" customHeight="1">
      <c r="A9" s="13" t="s">
        <v>351</v>
      </c>
      <c r="B9" s="645" t="str">
        <f>'Attach 3(JV)'!B9</f>
        <v/>
      </c>
      <c r="C9" s="645"/>
      <c r="D9" s="645"/>
      <c r="E9" s="158" t="str">
        <f>'Attach 3(JV)'!E9</f>
        <v>Power Grid Corporation of India Ltd.,</v>
      </c>
      <c r="H9" s="30"/>
      <c r="I9" s="12"/>
    </row>
    <row r="10" spans="1:9" ht="20.100000000000001" customHeight="1">
      <c r="A10" s="13" t="s">
        <v>353</v>
      </c>
      <c r="B10" s="645" t="str">
        <f>'Attach 3(JV)'!B10</f>
        <v/>
      </c>
      <c r="C10" s="645"/>
      <c r="D10" s="645"/>
      <c r="E10" s="158" t="str">
        <f>'Attach 3(JV)'!E10</f>
        <v>"Saudamini", Plot No. 2, Sector 29</v>
      </c>
      <c r="H10" s="30"/>
      <c r="I10" s="12"/>
    </row>
    <row r="11" spans="1:9" ht="20.100000000000001" customHeight="1">
      <c r="B11" s="645" t="str">
        <f>'Attach 3(JV)'!B11</f>
        <v/>
      </c>
      <c r="C11" s="645"/>
      <c r="D11" s="645"/>
      <c r="E11" s="158" t="str">
        <f>'Attach 3(JV)'!E11</f>
        <v>Gurgaon (Haryana) - 122001</v>
      </c>
    </row>
    <row r="12" spans="1:9" ht="20.100000000000001" customHeight="1">
      <c r="B12" s="104"/>
      <c r="C12" s="104"/>
      <c r="D12" s="104"/>
    </row>
    <row r="13" spans="1:9" ht="20.100000000000001" customHeight="1">
      <c r="A13" s="32"/>
      <c r="B13" s="104"/>
      <c r="C13" s="104"/>
      <c r="D13" s="104"/>
    </row>
    <row r="14" spans="1:9" ht="27.75" customHeight="1">
      <c r="A14" s="703" t="s">
        <v>187</v>
      </c>
      <c r="B14" s="703"/>
      <c r="C14" s="703"/>
      <c r="D14" s="703"/>
      <c r="E14" s="703"/>
      <c r="F14" s="34"/>
      <c r="G14" s="34"/>
      <c r="H14" s="34"/>
    </row>
    <row r="15" spans="1:9" ht="20.100000000000001" customHeight="1">
      <c r="A15" s="32"/>
    </row>
    <row r="16" spans="1:9" ht="33" customHeight="1">
      <c r="A16" s="36" t="s">
        <v>6</v>
      </c>
      <c r="B16" s="72" t="str">
        <f>'Attach 3(JV)'!B24</f>
        <v>--</v>
      </c>
      <c r="C16" s="33"/>
      <c r="D16" s="37" t="s">
        <v>4</v>
      </c>
      <c r="E16" s="297" t="str">
        <f>'Attach 3(JV)'!E24</f>
        <v/>
      </c>
    </row>
    <row r="17" spans="1:5" ht="33" customHeight="1">
      <c r="A17" s="36" t="s">
        <v>7</v>
      </c>
      <c r="B17" s="297" t="str">
        <f>'Attach 3(JV)'!B25</f>
        <v/>
      </c>
      <c r="C17" s="33"/>
      <c r="D17" s="37" t="s">
        <v>5</v>
      </c>
      <c r="E17" s="297" t="str">
        <f>'Attach 3(JV)'!E25</f>
        <v/>
      </c>
    </row>
    <row r="18" spans="1:5" ht="33" customHeight="1">
      <c r="D18" s="37"/>
    </row>
    <row r="19" spans="1:5" ht="20.100000000000001" customHeight="1"/>
    <row r="20" spans="1:5" ht="20.100000000000001" customHeight="1">
      <c r="A20" s="38"/>
    </row>
    <row r="21" spans="1:5" ht="20.100000000000001" customHeight="1"/>
    <row r="22" spans="1:5" ht="20.100000000000001" customHeight="1">
      <c r="A22" s="38"/>
    </row>
    <row r="23" spans="1:5" ht="20.100000000000001" customHeight="1"/>
    <row r="24" spans="1:5" ht="20.100000000000001" customHeight="1">
      <c r="A24" s="38"/>
    </row>
    <row r="25" spans="1:5" ht="20.100000000000001" customHeight="1"/>
    <row r="26" spans="1:5" ht="20.100000000000001" customHeight="1"/>
    <row r="27" spans="1:5" ht="20.100000000000001" customHeight="1"/>
    <row r="28" spans="1:5" ht="20.100000000000001" customHeight="1"/>
  </sheetData>
  <sheetProtection algorithmName="SHA-512" hashValue="bAeovK04pH04KrO8cQfAhqv9DsSBvwg/U7YhqK13MAp1uF5IPVilvakYaJICRzg1lRr4TEH5IbDaSgJVFCxR8Q==" saltValue="rbrTttsb7F8p0lQ2RlVHZg==" spinCount="100000" sheet="1" formatColumns="0" formatRows="0" selectLockedCells="1"/>
  <customSheetViews>
    <customSheetView guid="{AC4C7B77-63EC-4D27-A5DB-0B1118A50B23}" showPageBreaks="1" showGridLines="0" fitToPage="1" printArea="1" view="pageBreakPreview">
      <selection activeCell="M13" sqref="M13"/>
      <pageMargins left="0.75" right="0.63" top="0.57999999999999996" bottom="0.6" header="0.34" footer="0.35"/>
      <pageSetup scale="91" orientation="portrait" r:id="rId1"/>
      <headerFooter alignWithMargins="0">
        <oddFooter>&amp;R&amp;"Book Antiqua,Bold"&amp;8 Page &amp;P of &amp;N</oddFooter>
      </headerFooter>
    </customSheetView>
    <customSheetView guid="{75B62F04-C357-470B-9A70-09F62BD072B1}" showPageBreaks="1" showGridLines="0" fitToPage="1" printArea="1" view="pageBreakPreview">
      <selection activeCell="E15" sqref="E15"/>
      <pageMargins left="0.75" right="0.63" top="0.57999999999999996" bottom="0.6" header="0.34" footer="0.35"/>
      <pageSetup scale="91" orientation="portrait" r:id="rId2"/>
      <headerFooter alignWithMargins="0">
        <oddFooter>&amp;R&amp;"Book Antiqua,Bold"&amp;8 Page &amp;P of &amp;N</oddFooter>
      </headerFooter>
    </customSheetView>
    <customSheetView guid="{FB41F969-87BE-4AD1-A99C-A5F9EA1C8FCB}" showPageBreaks="1" showGridLines="0" fitToPage="1" printArea="1" view="pageBreakPreview" topLeftCell="A7">
      <selection activeCell="E15" sqref="E15"/>
      <pageMargins left="0.75" right="0.63" top="0.57999999999999996" bottom="0.6" header="0.34" footer="0.35"/>
      <pageSetup scale="91" orientation="portrait" r:id="rId3"/>
      <headerFooter alignWithMargins="0">
        <oddFooter>&amp;R&amp;"Book Antiqua,Bold"&amp;8 Page &amp;P of &amp;N</oddFooter>
      </headerFooter>
    </customSheetView>
    <customSheetView guid="{47D52ECC-373D-4A7A-838F-7112A4A0A94F}" showPageBreaks="1" showGridLines="0" fitToPage="1" printArea="1" view="pageBreakPreview">
      <selection activeCell="A3" sqref="A3:E3"/>
      <pageMargins left="0.75" right="0.63" top="0.57999999999999996" bottom="0.6" header="0.34" footer="0.35"/>
      <pageSetup scale="91" orientation="portrait" r:id="rId4"/>
      <headerFooter alignWithMargins="0">
        <oddFooter>&amp;R&amp;"Book Antiqua,Bold"&amp;8 Page &amp;P of &amp;N</oddFooter>
      </headerFooter>
    </customSheetView>
    <customSheetView guid="{BA86FE7A-199D-4ABD-A444-AE6BFDF4BCC9}" scale="130" showPageBreaks="1" showGridLines="0" fitToPage="1" printArea="1" view="pageBreakPreview">
      <selection activeCell="A3" sqref="A3:E3"/>
      <pageMargins left="0.75" right="0.63" top="0.57999999999999996" bottom="0.6" header="0.34" footer="0.35"/>
      <pageSetup scale="91" orientation="portrait" r:id="rId5"/>
      <headerFooter alignWithMargins="0">
        <oddFooter>&amp;R&amp;"Book Antiqua,Bold"&amp;8 Page &amp;P of &amp;N</oddFooter>
      </headerFooter>
    </customSheetView>
    <customSheetView guid="{E51D3662-FFCE-4FD6-A590-7DDC9E38C41F}" showPageBreaks="1" showGridLines="0" fitToPage="1" printArea="1" view="pageBreakPreview">
      <selection activeCell="I16" sqref="I16"/>
      <pageMargins left="0.75" right="0.63" top="0.57999999999999996" bottom="0.6" header="0.34" footer="0.35"/>
      <pageSetup orientation="portrait" r:id="rId6"/>
      <headerFooter alignWithMargins="0">
        <oddFooter>&amp;R&amp;"Book Antiqua,Bold"&amp;8 Page &amp;P of &amp;N</oddFooter>
      </headerFooter>
    </customSheetView>
    <customSheetView guid="{CB7992C9-ABA5-4C7D-8C49-1E1D8E8875C7}" showPageBreaks="1" showGridLines="0" printArea="1" view="pageBreakPreview">
      <selection activeCell="H32" sqref="H32"/>
      <pageMargins left="0.75" right="0.63" top="0.57999999999999996" bottom="0.6" header="0.34" footer="0.35"/>
      <pageSetup orientation="portrait" r:id="rId7"/>
      <headerFooter alignWithMargins="0">
        <oddFooter>&amp;R&amp;"Book Antiqua,Bold"&amp;8 Page &amp;P of &amp;N</oddFooter>
      </headerFooter>
    </customSheetView>
    <customSheetView guid="{97C0FC0E-800C-45C9-895E-E91A3F1ADBA4}" showPageBreaks="1" showGridLines="0" printArea="1" view="pageBreakPreview">
      <selection activeCell="H32" sqref="H32"/>
      <pageMargins left="0.75" right="0.63" top="0.57999999999999996" bottom="0.6" header="0.34" footer="0.35"/>
      <pageSetup orientation="portrait" r:id="rId8"/>
      <headerFooter alignWithMargins="0">
        <oddFooter>&amp;R&amp;"Book Antiqua,Bold"&amp;8 Page &amp;P of &amp;N</oddFooter>
      </headerFooter>
    </customSheetView>
    <customSheetView guid="{15A19D23-A9FD-4FC1-B7B0-F2D16BDFC729}" showPageBreaks="1" showGridLines="0" printArea="1" view="pageBreakPreview">
      <selection activeCell="B17" sqref="B17"/>
      <pageMargins left="0.75" right="0.63" top="0.57999999999999996" bottom="0.6" header="0.34" footer="0.35"/>
      <pageSetup orientation="portrait" r:id="rId9"/>
      <headerFooter alignWithMargins="0">
        <oddFooter>&amp;R&amp;"Book Antiqua,Bold"&amp;8 Page &amp;P of &amp;N</oddFooter>
      </headerFooter>
    </customSheetView>
    <customSheetView guid="{C5EDD9E3-0801-4479-8600-A80B0FCFDF0B}" showPageBreaks="1" showGridLines="0" printArea="1" view="pageBreakPreview">
      <selection activeCell="B17" sqref="B17"/>
      <pageMargins left="0.75" right="0.63" top="0.57999999999999996" bottom="0.6" header="0.34" footer="0.35"/>
      <pageSetup orientation="portrait" r:id="rId10"/>
      <headerFooter alignWithMargins="0">
        <oddFooter>&amp;R&amp;"Book Antiqua,Bold"&amp;8 Page &amp;P of &amp;N</oddFooter>
      </headerFooter>
    </customSheetView>
    <customSheetView guid="{FE4EC9C4-31B9-4D40-8323-5B16C3BC840F}" scale="60" showPageBreaks="1" showGridLines="0" printArea="1" view="pageBreakPreview" topLeftCell="A13">
      <pageMargins left="0.75" right="0.63" top="0.57999999999999996" bottom="0.6" header="0.34" footer="0.35"/>
      <pageSetup orientation="portrait" r:id="rId11"/>
      <headerFooter alignWithMargins="0">
        <oddFooter>&amp;R&amp;"Book Antiqua,Bold"&amp;8 Page &amp;P of &amp;N</oddFooter>
      </headerFooter>
    </customSheetView>
    <customSheetView guid="{F9FE2C60-2849-4C32-B532-2B1A89FFA9CD}" showGridLines="0" topLeftCell="A25">
      <pageMargins left="0.75" right="0.63" top="0.57999999999999996" bottom="0.6" header="0.34" footer="0.35"/>
      <pageSetup orientation="portrait" r:id="rId12"/>
      <headerFooter alignWithMargins="0">
        <oddFooter>&amp;R&amp;"Book Antiqua,Bold"&amp;8 Page &amp;P of &amp;N</oddFooter>
      </headerFooter>
    </customSheetView>
    <customSheetView guid="{494F6778-23FE-4AAC-B37D-6C7543FC13B9}" scale="110" showGridLines="0" topLeftCell="A16">
      <selection activeCell="A3" sqref="A3:E3"/>
      <pageMargins left="0.75" right="0.63" top="0.57999999999999996" bottom="0.6" header="0.34" footer="0.35"/>
      <pageSetup orientation="portrait" r:id="rId13"/>
      <headerFooter alignWithMargins="0">
        <oddFooter>&amp;R&amp;"Book Antiqua,Bold"&amp;8 Page &amp;P of &amp;N</oddFooter>
      </headerFooter>
    </customSheetView>
    <customSheetView guid="{CD4CA1A8-824A-452F-BDBA-32A47C1B3013}" showGridLines="0">
      <selection activeCell="E1" sqref="E1"/>
      <pageMargins left="0.75" right="0.63" top="0.57999999999999996" bottom="0.6" header="0.34" footer="0.35"/>
      <pageSetup orientation="portrait" r:id="rId14"/>
      <headerFooter alignWithMargins="0">
        <oddFooter>&amp;R&amp;"Book Antiqua,Bold"&amp;8 Page &amp;P of &amp;N</oddFooter>
      </headerFooter>
    </customSheetView>
    <customSheetView guid="{8E7B022F-1113-4BA2-B2BA-8EDBE02A2557}" showPageBreaks="1" showGridLines="0" printArea="1" showRuler="0">
      <selection activeCell="A5" sqref="A5:F5"/>
      <pageMargins left="0.75" right="0.63" top="0.57999999999999996" bottom="0.6" header="0.34" footer="0.35"/>
      <pageSetup orientation="portrait" r:id="rId15"/>
      <headerFooter alignWithMargins="0">
        <oddFooter>&amp;L&amp;8Tower Package-TW05, TL associated with Phase-I Generation Project in Orissa (Part-C)&amp;R&amp;"Book Antiqua,Bold"&amp;8 Page &amp;P of &amp;N</oddFooter>
      </headerFooter>
    </customSheetView>
    <customSheetView guid="{ECEBABD0-566A-41C4-AA9A-38EA30EFEDA8}" showGridLines="0" zeroValues="0" showRuler="0">
      <pageMargins left="0.75" right="0.63" top="0.55000000000000004" bottom="0.64" header="0.34" footer="0.38"/>
      <pageSetup orientation="portrait" r:id="rId16"/>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cale="110" showGridLines="0">
      <selection activeCell="A3" sqref="A3:E3"/>
      <pageMargins left="0.75" right="0.63" top="0.57999999999999996" bottom="0.6" header="0.34" footer="0.35"/>
      <pageSetup orientation="portrait" r:id="rId17"/>
      <headerFooter alignWithMargins="0">
        <oddFooter>&amp;R&amp;"Book Antiqua,Bold"&amp;8 Page &amp;P of &amp;N</oddFooter>
      </headerFooter>
    </customSheetView>
    <customSheetView guid="{7A9EA6D6-4DDF-43D9-92E6-C6AFAD14E266}" showGridLines="0">
      <selection activeCell="A3" sqref="A3:E3"/>
      <pageMargins left="0.75" right="0.63" top="0.57999999999999996" bottom="0.6" header="0.34" footer="0.35"/>
      <pageSetup orientation="portrait" r:id="rId18"/>
      <headerFooter alignWithMargins="0">
        <oddFooter>&amp;R&amp;"Book Antiqua,Bold"&amp;8 Page &amp;P of &amp;N</oddFooter>
      </headerFooter>
    </customSheetView>
    <customSheetView guid="{DC28ED1E-3E35-4094-9C2B-5C0A1C1D459C}" showGridLines="0">
      <selection activeCell="E36" sqref="E36"/>
      <pageMargins left="0.75" right="0.63" top="0.57999999999999996" bottom="0.6" header="0.34" footer="0.35"/>
      <pageSetup orientation="portrait" r:id="rId19"/>
      <headerFooter alignWithMargins="0">
        <oddFooter>&amp;R&amp;"Book Antiqua,Bold"&amp;8 Page &amp;P of &amp;N</oddFooter>
      </headerFooter>
    </customSheetView>
    <customSheetView guid="{240327DD-375F-45D4-BA52-89AFD79FE6A1}" scale="60" showPageBreaks="1" showGridLines="0" printArea="1" view="pageBreakPreview">
      <pageMargins left="0.75" right="0.63" top="0.57999999999999996" bottom="0.6" header="0.34" footer="0.35"/>
      <pageSetup orientation="portrait" r:id="rId20"/>
      <headerFooter alignWithMargins="0">
        <oddFooter>&amp;R&amp;"Book Antiqua,Bold"&amp;8 Page &amp;P of &amp;N</oddFooter>
      </headerFooter>
    </customSheetView>
    <customSheetView guid="{477F7E43-D393-45BA-B99B-D838E4629B5D}" showPageBreaks="1" showGridLines="0" printArea="1" view="pageBreakPreview">
      <selection activeCell="B17" sqref="B17"/>
      <pageMargins left="0.75" right="0.63" top="0.57999999999999996" bottom="0.6" header="0.34" footer="0.35"/>
      <pageSetup orientation="portrait" r:id="rId21"/>
      <headerFooter alignWithMargins="0">
        <oddFooter>&amp;R&amp;"Book Antiqua,Bold"&amp;8 Page &amp;P of &amp;N</oddFooter>
      </headerFooter>
    </customSheetView>
    <customSheetView guid="{8E3ED18F-7B8F-4A1C-969D-A70DC3B696C3}" showPageBreaks="1" showGridLines="0" printArea="1" view="pageBreakPreview">
      <selection activeCell="B17" sqref="B17"/>
      <pageMargins left="0.75" right="0.63" top="0.57999999999999996" bottom="0.6" header="0.34" footer="0.35"/>
      <pageSetup orientation="portrait" r:id="rId22"/>
      <headerFooter alignWithMargins="0">
        <oddFooter>&amp;R&amp;"Book Antiqua,Bold"&amp;8 Page &amp;P of &amp;N</oddFooter>
      </headerFooter>
    </customSheetView>
    <customSheetView guid="{38BECF6E-1A53-4F98-87B9-44F2C5F77E08}" showPageBreaks="1" showGridLines="0" printArea="1" view="pageBreakPreview" topLeftCell="A19">
      <selection activeCell="H32" sqref="H32"/>
      <pageMargins left="0.75" right="0.63" top="0.57999999999999996" bottom="0.6" header="0.34" footer="0.35"/>
      <pageSetup orientation="portrait" r:id="rId23"/>
      <headerFooter alignWithMargins="0">
        <oddFooter>&amp;R&amp;"Book Antiqua,Bold"&amp;8 Page &amp;P of &amp;N</oddFooter>
      </headerFooter>
    </customSheetView>
    <customSheetView guid="{340562B9-6CEE-4962-8D7D-CA1C6778F52C}" showPageBreaks="1" showGridLines="0" printArea="1" view="pageBreakPreview">
      <selection activeCell="H32" sqref="H32"/>
      <pageMargins left="0.75" right="0.63" top="0.57999999999999996" bottom="0.6" header="0.34" footer="0.35"/>
      <pageSetup orientation="portrait" r:id="rId24"/>
      <headerFooter alignWithMargins="0">
        <oddFooter>&amp;R&amp;"Book Antiqua,Bold"&amp;8 Page &amp;P of &amp;N</oddFooter>
      </headerFooter>
    </customSheetView>
    <customSheetView guid="{82E8A0F5-0020-4355-95CF-28601763A783}" showPageBreaks="1" showGridLines="0" fitToPage="1" printArea="1" view="pageBreakPreview" topLeftCell="A7">
      <selection activeCell="E7" sqref="E7"/>
      <pageMargins left="0.75" right="0.63" top="0.57999999999999996" bottom="0.6" header="0.34" footer="0.35"/>
      <pageSetup orientation="portrait" r:id="rId25"/>
      <headerFooter alignWithMargins="0">
        <oddFooter>&amp;R&amp;"Book Antiqua,Bold"&amp;8 Page &amp;P of &amp;N</oddFooter>
      </headerFooter>
    </customSheetView>
    <customSheetView guid="{05855B4F-D61E-4C97-B759-B2F96767F6F8}" scale="130" showPageBreaks="1" showGridLines="0" fitToPage="1" printArea="1" view="pageBreakPreview">
      <selection activeCell="A3" sqref="A3:E3"/>
      <pageMargins left="0.75" right="0.63" top="0.57999999999999996" bottom="0.6" header="0.34" footer="0.35"/>
      <pageSetup scale="91" orientation="portrait" r:id="rId26"/>
      <headerFooter alignWithMargins="0">
        <oddFooter>&amp;R&amp;"Book Antiqua,Bold"&amp;8 Page &amp;P of &amp;N</oddFooter>
      </headerFooter>
    </customSheetView>
    <customSheetView guid="{347D9A5E-5167-4CD7-A121-BEAF211F64E4}" showPageBreaks="1" showGridLines="0" fitToPage="1" printArea="1" view="pageBreakPreview">
      <selection activeCell="A3" sqref="A3:E3"/>
      <pageMargins left="0.75" right="0.63" top="0.57999999999999996" bottom="0.6" header="0.34" footer="0.35"/>
      <pageSetup scale="91" orientation="portrait" r:id="rId27"/>
      <headerFooter alignWithMargins="0">
        <oddFooter>&amp;R&amp;"Book Antiqua,Bold"&amp;8 Page &amp;P of &amp;N</oddFooter>
      </headerFooter>
    </customSheetView>
    <customSheetView guid="{72B383D4-8341-48BE-BBCC-63C6785ABF81}" showPageBreaks="1" showGridLines="0" fitToPage="1" printArea="1" view="pageBreakPreview">
      <selection activeCell="A3" sqref="A3:E3"/>
      <pageMargins left="0.75" right="0.63" top="0.57999999999999996" bottom="0.6" header="0.34" footer="0.35"/>
      <pageSetup scale="91" orientation="portrait" r:id="rId28"/>
      <headerFooter alignWithMargins="0">
        <oddFooter>&amp;R&amp;"Book Antiqua,Bold"&amp;8 Page &amp;P of &amp;N</oddFooter>
      </headerFooter>
    </customSheetView>
    <customSheetView guid="{7706378E-40E2-4583-90AF-E6E1DCB3696C}" showPageBreaks="1" showGridLines="0" fitToPage="1" printArea="1" view="pageBreakPreview">
      <selection activeCell="E15" sqref="E15"/>
      <pageMargins left="0.75" right="0.63" top="0.57999999999999996" bottom="0.6" header="0.34" footer="0.35"/>
      <pageSetup scale="91" orientation="portrait" r:id="rId29"/>
      <headerFooter alignWithMargins="0">
        <oddFooter>&amp;R&amp;"Book Antiqua,Bold"&amp;8 Page &amp;P of &amp;N</oddFooter>
      </headerFooter>
    </customSheetView>
  </customSheetViews>
  <mergeCells count="8">
    <mergeCell ref="A1:D1"/>
    <mergeCell ref="A3:E3"/>
    <mergeCell ref="A5:E5"/>
    <mergeCell ref="A14:E14"/>
    <mergeCell ref="B9:D9"/>
    <mergeCell ref="B10:D10"/>
    <mergeCell ref="B11:D11"/>
    <mergeCell ref="A8:D8"/>
  </mergeCells>
  <phoneticPr fontId="7" type="noConversion"/>
  <pageMargins left="0.75" right="0.63" top="0.57999999999999996" bottom="0.6" header="0.34" footer="0.35"/>
  <pageSetup scale="91" orientation="portrait" r:id="rId30"/>
  <headerFooter alignWithMargins="0">
    <oddFooter>&amp;R&amp;"Book Antiqua,Bold"&amp;8 Page &amp;P of &amp;N</oddFooter>
  </headerFooter>
  <drawing r:id="rId3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tabColor indexed="44"/>
    <pageSetUpPr fitToPage="1"/>
  </sheetPr>
  <dimension ref="A1:H63"/>
  <sheetViews>
    <sheetView showGridLines="0" view="pageBreakPreview" topLeftCell="A9" zoomScaleSheetLayoutView="100" workbookViewId="0">
      <selection activeCell="E21" sqref="E21"/>
    </sheetView>
  </sheetViews>
  <sheetFormatPr defaultColWidth="9.109375" defaultRowHeight="14.4"/>
  <cols>
    <col min="1" max="1" width="12.109375" style="29" customWidth="1"/>
    <col min="2" max="2" width="20.5546875" style="29" customWidth="1"/>
    <col min="3" max="3" width="11.44140625" style="29" customWidth="1"/>
    <col min="4" max="4" width="29.5546875" style="29" customWidth="1"/>
    <col min="5" max="5" width="42.88671875" style="29" customWidth="1"/>
    <col min="6" max="7" width="9.109375" style="24"/>
    <col min="8" max="16384" width="9.109375" style="25"/>
  </cols>
  <sheetData>
    <row r="1" spans="1:8" ht="33.75" customHeight="1">
      <c r="A1" s="651" t="str">
        <f>'Attach 3(JV)'!A1</f>
        <v>Specification No. :5002001909/OTHERS/DOM/A04-CC CS -5</v>
      </c>
      <c r="B1" s="651"/>
      <c r="C1" s="651"/>
      <c r="D1" s="651"/>
      <c r="E1" s="376" t="s">
        <v>790</v>
      </c>
    </row>
    <row r="2" spans="1:8" ht="15" customHeight="1"/>
    <row r="3" spans="1:8" ht="73.5" customHeight="1">
      <c r="A3" s="721" t="str">
        <f>'Attach 3(JV)'!A3</f>
        <v>Rural Electrification Work under Prime Minister’s Development Project (PMDP) in Reasi, Udhampur &amp; Ramban districts of UT of J&amp;K.</v>
      </c>
      <c r="B3" s="722"/>
      <c r="C3" s="722"/>
      <c r="D3" s="722"/>
      <c r="E3" s="722"/>
      <c r="F3" s="27"/>
      <c r="G3" s="26"/>
    </row>
    <row r="4" spans="1:8" ht="15" customHeight="1">
      <c r="A4" s="28"/>
      <c r="G4" s="30"/>
      <c r="H4" s="10"/>
    </row>
    <row r="5" spans="1:8" ht="20.100000000000001" customHeight="1">
      <c r="A5" s="643" t="s">
        <v>375</v>
      </c>
      <c r="B5" s="643"/>
      <c r="C5" s="643"/>
      <c r="D5" s="643"/>
      <c r="E5" s="643"/>
      <c r="G5" s="30"/>
      <c r="H5" s="12"/>
    </row>
    <row r="6" spans="1:8" ht="12.75" customHeight="1">
      <c r="A6" s="32"/>
      <c r="G6" s="30"/>
      <c r="H6" s="12"/>
    </row>
    <row r="7" spans="1:8" ht="20.100000000000001" customHeight="1">
      <c r="A7" s="33" t="str">
        <f>'Attach 3(JV)'!A7</f>
        <v>Bidder’s Name and Address (Sole Bidder) :</v>
      </c>
      <c r="E7" s="556" t="s">
        <v>350</v>
      </c>
      <c r="G7" s="30"/>
      <c r="H7" s="12"/>
    </row>
    <row r="8" spans="1:8" ht="36" customHeight="1">
      <c r="A8" s="641" t="str">
        <f>'Attach 3(JV)'!A8</f>
        <v/>
      </c>
      <c r="B8" s="641"/>
      <c r="C8" s="641"/>
      <c r="D8" s="641"/>
      <c r="E8" s="556" t="str">
        <f>'Attach 3(JV)'!E8</f>
        <v>Contract Services</v>
      </c>
      <c r="G8" s="30"/>
      <c r="H8" s="12"/>
    </row>
    <row r="9" spans="1:8" ht="20.100000000000001" customHeight="1">
      <c r="A9" s="13" t="s">
        <v>351</v>
      </c>
      <c r="B9" s="653" t="str">
        <f>'Attach 3(JV)'!B9</f>
        <v/>
      </c>
      <c r="C9" s="653"/>
      <c r="D9" s="653"/>
      <c r="E9" s="556" t="str">
        <f>'Attach 3(JV)'!E9</f>
        <v>Power Grid Corporation of India Ltd.,</v>
      </c>
      <c r="G9" s="30"/>
      <c r="H9" s="12"/>
    </row>
    <row r="10" spans="1:8" ht="20.100000000000001" customHeight="1">
      <c r="A10" s="13" t="s">
        <v>353</v>
      </c>
      <c r="B10" s="653" t="str">
        <f>'Attach 3(JV)'!B10</f>
        <v/>
      </c>
      <c r="C10" s="653"/>
      <c r="D10" s="653"/>
      <c r="E10" s="556" t="str">
        <f>'Attach 3(JV)'!E10</f>
        <v>"Saudamini", Plot No. 2, Sector 29</v>
      </c>
      <c r="G10" s="30"/>
      <c r="H10" s="12"/>
    </row>
    <row r="11" spans="1:8" ht="20.100000000000001" customHeight="1">
      <c r="B11" s="653" t="str">
        <f>'Attach 3(JV)'!B11</f>
        <v/>
      </c>
      <c r="C11" s="653"/>
      <c r="D11" s="653"/>
      <c r="E11" s="556" t="str">
        <f>'Attach 3(JV)'!E11</f>
        <v>Gurgaon (Haryana) - 122001</v>
      </c>
    </row>
    <row r="12" spans="1:8" ht="20.100000000000001" customHeight="1">
      <c r="A12" s="32"/>
      <c r="B12" s="653" t="str">
        <f>'Attach 3(JV)'!B12</f>
        <v/>
      </c>
      <c r="C12" s="653"/>
      <c r="D12" s="653"/>
      <c r="E12" s="11"/>
    </row>
    <row r="13" spans="1:8" ht="13.5" customHeight="1">
      <c r="A13" s="32"/>
      <c r="B13" s="149"/>
      <c r="C13" s="149"/>
      <c r="D13" s="149"/>
    </row>
    <row r="14" spans="1:8" ht="20.100000000000001" customHeight="1">
      <c r="A14" s="29" t="s">
        <v>346</v>
      </c>
    </row>
    <row r="15" spans="1:8" ht="15" customHeight="1">
      <c r="A15" s="32"/>
    </row>
    <row r="16" spans="1:8" ht="95.25" customHeight="1">
      <c r="A16" s="720" t="str">
        <f>"We hereby declare that the following Work Completion Schedule shall be followed by us in furnishing and installation of the subject Package i.e., " &amp; 'Attach 3(JV)'!A3 &amp; " for the period commencing from the effective date of Contract to us :"</f>
        <v>We hereby declare that the following Work Completion Schedule shall be followed by us in furnishing and installation of the subject Package i.e., Rural Electrification Work under Prime Minister’s Development Project (PMDP) in Reasi, Udhampur &amp; Ramban districts of UT of J&amp;K. for the period commencing from the effective date of Contract to us :</v>
      </c>
      <c r="B16" s="720"/>
      <c r="C16" s="720"/>
      <c r="D16" s="720"/>
      <c r="E16" s="720"/>
      <c r="F16" s="34"/>
      <c r="G16" s="34"/>
    </row>
    <row r="17" spans="1:7" ht="27" customHeight="1">
      <c r="A17" s="559" t="s">
        <v>349</v>
      </c>
      <c r="B17" s="707" t="s">
        <v>387</v>
      </c>
      <c r="C17" s="708"/>
      <c r="D17" s="709"/>
      <c r="E17" s="708" t="s">
        <v>507</v>
      </c>
      <c r="F17" s="34"/>
      <c r="G17" s="34"/>
    </row>
    <row r="18" spans="1:7" ht="14.25" customHeight="1">
      <c r="A18" s="716"/>
      <c r="B18" s="710"/>
      <c r="C18" s="711"/>
      <c r="D18" s="712"/>
      <c r="E18" s="714"/>
      <c r="F18" s="34"/>
      <c r="G18" s="34"/>
    </row>
    <row r="19" spans="1:7" ht="65.25" customHeight="1">
      <c r="A19" s="717"/>
      <c r="B19" s="713"/>
      <c r="C19" s="714"/>
      <c r="D19" s="715"/>
      <c r="E19" s="557" t="s">
        <v>802</v>
      </c>
      <c r="F19" s="34"/>
      <c r="G19" s="34"/>
    </row>
    <row r="20" spans="1:7" ht="20.100000000000001" customHeight="1">
      <c r="A20" s="706">
        <v>1</v>
      </c>
      <c r="B20" s="704" t="s">
        <v>376</v>
      </c>
      <c r="C20" s="704"/>
      <c r="D20" s="704"/>
      <c r="E20" s="546"/>
      <c r="F20" s="34"/>
      <c r="G20" s="34"/>
    </row>
    <row r="21" spans="1:7" ht="20.100000000000001" customHeight="1">
      <c r="A21" s="706"/>
      <c r="B21" s="719" t="s">
        <v>377</v>
      </c>
      <c r="C21" s="719"/>
      <c r="D21" s="719"/>
      <c r="E21" s="547"/>
      <c r="F21" s="34"/>
      <c r="G21" s="34"/>
    </row>
    <row r="22" spans="1:7" ht="20.100000000000001" customHeight="1">
      <c r="A22" s="706"/>
      <c r="B22" s="705" t="s">
        <v>378</v>
      </c>
      <c r="C22" s="705"/>
      <c r="D22" s="705"/>
      <c r="E22" s="547"/>
      <c r="F22" s="34"/>
      <c r="G22" s="34"/>
    </row>
    <row r="23" spans="1:7" ht="20.100000000000001" customHeight="1">
      <c r="A23" s="706">
        <v>2</v>
      </c>
      <c r="B23" s="704" t="s">
        <v>379</v>
      </c>
      <c r="C23" s="704"/>
      <c r="D23" s="704"/>
      <c r="E23" s="546"/>
      <c r="F23" s="34"/>
      <c r="G23" s="34"/>
    </row>
    <row r="24" spans="1:7" ht="20.100000000000001" customHeight="1">
      <c r="A24" s="706"/>
      <c r="B24" s="719" t="s">
        <v>377</v>
      </c>
      <c r="C24" s="719"/>
      <c r="D24" s="719"/>
      <c r="E24" s="547"/>
      <c r="F24" s="34"/>
      <c r="G24" s="34"/>
    </row>
    <row r="25" spans="1:7" ht="20.100000000000001" customHeight="1">
      <c r="A25" s="706"/>
      <c r="B25" s="705" t="s">
        <v>378</v>
      </c>
      <c r="C25" s="705"/>
      <c r="D25" s="705"/>
      <c r="E25" s="547"/>
      <c r="F25" s="34"/>
      <c r="G25" s="34"/>
    </row>
    <row r="26" spans="1:7" ht="20.100000000000001" customHeight="1">
      <c r="A26" s="706">
        <v>3</v>
      </c>
      <c r="B26" s="704" t="s">
        <v>380</v>
      </c>
      <c r="C26" s="704"/>
      <c r="D26" s="704"/>
      <c r="E26" s="546"/>
      <c r="F26" s="34"/>
      <c r="G26" s="34"/>
    </row>
    <row r="27" spans="1:7" ht="20.100000000000001" customHeight="1">
      <c r="A27" s="706"/>
      <c r="B27" s="719" t="s">
        <v>377</v>
      </c>
      <c r="C27" s="719"/>
      <c r="D27" s="719"/>
      <c r="E27" s="547"/>
      <c r="F27" s="34"/>
      <c r="G27" s="34"/>
    </row>
    <row r="28" spans="1:7" ht="20.100000000000001" customHeight="1">
      <c r="A28" s="706"/>
      <c r="B28" s="705" t="s">
        <v>378</v>
      </c>
      <c r="C28" s="705"/>
      <c r="D28" s="705"/>
      <c r="E28" s="547"/>
      <c r="F28" s="34"/>
      <c r="G28" s="34"/>
    </row>
    <row r="29" spans="1:7" ht="20.100000000000001" customHeight="1">
      <c r="A29" s="706">
        <v>4</v>
      </c>
      <c r="B29" s="704" t="s">
        <v>381</v>
      </c>
      <c r="C29" s="704"/>
      <c r="D29" s="704"/>
      <c r="E29" s="546"/>
      <c r="F29" s="34"/>
      <c r="G29" s="34"/>
    </row>
    <row r="30" spans="1:7" ht="20.100000000000001" customHeight="1">
      <c r="A30" s="706"/>
      <c r="B30" s="719" t="s">
        <v>377</v>
      </c>
      <c r="C30" s="719"/>
      <c r="D30" s="719"/>
      <c r="E30" s="547"/>
      <c r="F30" s="34"/>
      <c r="G30" s="34"/>
    </row>
    <row r="31" spans="1:7" ht="20.100000000000001" customHeight="1">
      <c r="A31" s="706"/>
      <c r="B31" s="705" t="s">
        <v>378</v>
      </c>
      <c r="C31" s="705"/>
      <c r="D31" s="705"/>
      <c r="E31" s="547"/>
      <c r="F31" s="34"/>
      <c r="G31" s="34"/>
    </row>
    <row r="32" spans="1:7" ht="20.100000000000001" customHeight="1">
      <c r="A32" s="706">
        <v>5</v>
      </c>
      <c r="B32" s="704" t="s">
        <v>382</v>
      </c>
      <c r="C32" s="704"/>
      <c r="D32" s="704"/>
      <c r="E32" s="546"/>
      <c r="F32" s="34"/>
      <c r="G32" s="34"/>
    </row>
    <row r="33" spans="1:7" ht="20.100000000000001" customHeight="1">
      <c r="A33" s="706"/>
      <c r="B33" s="719" t="s">
        <v>377</v>
      </c>
      <c r="C33" s="719"/>
      <c r="D33" s="719"/>
      <c r="E33" s="547"/>
      <c r="F33" s="34"/>
      <c r="G33" s="34"/>
    </row>
    <row r="34" spans="1:7" ht="20.100000000000001" customHeight="1">
      <c r="A34" s="706"/>
      <c r="B34" s="705" t="s">
        <v>378</v>
      </c>
      <c r="C34" s="705"/>
      <c r="D34" s="705"/>
      <c r="E34" s="547"/>
      <c r="F34" s="34"/>
      <c r="G34" s="34"/>
    </row>
    <row r="35" spans="1:7" ht="20.100000000000001" customHeight="1">
      <c r="A35" s="44">
        <v>6</v>
      </c>
      <c r="B35" s="718" t="s">
        <v>383</v>
      </c>
      <c r="C35" s="718"/>
      <c r="D35" s="718"/>
      <c r="E35" s="547"/>
      <c r="F35" s="34"/>
      <c r="G35" s="34"/>
    </row>
    <row r="36" spans="1:7" ht="20.100000000000001" customHeight="1">
      <c r="A36" s="706">
        <v>7</v>
      </c>
      <c r="B36" s="704" t="s">
        <v>384</v>
      </c>
      <c r="C36" s="704"/>
      <c r="D36" s="704"/>
      <c r="E36" s="546"/>
      <c r="F36" s="34"/>
      <c r="G36" s="34"/>
    </row>
    <row r="37" spans="1:7" ht="20.100000000000001" customHeight="1">
      <c r="A37" s="706"/>
      <c r="B37" s="719" t="s">
        <v>377</v>
      </c>
      <c r="C37" s="719"/>
      <c r="D37" s="719"/>
      <c r="E37" s="547"/>
      <c r="F37" s="34"/>
      <c r="G37" s="34"/>
    </row>
    <row r="38" spans="1:7" ht="20.100000000000001" customHeight="1">
      <c r="A38" s="706"/>
      <c r="B38" s="705" t="s">
        <v>378</v>
      </c>
      <c r="C38" s="705"/>
      <c r="D38" s="705"/>
      <c r="E38" s="547"/>
      <c r="F38" s="34"/>
      <c r="G38" s="34"/>
    </row>
    <row r="39" spans="1:7" ht="20.100000000000001" customHeight="1">
      <c r="A39" s="706">
        <v>8</v>
      </c>
      <c r="B39" s="704" t="s">
        <v>385</v>
      </c>
      <c r="C39" s="704"/>
      <c r="D39" s="704"/>
      <c r="E39" s="546"/>
      <c r="F39" s="34"/>
      <c r="G39" s="34"/>
    </row>
    <row r="40" spans="1:7" ht="20.100000000000001" customHeight="1">
      <c r="A40" s="706"/>
      <c r="B40" s="719" t="s">
        <v>377</v>
      </c>
      <c r="C40" s="719"/>
      <c r="D40" s="719"/>
      <c r="E40" s="547"/>
      <c r="F40" s="34"/>
      <c r="G40" s="34"/>
    </row>
    <row r="41" spans="1:7" ht="20.100000000000001" customHeight="1">
      <c r="A41" s="706"/>
      <c r="B41" s="705" t="s">
        <v>378</v>
      </c>
      <c r="C41" s="705"/>
      <c r="D41" s="705"/>
      <c r="E41" s="547"/>
      <c r="F41" s="34"/>
      <c r="G41" s="34"/>
    </row>
    <row r="42" spans="1:7" ht="20.100000000000001" customHeight="1">
      <c r="A42" s="706">
        <v>9</v>
      </c>
      <c r="B42" s="704" t="s">
        <v>386</v>
      </c>
      <c r="C42" s="704"/>
      <c r="D42" s="704"/>
      <c r="E42" s="546"/>
    </row>
    <row r="43" spans="1:7" ht="20.100000000000001" customHeight="1">
      <c r="A43" s="706"/>
      <c r="B43" s="719" t="s">
        <v>377</v>
      </c>
      <c r="C43" s="719"/>
      <c r="D43" s="719"/>
      <c r="E43" s="547"/>
    </row>
    <row r="44" spans="1:7" ht="20.100000000000001" customHeight="1">
      <c r="A44" s="706"/>
      <c r="B44" s="705" t="s">
        <v>378</v>
      </c>
      <c r="C44" s="705"/>
      <c r="D44" s="705"/>
      <c r="E44" s="547"/>
    </row>
    <row r="45" spans="1:7" s="531" customFormat="1" ht="18" customHeight="1">
      <c r="A45" s="544"/>
      <c r="B45" s="545"/>
      <c r="C45" s="545"/>
      <c r="D45" s="545"/>
      <c r="E45" s="545"/>
      <c r="F45" s="530"/>
      <c r="G45" s="530"/>
    </row>
    <row r="46" spans="1:7" s="531" customFormat="1" ht="18" hidden="1" customHeight="1">
      <c r="A46" s="544" t="str">
        <f>IF(E44&gt;10,"You are exceeding the completion schedule of 10 months as specified in the bidding documents.","")</f>
        <v/>
      </c>
      <c r="B46" s="545"/>
      <c r="C46" s="545"/>
      <c r="D46" s="545"/>
      <c r="E46" s="545"/>
      <c r="F46" s="530"/>
      <c r="G46" s="530"/>
    </row>
    <row r="47" spans="1:7" s="531" customFormat="1" ht="18" hidden="1" customHeight="1">
      <c r="A47" s="544" t="e">
        <f>IF(#REF!&gt;10,"You are exceeding the completion schedule of 10 months as specified in the bidding documents.","")</f>
        <v>#REF!</v>
      </c>
      <c r="B47" s="545"/>
      <c r="C47" s="545"/>
      <c r="D47" s="545"/>
      <c r="E47" s="545"/>
      <c r="F47" s="530"/>
      <c r="G47" s="530"/>
    </row>
    <row r="48" spans="1:7" ht="18" customHeight="1">
      <c r="A48" s="524"/>
      <c r="B48" s="524"/>
      <c r="C48" s="524"/>
      <c r="D48" s="524"/>
      <c r="E48" s="524"/>
    </row>
    <row r="49" spans="1:5" ht="21" customHeight="1">
      <c r="A49" s="36" t="s">
        <v>6</v>
      </c>
      <c r="B49" s="72" t="str">
        <f>'Attach 3(JV)'!B24</f>
        <v>--</v>
      </c>
      <c r="D49" s="37"/>
      <c r="E49" s="555" t="str">
        <f>'Attach 3(JV)'!E24</f>
        <v/>
      </c>
    </row>
    <row r="50" spans="1:5" ht="22.5" customHeight="1">
      <c r="A50" s="36" t="s">
        <v>7</v>
      </c>
      <c r="B50" s="297" t="str">
        <f>'Attach 3(JV)'!B25</f>
        <v/>
      </c>
      <c r="D50" s="37"/>
      <c r="E50" s="555" t="str">
        <f>'Attach 3(JV)'!E25</f>
        <v/>
      </c>
    </row>
    <row r="51" spans="1:5" ht="8.25" customHeight="1">
      <c r="D51" s="37"/>
      <c r="E51" s="40"/>
    </row>
    <row r="52" spans="1:5" ht="12" customHeight="1">
      <c r="A52" s="38"/>
    </row>
    <row r="53" spans="1:5" ht="51" customHeight="1">
      <c r="A53" s="46" t="s">
        <v>390</v>
      </c>
      <c r="B53" s="723" t="s">
        <v>389</v>
      </c>
      <c r="C53" s="723"/>
      <c r="D53" s="723"/>
      <c r="E53" s="723"/>
    </row>
    <row r="54" spans="1:5" ht="20.100000000000001" customHeight="1"/>
    <row r="55" spans="1:5" ht="20.100000000000001" customHeight="1">
      <c r="A55" s="38"/>
    </row>
    <row r="56" spans="1:5" ht="20.100000000000001" customHeight="1"/>
    <row r="57" spans="1:5" ht="20.100000000000001" customHeight="1">
      <c r="A57" s="38"/>
    </row>
    <row r="58" spans="1:5" ht="20.100000000000001" customHeight="1"/>
    <row r="59" spans="1:5" ht="20.100000000000001" customHeight="1">
      <c r="A59" s="38"/>
    </row>
    <row r="60" spans="1:5" ht="20.100000000000001" customHeight="1"/>
    <row r="61" spans="1:5" ht="20.100000000000001" customHeight="1"/>
    <row r="62" spans="1:5" ht="20.100000000000001" customHeight="1"/>
    <row r="63" spans="1:5" ht="20.100000000000001" customHeight="1"/>
  </sheetData>
  <sheetProtection algorithmName="SHA-512" hashValue="iQF6/+tq2fQWe9BbVAUu7dtn3cucrcdel9woPmv/i7Qjs1SATDKqpiwaqI5MtkY1SFAMw2OejYa09R7gUBkITw==" saltValue="EPmw60kSaxRywHR4FgPNeg==" spinCount="100000" sheet="1" formatColumns="0" formatRows="0" selectLockedCells="1"/>
  <customSheetViews>
    <customSheetView guid="{AC4C7B77-63EC-4D27-A5DB-0B1118A50B23}" showPageBreaks="1" showGridLines="0" fitToPage="1" printArea="1" hiddenRows="1" view="pageBreakPreview" topLeftCell="A9">
      <selection activeCell="E21" sqref="E21"/>
      <pageMargins left="0.45" right="0.38" top="0.57999999999999996" bottom="0.6" header="0.34" footer="0.35"/>
      <pageSetup scale="93" fitToHeight="0" orientation="portrait" r:id="rId1"/>
      <headerFooter alignWithMargins="0">
        <oddFooter>&amp;R&amp;"Book Antiqua,Bold"&amp;8 Page &amp;P of &amp;N</oddFooter>
      </headerFooter>
    </customSheetView>
    <customSheetView guid="{75B62F04-C357-470B-9A70-09F62BD072B1}" showPageBreaks="1" showGridLines="0" fitToPage="1" printArea="1" hiddenRows="1" view="pageBreakPreview">
      <selection activeCell="H39" sqref="H39"/>
      <pageMargins left="0.45" right="0.38" top="0.57999999999999996" bottom="0.6" header="0.34" footer="0.35"/>
      <pageSetup scale="73" fitToHeight="0" orientation="portrait" r:id="rId2"/>
      <headerFooter alignWithMargins="0">
        <oddFooter>&amp;R&amp;"Book Antiqua,Bold"&amp;8 Page &amp;P of &amp;N</oddFooter>
      </headerFooter>
    </customSheetView>
    <customSheetView guid="{FB41F969-87BE-4AD1-A99C-A5F9EA1C8FCB}" showPageBreaks="1" showGridLines="0" fitToPage="1" printArea="1" hiddenRows="1" view="pageBreakPreview" topLeftCell="A20">
      <selection activeCell="E20" sqref="E20"/>
      <pageMargins left="0.45" right="0.38" top="0.57999999999999996" bottom="0.6" header="0.34" footer="0.35"/>
      <pageSetup scale="72" fitToHeight="0" orientation="portrait" r:id="rId3"/>
      <headerFooter alignWithMargins="0">
        <oddFooter>&amp;R&amp;"Book Antiqua,Bold"&amp;8 Page &amp;P of &amp;N</oddFooter>
      </headerFooter>
    </customSheetView>
    <customSheetView guid="{47D52ECC-373D-4A7A-838F-7112A4A0A94F}" showPageBreaks="1" showGridLines="0" fitToPage="1" printArea="1" view="pageBreakPreview" topLeftCell="A7">
      <selection activeCell="E21" sqref="E21:H21"/>
      <pageMargins left="0.45" right="0.38" top="0.57999999999999996" bottom="0.6" header="0.34" footer="0.35"/>
      <pageSetup scale="71" fitToHeight="0" orientation="portrait" r:id="rId4"/>
      <headerFooter alignWithMargins="0">
        <oddFooter>&amp;R&amp;"Book Antiqua,Bold"&amp;8 Page &amp;P of &amp;N</oddFooter>
      </headerFooter>
    </customSheetView>
    <customSheetView guid="{BA86FE7A-199D-4ABD-A444-AE6BFDF4BCC9}" showPageBreaks="1" showGridLines="0" fitToPage="1" printArea="1" view="pageBreakPreview" topLeftCell="A21">
      <selection activeCell="E44" sqref="E44"/>
      <pageMargins left="0.45" right="0.38" top="0.57999999999999996" bottom="0.6" header="0.34" footer="0.35"/>
      <pageSetup scale="74" fitToHeight="0" orientation="portrait" r:id="rId5"/>
      <headerFooter alignWithMargins="0">
        <oddFooter>&amp;R&amp;"Book Antiqua,Bold"&amp;8 Page &amp;P of &amp;N</oddFooter>
      </headerFooter>
    </customSheetView>
    <customSheetView guid="{E51D3662-FFCE-4FD6-A590-7DDC9E38C41F}" scale="90" showPageBreaks="1" showGridLines="0" printArea="1" hiddenColumns="1" view="pageBreakPreview" topLeftCell="A25">
      <selection activeCell="E44" sqref="E44"/>
      <rowBreaks count="1" manualBreakCount="1">
        <brk id="22" max="5" man="1"/>
      </rowBreaks>
      <pageMargins left="0.45" right="0.38" top="0.57999999999999996" bottom="0.6" header="0.34" footer="0.35"/>
      <pageSetup scale="78" orientation="portrait" r:id="rId6"/>
      <headerFooter alignWithMargins="0">
        <oddFooter>&amp;R&amp;"Book Antiqua,Bold"&amp;8 Page &amp;P of &amp;N</oddFooter>
      </headerFooter>
    </customSheetView>
    <customSheetView guid="{CB7992C9-ABA5-4C7D-8C49-1E1D8E8875C7}" scale="90" showPageBreaks="1" showGridLines="0" printArea="1" view="pageBreakPreview" topLeftCell="A32">
      <selection activeCell="F44" sqref="F44"/>
      <rowBreaks count="1" manualBreakCount="1">
        <brk id="22" max="5" man="1"/>
      </rowBreaks>
      <pageMargins left="0.45" right="0.38" top="0.57999999999999996" bottom="0.6" header="0.34" footer="0.35"/>
      <pageSetup scale="78" orientation="portrait" r:id="rId7"/>
      <headerFooter alignWithMargins="0">
        <oddFooter>&amp;R&amp;"Book Antiqua,Bold"&amp;8 Page &amp;P of &amp;N</oddFooter>
      </headerFooter>
    </customSheetView>
    <customSheetView guid="{97C0FC0E-800C-45C9-895E-E91A3F1ADBA4}" scale="90" showPageBreaks="1" showGridLines="0" printArea="1" view="pageBreakPreview">
      <selection activeCell="E33" sqref="E33"/>
      <rowBreaks count="1" manualBreakCount="1">
        <brk id="22" max="8" man="1"/>
      </rowBreaks>
      <pageMargins left="0.75" right="0.63" top="0.57999999999999996" bottom="0.6" header="0.34" footer="0.35"/>
      <pageSetup scale="78" orientation="portrait" r:id="rId8"/>
      <headerFooter alignWithMargins="0">
        <oddFooter>&amp;R&amp;"Book Antiqua,Bold"&amp;8 Page &amp;P of &amp;N</oddFooter>
      </headerFooter>
    </customSheetView>
    <customSheetView guid="{15A19D23-A9FD-4FC1-B7B0-F2D16BDFC729}" scale="90" showPageBreaks="1" showGridLines="0" printArea="1" view="pageBreakPreview" topLeftCell="A40">
      <selection activeCell="B17" sqref="B17"/>
      <rowBreaks count="1" manualBreakCount="1">
        <brk id="22" max="8" man="1"/>
      </rowBreaks>
      <pageMargins left="0.75" right="0.63" top="0.57999999999999996" bottom="0.6" header="0.34" footer="0.35"/>
      <pageSetup scale="78" orientation="portrait" r:id="rId9"/>
      <headerFooter alignWithMargins="0">
        <oddFooter>&amp;R&amp;"Book Antiqua,Bold"&amp;8 Page &amp;P of &amp;N</oddFooter>
      </headerFooter>
    </customSheetView>
    <customSheetView guid="{C5EDD9E3-0801-4479-8600-A80B0FCFDF0B}" scale="90" showPageBreaks="1" showGridLines="0" printArea="1" view="pageBreakPreview" topLeftCell="A7">
      <selection activeCell="B17" sqref="B17"/>
      <rowBreaks count="1" manualBreakCount="1">
        <brk id="22" max="8" man="1"/>
      </rowBreaks>
      <pageMargins left="0.75" right="0.63" top="0.57999999999999996" bottom="0.6" header="0.34" footer="0.35"/>
      <pageSetup scale="78" orientation="portrait" r:id="rId10"/>
      <headerFooter alignWithMargins="0">
        <oddFooter>&amp;R&amp;"Book Antiqua,Bold"&amp;8 Page &amp;P of &amp;N</oddFooter>
      </headerFooter>
    </customSheetView>
    <customSheetView guid="{FE4EC9C4-31B9-4D40-8323-5B16C3BC840F}" scale="90" showPageBreaks="1" showGridLines="0" printArea="1" view="pageBreakPreview" topLeftCell="A21">
      <selection activeCell="E21" sqref="E21"/>
      <rowBreaks count="1" manualBreakCount="1">
        <brk id="22" max="8" man="1"/>
      </rowBreaks>
      <pageMargins left="0.75" right="0.63" top="0.57999999999999996" bottom="0.6" header="0.34" footer="0.35"/>
      <pageSetup scale="78" orientation="landscape" r:id="rId11"/>
      <headerFooter alignWithMargins="0">
        <oddFooter>&amp;R&amp;"Book Antiqua,Bold"&amp;8 Page &amp;P of &amp;N</oddFooter>
      </headerFooter>
    </customSheetView>
    <customSheetView guid="{F9FE2C60-2849-4C32-B532-2B1A89FFA9CD}" scale="90" showPageBreaks="1" showGridLines="0" printArea="1" view="pageBreakPreview" topLeftCell="A19">
      <selection activeCell="E44" sqref="E44"/>
      <rowBreaks count="1" manualBreakCount="1">
        <brk id="22" max="8" man="1"/>
      </rowBreaks>
      <pageMargins left="0.75" right="0.63" top="0.57999999999999996" bottom="0.6" header="0.34" footer="0.35"/>
      <pageSetup scale="78" orientation="landscape" r:id="rId12"/>
      <headerFooter alignWithMargins="0">
        <oddFooter>&amp;R&amp;"Book Antiqua,Bold"&amp;8 Page &amp;P of &amp;N</oddFooter>
      </headerFooter>
    </customSheetView>
    <customSheetView guid="{494F6778-23FE-4AAC-B37D-6C7543FC13B9}" showGridLines="0" topLeftCell="A16">
      <selection activeCell="E26" sqref="E26"/>
      <rowBreaks count="1" manualBreakCount="1">
        <brk id="30" max="16383" man="1"/>
      </rowBreaks>
      <pageMargins left="0.75" right="0.63" top="0.57999999999999996" bottom="0.6" header="0.34" footer="0.35"/>
      <pageSetup orientation="portrait" r:id="rId13"/>
      <headerFooter alignWithMargins="0">
        <oddFooter>&amp;R&amp;"Book Antiqua,Bold"&amp;8 Page &amp;P of &amp;N</oddFooter>
      </headerFooter>
    </customSheetView>
    <customSheetView guid="{CD4CA1A8-824A-452F-BDBA-32A47C1B3013}" showGridLines="0" topLeftCell="A9">
      <selection activeCell="E20" sqref="E20"/>
      <rowBreaks count="1" manualBreakCount="1">
        <brk id="30" max="16383" man="1"/>
      </rowBreaks>
      <pageMargins left="0.75" right="0.63" top="0.57999999999999996" bottom="0.6" header="0.34" footer="0.35"/>
      <pageSetup orientation="portrait" r:id="rId14"/>
      <headerFooter alignWithMargins="0">
        <oddFooter>&amp;R&amp;"Book Antiqua,Bold"&amp;8 Page &amp;P of &amp;N</oddFooter>
      </headerFooter>
    </customSheetView>
    <customSheetView guid="{8E7B022F-1113-4BA2-B2BA-8EDBE02A2557}" showPageBreaks="1" showGridLines="0" printArea="1" showRuler="0">
      <selection activeCell="E20" sqref="E20"/>
      <rowBreaks count="1" manualBreakCount="1">
        <brk id="30" max="16383" man="1"/>
      </rowBreaks>
      <pageMargins left="0.75" right="0.63" top="0.57999999999999996" bottom="0.6" header="0.34" footer="0.35"/>
      <pageSetup orientation="portrait" r:id="rId15"/>
      <headerFooter alignWithMargins="0">
        <oddFooter>&amp;L&amp;8Tower Package-TW05, TL associated with Phase-I Generation Project in Orissa (Part-C)&amp;R&amp;"Book Antiqua,Bold"&amp;8 Page &amp;P of &amp;N</oddFooter>
      </headerFooter>
    </customSheetView>
    <customSheetView guid="{A3F641DF-CF1D-48E3-AFDC-E52726A449CB}" showRuler="0">
      <selection activeCell="E20" sqref="E20"/>
      <rowBreaks count="1" manualBreakCount="1">
        <brk id="30" max="16383" man="1"/>
      </rowBreaks>
      <pageMargins left="0.75" right="0.75" top="0.77" bottom="0.82" header="0.5" footer="0.5"/>
      <pageSetup orientation="portrait" r:id="rId16"/>
      <headerFooter alignWithMargins="0">
        <oddFooter>&amp;L&amp;8Tower Package-P238-TW04, TL associated with Phase-I Generation Project in Orissa (Part-C)&amp;R&amp;"Book Antiqua,Bold"&amp;8Attachment-9 TW04  / Page &amp;P of &amp;N</oddFooter>
      </headerFooter>
    </customSheetView>
    <customSheetView guid="{ECEBABD0-566A-41C4-AA9A-38EA30EFEDA8}" showGridLines="0" showRuler="0">
      <rowBreaks count="1" manualBreakCount="1">
        <brk id="30" max="16383" man="1"/>
      </rowBreaks>
      <pageMargins left="0.75" right="0.63" top="0.55000000000000004" bottom="0.64" header="0.34" footer="0.38"/>
      <pageSetup orientation="portrait" r:id="rId17"/>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selection activeCell="E20" sqref="E20"/>
      <rowBreaks count="1" manualBreakCount="1">
        <brk id="30" max="16383" man="1"/>
      </rowBreaks>
      <pageMargins left="0.75" right="0.63" top="0.57999999999999996" bottom="0.6" header="0.34" footer="0.35"/>
      <pageSetup orientation="portrait" r:id="rId18"/>
      <headerFooter alignWithMargins="0">
        <oddFooter>&amp;R&amp;"Book Antiqua,Bold"&amp;8 Page &amp;P of &amp;N</oddFooter>
      </headerFooter>
    </customSheetView>
    <customSheetView guid="{7A9EA6D6-4DDF-43D9-92E6-C6AFAD14E266}" showGridLines="0" topLeftCell="A22">
      <selection activeCell="E36" sqref="E36"/>
      <rowBreaks count="1" manualBreakCount="1">
        <brk id="30" max="16383" man="1"/>
      </rowBreaks>
      <pageMargins left="0.75" right="0.63" top="0.57999999999999996" bottom="0.6" header="0.34" footer="0.35"/>
      <pageSetup orientation="portrait" r:id="rId19"/>
      <headerFooter alignWithMargins="0">
        <oddFooter>&amp;R&amp;"Book Antiqua,Bold"&amp;8 Page &amp;P of &amp;N</oddFooter>
      </headerFooter>
    </customSheetView>
    <customSheetView guid="{DC28ED1E-3E35-4094-9C2B-5C0A1C1D459C}" showGridLines="0">
      <selection activeCell="E36" sqref="E36"/>
      <rowBreaks count="1" manualBreakCount="1">
        <brk id="30" max="16383" man="1"/>
      </rowBreaks>
      <pageMargins left="0.75" right="0.63" top="0.57999999999999996" bottom="0.6" header="0.34" footer="0.35"/>
      <pageSetup orientation="portrait" r:id="rId20"/>
      <headerFooter alignWithMargins="0">
        <oddFooter>&amp;R&amp;"Book Antiqua,Bold"&amp;8 Page &amp;P of &amp;N</oddFooter>
      </headerFooter>
    </customSheetView>
    <customSheetView guid="{240327DD-375F-45D4-BA52-89AFD79FE6A1}" scale="90" showPageBreaks="1" showGridLines="0" printArea="1" view="pageBreakPreview" topLeftCell="A21">
      <selection activeCell="E21" sqref="E21"/>
      <rowBreaks count="1" manualBreakCount="1">
        <brk id="22" max="8" man="1"/>
      </rowBreaks>
      <pageMargins left="0.75" right="0.63" top="0.57999999999999996" bottom="0.6" header="0.34" footer="0.35"/>
      <pageSetup scale="78" orientation="landscape" r:id="rId21"/>
      <headerFooter alignWithMargins="0">
        <oddFooter>&amp;R&amp;"Book Antiqua,Bold"&amp;8 Page &amp;P of &amp;N</oddFooter>
      </headerFooter>
    </customSheetView>
    <customSheetView guid="{477F7E43-D393-45BA-B99B-D838E4629B5D}" scale="90" showPageBreaks="1" showGridLines="0" printArea="1" view="pageBreakPreview" topLeftCell="A40">
      <selection activeCell="B17" sqref="B17"/>
      <rowBreaks count="1" manualBreakCount="1">
        <brk id="22" max="8" man="1"/>
      </rowBreaks>
      <pageMargins left="0.75" right="0.63" top="0.57999999999999996" bottom="0.6" header="0.34" footer="0.35"/>
      <pageSetup scale="78" orientation="portrait" r:id="rId22"/>
      <headerFooter alignWithMargins="0">
        <oddFooter>&amp;R&amp;"Book Antiqua,Bold"&amp;8 Page &amp;P of &amp;N</oddFooter>
      </headerFooter>
    </customSheetView>
    <customSheetView guid="{8E3ED18F-7B8F-4A1C-969D-A70DC3B696C3}" scale="90" showPageBreaks="1" showGridLines="0" printArea="1" view="pageBreakPreview" topLeftCell="A40">
      <selection activeCell="B17" sqref="B17"/>
      <rowBreaks count="1" manualBreakCount="1">
        <brk id="22" max="8" man="1"/>
      </rowBreaks>
      <pageMargins left="0.75" right="0.63" top="0.57999999999999996" bottom="0.6" header="0.34" footer="0.35"/>
      <pageSetup scale="78" orientation="portrait" r:id="rId23"/>
      <headerFooter alignWithMargins="0">
        <oddFooter>&amp;R&amp;"Book Antiqua,Bold"&amp;8 Page &amp;P of &amp;N</oddFooter>
      </headerFooter>
    </customSheetView>
    <customSheetView guid="{38BECF6E-1A53-4F98-87B9-44F2C5F77E08}" scale="90" showPageBreaks="1" showGridLines="0" printArea="1" view="pageBreakPreview" topLeftCell="A33">
      <selection activeCell="E33" sqref="E33"/>
      <rowBreaks count="1" manualBreakCount="1">
        <brk id="22" max="8" man="1"/>
      </rowBreaks>
      <pageMargins left="0.75" right="0.63" top="0.57999999999999996" bottom="0.6" header="0.34" footer="0.35"/>
      <pageSetup scale="78" orientation="portrait" r:id="rId24"/>
      <headerFooter alignWithMargins="0">
        <oddFooter>&amp;R&amp;"Book Antiqua,Bold"&amp;8 Page &amp;P of &amp;N</oddFooter>
      </headerFooter>
    </customSheetView>
    <customSheetView guid="{340562B9-6CEE-4962-8D7D-CA1C6778F52C}" scale="90" showPageBreaks="1" showGridLines="0" printArea="1" view="pageBreakPreview">
      <selection activeCell="E33" sqref="E33"/>
      <rowBreaks count="1" manualBreakCount="1">
        <brk id="22" max="8" man="1"/>
      </rowBreaks>
      <pageMargins left="0.75" right="0.63" top="0.57999999999999996" bottom="0.6" header="0.34" footer="0.35"/>
      <pageSetup scale="78" orientation="portrait" r:id="rId25"/>
      <headerFooter alignWithMargins="0">
        <oddFooter>&amp;R&amp;"Book Antiqua,Bold"&amp;8 Page &amp;P of &amp;N</oddFooter>
      </headerFooter>
    </customSheetView>
    <customSheetView guid="{82E8A0F5-0020-4355-95CF-28601763A783}" scale="90" showPageBreaks="1" showGridLines="0" printArea="1" hiddenColumns="1" view="pageBreakPreview" topLeftCell="A37">
      <selection activeCell="E25" sqref="E25"/>
      <rowBreaks count="1" manualBreakCount="1">
        <brk id="22" max="5" man="1"/>
      </rowBreaks>
      <pageMargins left="0.45" right="0.38" top="0.57999999999999996" bottom="0.6" header="0.34" footer="0.35"/>
      <pageSetup scale="78" orientation="portrait" r:id="rId26"/>
      <headerFooter alignWithMargins="0">
        <oddFooter>&amp;R&amp;"Book Antiqua,Bold"&amp;8 Page &amp;P of &amp;N</oddFooter>
      </headerFooter>
    </customSheetView>
    <customSheetView guid="{05855B4F-D61E-4C97-B759-B2F96767F6F8}" showPageBreaks="1" showGridLines="0" fitToPage="1" printArea="1" view="pageBreakPreview" topLeftCell="E13">
      <selection activeCell="E21" sqref="E21"/>
      <pageMargins left="0.45" right="0.38" top="0.57999999999999996" bottom="0.6" header="0.34" footer="0.35"/>
      <pageSetup scale="47" fitToHeight="0" orientation="portrait" r:id="rId27"/>
      <headerFooter alignWithMargins="0">
        <oddFooter>&amp;R&amp;"Book Antiqua,Bold"&amp;8 Page &amp;P of &amp;N</oddFooter>
      </headerFooter>
    </customSheetView>
    <customSheetView guid="{347D9A5E-5167-4CD7-A121-BEAF211F64E4}" showPageBreaks="1" showGridLines="0" fitToPage="1" printArea="1" view="pageBreakPreview" topLeftCell="A7">
      <selection activeCell="E21" sqref="E21:H21"/>
      <pageMargins left="0.45" right="0.38" top="0.57999999999999996" bottom="0.6" header="0.34" footer="0.35"/>
      <pageSetup scale="71" fitToHeight="0" orientation="portrait" r:id="rId28"/>
      <headerFooter alignWithMargins="0">
        <oddFooter>&amp;R&amp;"Book Antiqua,Bold"&amp;8 Page &amp;P of &amp;N</oddFooter>
      </headerFooter>
    </customSheetView>
    <customSheetView guid="{72B383D4-8341-48BE-BBCC-63C6785ABF81}" showPageBreaks="1" showGridLines="0" fitToPage="1" printArea="1" hiddenRows="1" view="pageBreakPreview" topLeftCell="A19">
      <selection activeCell="E44" sqref="E44:G44"/>
      <pageMargins left="0.45" right="0.38" top="0.57999999999999996" bottom="0.6" header="0.34" footer="0.35"/>
      <pageSetup scale="81" fitToHeight="0" orientation="portrait" r:id="rId29"/>
      <headerFooter alignWithMargins="0">
        <oddFooter>&amp;R&amp;"Book Antiqua,Bold"&amp;8 Page &amp;P of &amp;N</oddFooter>
      </headerFooter>
    </customSheetView>
    <customSheetView guid="{7706378E-40E2-4583-90AF-E6E1DCB3696C}" showPageBreaks="1" showGridLines="0" fitToPage="1" printArea="1" hiddenRows="1" view="pageBreakPreview">
      <selection activeCell="H39" sqref="H39"/>
      <pageMargins left="0.45" right="0.38" top="0.57999999999999996" bottom="0.6" header="0.34" footer="0.35"/>
      <pageSetup scale="73" fitToHeight="0" orientation="portrait" r:id="rId30"/>
      <headerFooter alignWithMargins="0">
        <oddFooter>&amp;R&amp;"Book Antiqua,Bold"&amp;8 Page &amp;P of &amp;N</oddFooter>
      </headerFooter>
    </customSheetView>
  </customSheetViews>
  <mergeCells count="46">
    <mergeCell ref="E17:E18"/>
    <mergeCell ref="A5:E5"/>
    <mergeCell ref="A8:D8"/>
    <mergeCell ref="B10:D10"/>
    <mergeCell ref="B25:D25"/>
    <mergeCell ref="B22:D22"/>
    <mergeCell ref="B21:D21"/>
    <mergeCell ref="A23:A25"/>
    <mergeCell ref="B23:D23"/>
    <mergeCell ref="A42:A44"/>
    <mergeCell ref="B43:D43"/>
    <mergeCell ref="B39:D39"/>
    <mergeCell ref="B53:E53"/>
    <mergeCell ref="A36:A38"/>
    <mergeCell ref="B41:D41"/>
    <mergeCell ref="B44:D44"/>
    <mergeCell ref="A39:A41"/>
    <mergeCell ref="B36:D36"/>
    <mergeCell ref="A1:D1"/>
    <mergeCell ref="B9:D9"/>
    <mergeCell ref="B42:D42"/>
    <mergeCell ref="B37:D37"/>
    <mergeCell ref="B40:D40"/>
    <mergeCell ref="A16:E16"/>
    <mergeCell ref="B12:D12"/>
    <mergeCell ref="A20:A22"/>
    <mergeCell ref="A26:A28"/>
    <mergeCell ref="B11:D11"/>
    <mergeCell ref="B24:D24"/>
    <mergeCell ref="B20:D20"/>
    <mergeCell ref="B27:D27"/>
    <mergeCell ref="A3:E3"/>
    <mergeCell ref="B30:D30"/>
    <mergeCell ref="B28:D28"/>
    <mergeCell ref="B29:D29"/>
    <mergeCell ref="B26:D26"/>
    <mergeCell ref="B38:D38"/>
    <mergeCell ref="A29:A31"/>
    <mergeCell ref="B17:D19"/>
    <mergeCell ref="A18:A19"/>
    <mergeCell ref="B34:D34"/>
    <mergeCell ref="B35:D35"/>
    <mergeCell ref="B33:D33"/>
    <mergeCell ref="B32:D32"/>
    <mergeCell ref="B31:D31"/>
    <mergeCell ref="A32:A34"/>
  </mergeCells>
  <phoneticPr fontId="7" type="noConversion"/>
  <dataValidations count="1">
    <dataValidation type="whole" operator="lessThanOrEqual" allowBlank="1" showInputMessage="1" showErrorMessage="1" sqref="E44" xr:uid="{9D7E61E3-27D2-4F5E-A2B6-34171C02C019}">
      <formula1>18</formula1>
    </dataValidation>
  </dataValidations>
  <pageMargins left="0.45" right="0.38" top="0.57999999999999996" bottom="0.6" header="0.34" footer="0.35"/>
  <pageSetup scale="93" fitToHeight="0" orientation="portrait" r:id="rId31"/>
  <headerFooter alignWithMargins="0">
    <oddFooter>&amp;R&amp;"Book Antiqua,Bold"&amp;8 Page &amp;P of &amp;N</oddFooter>
  </headerFooter>
  <drawing r:id="rId3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3">
    <tabColor indexed="58"/>
    <pageSetUpPr fitToPage="1"/>
  </sheetPr>
  <dimension ref="A1:I34"/>
  <sheetViews>
    <sheetView showGridLines="0" tabSelected="1" view="pageBreakPreview" topLeftCell="A8" zoomScaleSheetLayoutView="100" workbookViewId="0">
      <selection activeCell="D19" sqref="D19"/>
    </sheetView>
  </sheetViews>
  <sheetFormatPr defaultRowHeight="14.4"/>
  <cols>
    <col min="1" max="1" width="12.109375" style="3" customWidth="1"/>
    <col min="2" max="2" width="20.5546875" style="3" customWidth="1"/>
    <col min="3" max="3" width="14.6640625" style="3" customWidth="1"/>
    <col min="4" max="4" width="36.88671875" style="3" customWidth="1"/>
    <col min="5" max="5" width="29.44140625" style="3" customWidth="1"/>
    <col min="6" max="6" width="20.6640625" style="1" customWidth="1"/>
    <col min="7" max="8" width="9.109375" style="1" customWidth="1"/>
  </cols>
  <sheetData>
    <row r="1" spans="1:9" ht="36.75" customHeight="1">
      <c r="A1" s="651" t="str">
        <f>'Attach 3(JV)'!A1</f>
        <v>Specification No. :5002001909/OTHERS/DOM/A04-CC CS -5</v>
      </c>
      <c r="B1" s="651"/>
      <c r="C1" s="651"/>
      <c r="D1" s="651"/>
      <c r="E1" s="523"/>
      <c r="F1" s="375" t="str">
        <f>"Attachment-10 " &amp; 'Attach 3(JV)'!AT1</f>
        <v xml:space="preserve">Attachment-10 </v>
      </c>
    </row>
    <row r="3" spans="1:9" ht="69" customHeight="1">
      <c r="A3" s="721" t="str">
        <f>'Attach 3(JV)'!A3</f>
        <v>Rural Electrification Work under Prime Minister’s Development Project (PMDP) in Reasi, Udhampur &amp; Ramban districts of UT of J&amp;K.</v>
      </c>
      <c r="B3" s="722"/>
      <c r="C3" s="722"/>
      <c r="D3" s="722"/>
      <c r="E3" s="722"/>
      <c r="F3" s="722"/>
      <c r="G3" s="8"/>
      <c r="H3" s="2"/>
    </row>
    <row r="4" spans="1:9" ht="20.100000000000001" customHeight="1">
      <c r="A4" s="4"/>
      <c r="H4" s="9"/>
      <c r="I4" s="10"/>
    </row>
    <row r="5" spans="1:9" ht="20.100000000000001" customHeight="1">
      <c r="A5" s="728" t="s">
        <v>388</v>
      </c>
      <c r="B5" s="728"/>
      <c r="C5" s="728"/>
      <c r="D5" s="728"/>
      <c r="E5" s="728"/>
      <c r="F5" s="728"/>
      <c r="H5" s="9"/>
      <c r="I5" s="12"/>
    </row>
    <row r="6" spans="1:9" ht="20.100000000000001" customHeight="1">
      <c r="A6" s="5"/>
      <c r="H6" s="9"/>
      <c r="I6" s="12"/>
    </row>
    <row r="7" spans="1:9" ht="20.100000000000001" customHeight="1">
      <c r="A7" s="14" t="str">
        <f>'Attach 3(JV)'!A7</f>
        <v>Bidder’s Name and Address (Sole Bidder) :</v>
      </c>
      <c r="E7" s="15" t="str">
        <f>'Attach 3(JV)'!E7</f>
        <v>To:</v>
      </c>
      <c r="H7" s="9"/>
      <c r="I7" s="12"/>
    </row>
    <row r="8" spans="1:9" ht="36" customHeight="1">
      <c r="A8" s="727" t="str">
        <f>'Attach 3(JV)'!A8</f>
        <v/>
      </c>
      <c r="B8" s="727"/>
      <c r="C8" s="727"/>
      <c r="D8" s="727"/>
      <c r="E8" s="11" t="str">
        <f>'Attach 3(JV)'!E8</f>
        <v>Contract Services</v>
      </c>
      <c r="H8" s="9"/>
      <c r="I8" s="12"/>
    </row>
    <row r="9" spans="1:9" ht="20.100000000000001" customHeight="1">
      <c r="A9" s="13" t="s">
        <v>351</v>
      </c>
      <c r="B9" s="653" t="str">
        <f>'Attach 3(JV)'!B9</f>
        <v/>
      </c>
      <c r="C9" s="653"/>
      <c r="D9" s="653"/>
      <c r="E9" s="11" t="str">
        <f>'Attach 3(JV)'!E9</f>
        <v>Power Grid Corporation of India Ltd.,</v>
      </c>
      <c r="H9" s="9"/>
      <c r="I9" s="12"/>
    </row>
    <row r="10" spans="1:9" ht="20.100000000000001" customHeight="1">
      <c r="A10" s="13" t="s">
        <v>353</v>
      </c>
      <c r="B10" s="653" t="str">
        <f>'Attach 3(JV)'!B10</f>
        <v/>
      </c>
      <c r="C10" s="653"/>
      <c r="D10" s="653"/>
      <c r="E10" s="11" t="str">
        <f>'Attach 3(JV)'!E10</f>
        <v>"Saudamini", Plot No. 2, Sector 29</v>
      </c>
      <c r="H10" s="9"/>
      <c r="I10" s="12"/>
    </row>
    <row r="11" spans="1:9" ht="20.100000000000001" customHeight="1">
      <c r="B11" s="653" t="str">
        <f>'Attach 3(JV)'!B11</f>
        <v/>
      </c>
      <c r="C11" s="653"/>
      <c r="D11" s="653"/>
      <c r="E11" s="11" t="str">
        <f>'Attach 3(JV)'!E11</f>
        <v>Gurgaon (Haryana) - 122001</v>
      </c>
    </row>
    <row r="12" spans="1:9" ht="20.100000000000001" customHeight="1">
      <c r="B12" s="558"/>
      <c r="C12" s="558"/>
      <c r="D12" s="558"/>
      <c r="E12" s="11"/>
    </row>
    <row r="13" spans="1:9" ht="20.100000000000001" customHeight="1">
      <c r="B13" s="558"/>
      <c r="C13" s="558"/>
      <c r="D13" s="558"/>
      <c r="E13" s="11"/>
    </row>
    <row r="14" spans="1:9" ht="20.100000000000001" customHeight="1">
      <c r="A14" s="3" t="s">
        <v>346</v>
      </c>
      <c r="B14" s="558"/>
      <c r="C14" s="558"/>
      <c r="D14" s="558"/>
      <c r="E14" s="11"/>
    </row>
    <row r="15" spans="1:9" ht="20.100000000000001" customHeight="1">
      <c r="B15" s="558"/>
      <c r="C15" s="558"/>
      <c r="D15" s="558"/>
      <c r="E15" s="11"/>
    </row>
    <row r="16" spans="1:9" ht="89.25" customHeight="1">
      <c r="A16" s="729" t="s">
        <v>798</v>
      </c>
      <c r="B16" s="729"/>
      <c r="C16" s="729"/>
      <c r="D16" s="729"/>
      <c r="E16" s="729"/>
      <c r="F16" s="729"/>
    </row>
    <row r="17" spans="1:7" ht="43.5" customHeight="1">
      <c r="A17" s="730" t="s">
        <v>732</v>
      </c>
      <c r="B17" s="730"/>
      <c r="C17" s="730"/>
      <c r="D17" s="730" t="s">
        <v>794</v>
      </c>
      <c r="E17" s="730"/>
      <c r="F17" s="730"/>
    </row>
    <row r="18" spans="1:7" ht="37.5" customHeight="1">
      <c r="A18" s="730"/>
      <c r="B18" s="730"/>
      <c r="C18" s="730"/>
      <c r="D18" s="565" t="s">
        <v>795</v>
      </c>
      <c r="E18" s="732" t="s">
        <v>796</v>
      </c>
      <c r="F18" s="732"/>
    </row>
    <row r="19" spans="1:7" ht="21.75" customHeight="1">
      <c r="A19" s="731" t="s">
        <v>804</v>
      </c>
      <c r="B19" s="731"/>
      <c r="C19" s="731"/>
      <c r="D19" s="566"/>
      <c r="E19" s="733"/>
      <c r="F19" s="733"/>
    </row>
    <row r="20" spans="1:7" ht="22.5" customHeight="1">
      <c r="A20" s="731" t="s">
        <v>733</v>
      </c>
      <c r="B20" s="731"/>
      <c r="C20" s="731"/>
      <c r="D20" s="566"/>
      <c r="E20" s="733"/>
      <c r="F20" s="733"/>
    </row>
    <row r="21" spans="1:7" ht="52.5" customHeight="1">
      <c r="A21" s="724" t="s">
        <v>797</v>
      </c>
      <c r="B21" s="725"/>
      <c r="C21" s="725"/>
      <c r="D21" s="725"/>
      <c r="E21" s="725"/>
      <c r="F21" s="725"/>
    </row>
    <row r="22" spans="1:7" ht="20.100000000000001" customHeight="1">
      <c r="A22" s="726"/>
      <c r="B22" s="726"/>
      <c r="C22" s="726"/>
      <c r="D22" s="726"/>
      <c r="E22" s="726"/>
      <c r="F22" s="726"/>
      <c r="G22" s="11"/>
    </row>
    <row r="23" spans="1:7" ht="10.5" customHeight="1">
      <c r="A23" s="726"/>
      <c r="B23" s="726"/>
      <c r="C23" s="726"/>
      <c r="D23" s="726"/>
      <c r="E23" s="726"/>
      <c r="F23" s="726"/>
    </row>
    <row r="24" spans="1:7" ht="20.100000000000001" customHeight="1">
      <c r="A24" s="6"/>
    </row>
    <row r="25" spans="1:7" ht="33" customHeight="1">
      <c r="A25" s="19" t="s">
        <v>30</v>
      </c>
      <c r="B25" s="200" t="str">
        <f>'Attach 3(JV)'!B24</f>
        <v>--</v>
      </c>
      <c r="C25" s="18"/>
      <c r="D25" s="20" t="s">
        <v>4</v>
      </c>
      <c r="E25" s="303" t="str">
        <f>'Attach 3(JV)'!E24</f>
        <v/>
      </c>
    </row>
    <row r="26" spans="1:7" ht="37.5" customHeight="1">
      <c r="A26" s="19" t="s">
        <v>7</v>
      </c>
      <c r="B26" s="303" t="str">
        <f>'Attach 3(JV)'!B25</f>
        <v/>
      </c>
      <c r="C26" s="18"/>
      <c r="D26" s="20" t="s">
        <v>5</v>
      </c>
      <c r="E26" s="303" t="str">
        <f>'Attach 3(JV)'!E25</f>
        <v/>
      </c>
    </row>
    <row r="27" spans="1:7" ht="20.100000000000001" customHeight="1"/>
    <row r="28" spans="1:7" ht="20.100000000000001" customHeight="1">
      <c r="A28" s="7"/>
    </row>
    <row r="29" spans="1:7" ht="20.100000000000001" customHeight="1"/>
    <row r="30" spans="1:7" ht="20.100000000000001" customHeight="1">
      <c r="A30" s="7"/>
    </row>
    <row r="31" spans="1:7" ht="20.100000000000001" customHeight="1"/>
    <row r="32" spans="1:7" ht="20.100000000000001" customHeight="1"/>
    <row r="33" ht="20.100000000000001" customHeight="1"/>
    <row r="34" ht="20.100000000000001" customHeight="1"/>
  </sheetData>
  <sheetProtection algorithmName="SHA-512" hashValue="SuVuIIlbjUSwFlB7RpAucqBA+TRaPwPB6pC6YGneI3Aka3FpZrfNHrG9BGeBEIFheiADH0t/Yx1ZBWgJse8Uhw==" saltValue="8f8nrMSW5RKiL/B3xBcz+Q==" spinCount="100000" sheet="1" formatColumns="0" formatRows="0" selectLockedCells="1"/>
  <customSheetViews>
    <customSheetView guid="{AC4C7B77-63EC-4D27-A5DB-0B1118A50B23}" showPageBreaks="1" showGridLines="0" fitToPage="1" printArea="1" view="pageBreakPreview" topLeftCell="A8">
      <selection activeCell="D19" sqref="D19"/>
      <pageMargins left="0.75" right="0.63" top="0.57999999999999996" bottom="0.6" header="0.34" footer="0.35"/>
      <pageSetup scale="75" orientation="portrait" r:id="rId1"/>
      <headerFooter alignWithMargins="0">
        <oddFooter>&amp;R&amp;"Book Antiqua,Bold"&amp;8 Page &amp;P of &amp;N</oddFooter>
      </headerFooter>
    </customSheetView>
    <customSheetView guid="{75B62F04-C357-470B-9A70-09F62BD072B1}" showPageBreaks="1" showGridLines="0" fitToPage="1" printArea="1" view="pageBreakPreview" topLeftCell="A7">
      <selection activeCell="J17" sqref="J17"/>
      <pageMargins left="0.75" right="0.63" top="0.57999999999999996" bottom="0.6" header="0.34" footer="0.35"/>
      <pageSetup scale="72" orientation="portrait" r:id="rId2"/>
      <headerFooter alignWithMargins="0">
        <oddFooter>&amp;R&amp;"Book Antiqua,Bold"&amp;8 Page &amp;P of &amp;N</oddFooter>
      </headerFooter>
    </customSheetView>
    <customSheetView guid="{FB41F969-87BE-4AD1-A99C-A5F9EA1C8FCB}" showPageBreaks="1" showGridLines="0" fitToPage="1" printArea="1" view="pageBreakPreview" topLeftCell="A7">
      <selection activeCell="A15" sqref="A15:F15"/>
      <pageMargins left="0.75" right="0.63" top="0.57999999999999996" bottom="0.6" header="0.34" footer="0.35"/>
      <pageSetup scale="72" orientation="portrait" r:id="rId3"/>
      <headerFooter alignWithMargins="0">
        <oddFooter>&amp;R&amp;"Book Antiqua,Bold"&amp;8 Page &amp;P of &amp;N</oddFooter>
      </headerFooter>
    </customSheetView>
    <customSheetView guid="{47D52ECC-373D-4A7A-838F-7112A4A0A94F}" showPageBreaks="1" showGridLines="0" fitToPage="1" printArea="1" view="pageBreakPreview">
      <selection activeCell="K15" sqref="K15"/>
      <pageMargins left="0.75" right="0.63" top="0.57999999999999996" bottom="0.6" header="0.34" footer="0.35"/>
      <pageSetup scale="72" orientation="portrait" r:id="rId4"/>
      <headerFooter alignWithMargins="0">
        <oddFooter>&amp;R&amp;"Book Antiqua,Bold"&amp;8 Page &amp;P of &amp;N</oddFooter>
      </headerFooter>
    </customSheetView>
    <customSheetView guid="{BA86FE7A-199D-4ABD-A444-AE6BFDF4BCC9}" scale="115" showPageBreaks="1" showGridLines="0" fitToPage="1" printArea="1" view="pageBreakPreview" topLeftCell="A4">
      <selection activeCell="A3" sqref="A3:F3"/>
      <pageMargins left="0.75" right="0.63" top="0.57999999999999996" bottom="0.6" header="0.34" footer="0.35"/>
      <pageSetup scale="74" orientation="portrait" r:id="rId5"/>
      <headerFooter alignWithMargins="0">
        <oddFooter>&amp;R&amp;"Book Antiqua,Bold"&amp;8 Page &amp;P of &amp;N</oddFooter>
      </headerFooter>
    </customSheetView>
    <customSheetView guid="{E51D3662-FFCE-4FD6-A590-7DDC9E38C41F}" showPageBreaks="1" showGridLines="0" fitToPage="1" printArea="1" view="pageBreakPreview">
      <selection activeCell="G17" sqref="G17"/>
      <pageMargins left="0.75" right="0.63" top="0.57999999999999996" bottom="0.6" header="0.34" footer="0.35"/>
      <pageSetup scale="99" orientation="portrait" r:id="rId6"/>
      <headerFooter alignWithMargins="0">
        <oddFooter>&amp;R&amp;"Book Antiqua,Bold"&amp;8 Page &amp;P of &amp;N</oddFooter>
      </headerFooter>
    </customSheetView>
    <customSheetView guid="{CB7992C9-ABA5-4C7D-8C49-1E1D8E8875C7}" showPageBreaks="1" showGridLines="0" printArea="1" view="pageBreakPreview">
      <pageMargins left="0.75" right="0.63" top="0.57999999999999996" bottom="0.6" header="0.34" footer="0.35"/>
      <pageSetup orientation="portrait" r:id="rId7"/>
      <headerFooter alignWithMargins="0">
        <oddFooter>&amp;R&amp;"Book Antiqua,Bold"&amp;8 Page &amp;P of &amp;N</oddFooter>
      </headerFooter>
    </customSheetView>
    <customSheetView guid="{97C0FC0E-800C-45C9-895E-E91A3F1ADBA4}" showPageBreaks="1" showGridLines="0" printArea="1" view="pageBreakPreview" topLeftCell="A13">
      <selection activeCell="H32" sqref="H32"/>
      <pageMargins left="0.75" right="0.63" top="0.57999999999999996" bottom="0.6" header="0.34" footer="0.35"/>
      <pageSetup orientation="portrait" r:id="rId8"/>
      <headerFooter alignWithMargins="0">
        <oddFooter>&amp;R&amp;"Book Antiqua,Bold"&amp;8 Page &amp;P of &amp;N</oddFooter>
      </headerFooter>
    </customSheetView>
    <customSheetView guid="{15A19D23-A9FD-4FC1-B7B0-F2D16BDFC729}" showPageBreaks="1" showGridLines="0" printArea="1" view="pageBreakPreview" topLeftCell="A22">
      <selection activeCell="B17" sqref="B17"/>
      <pageMargins left="0.75" right="0.63" top="0.57999999999999996" bottom="0.6" header="0.34" footer="0.35"/>
      <pageSetup orientation="portrait" r:id="rId9"/>
      <headerFooter alignWithMargins="0">
        <oddFooter>&amp;R&amp;"Book Antiqua,Bold"&amp;8 Page &amp;P of &amp;N</oddFooter>
      </headerFooter>
    </customSheetView>
    <customSheetView guid="{C5EDD9E3-0801-4479-8600-A80B0FCFDF0B}" showPageBreaks="1" showGridLines="0" printArea="1" view="pageBreakPreview" topLeftCell="A22">
      <selection activeCell="B17" sqref="B17"/>
      <pageMargins left="0.75" right="0.63" top="0.57999999999999996" bottom="0.6" header="0.34" footer="0.35"/>
      <pageSetup orientation="portrait" r:id="rId10"/>
      <headerFooter alignWithMargins="0">
        <oddFooter>&amp;R&amp;"Book Antiqua,Bold"&amp;8 Page &amp;P of &amp;N</oddFooter>
      </headerFooter>
    </customSheetView>
    <customSheetView guid="{FE4EC9C4-31B9-4D40-8323-5B16C3BC840F}" showPageBreaks="1" showGridLines="0" printArea="1" view="pageBreakPreview" topLeftCell="A4">
      <pageMargins left="0.75" right="0.63" top="0.57999999999999996" bottom="0.6" header="0.34" footer="0.35"/>
      <pageSetup orientation="portrait" r:id="rId11"/>
      <headerFooter alignWithMargins="0">
        <oddFooter>&amp;R&amp;"Book Antiqua,Bold"&amp;8 Page &amp;P of &amp;N</oddFooter>
      </headerFooter>
    </customSheetView>
    <customSheetView guid="{F9FE2C60-2849-4C32-B532-2B1A89FFA9CD}" showGridLines="0">
      <pageMargins left="0.75" right="0.63" top="0.57999999999999996" bottom="0.6" header="0.34" footer="0.35"/>
      <pageSetup orientation="portrait" r:id="rId12"/>
      <headerFooter alignWithMargins="0">
        <oddFooter>&amp;R&amp;"Book Antiqua,Bold"&amp;8 Page &amp;P of &amp;N</oddFooter>
      </headerFooter>
    </customSheetView>
    <customSheetView guid="{494F6778-23FE-4AAC-B37D-6C7543FC13B9}" showGridLines="0" topLeftCell="A16">
      <selection activeCell="A3" sqref="A3:E3"/>
      <pageMargins left="0.75" right="0.63" top="0.57999999999999996" bottom="0.6" header="0.34" footer="0.35"/>
      <pageSetup orientation="portrait" r:id="rId13"/>
      <headerFooter alignWithMargins="0">
        <oddFooter>&amp;R&amp;"Book Antiqua,Bold"&amp;8 Page &amp;P of &amp;N</oddFooter>
      </headerFooter>
    </customSheetView>
    <customSheetView guid="{CD4CA1A8-824A-452F-BDBA-32A47C1B3013}" showGridLines="0">
      <selection activeCell="E1" sqref="E1"/>
      <pageMargins left="0.75" right="0.63" top="0.57999999999999996" bottom="0.6" header="0.34" footer="0.35"/>
      <pageSetup orientation="portrait" r:id="rId14"/>
      <headerFooter alignWithMargins="0">
        <oddFooter>&amp;R&amp;"Book Antiqua,Bold"&amp;8 Page &amp;P of &amp;N</oddFooter>
      </headerFooter>
    </customSheetView>
    <customSheetView guid="{8E7B022F-1113-4BA2-B2BA-8EDBE02A2557}" showPageBreaks="1" showGridLines="0" printArea="1" showRuler="0">
      <selection activeCell="A5" sqref="A5:F5"/>
      <pageMargins left="0.75" right="0.63" top="0.57999999999999996" bottom="0.6" header="0.34" footer="0.35"/>
      <pageSetup orientation="portrait" r:id="rId15"/>
      <headerFooter alignWithMargins="0">
        <oddFooter>&amp;L&amp;8Tower Package-TW05, TL associated with Phase-I Generation Project in Orissa (Part-C)&amp;R&amp;"Book Antiqua,Bold"&amp;8 Page &amp;P of &amp;N</oddFooter>
      </headerFooter>
    </customSheetView>
    <customSheetView guid="{A3F641DF-CF1D-48E3-AFDC-E52726A449CB}" zeroValues="0" showRuler="0">
      <pageMargins left="0.75" right="0.75" top="0.77" bottom="1" header="0.5" footer="0.5"/>
      <pageSetup orientation="portrait" r:id="rId16"/>
      <headerFooter alignWithMargins="0">
        <oddFooter>&amp;L&amp;8Tower Package-P238-TW04, TL associated with Phase-I Generation Project in Orissa (Part-C)&amp;R&amp;"Book Antiqua,Bold"&amp;8Attachment-10 TW04  / Page &amp;P of &amp;N</oddFooter>
      </headerFooter>
    </customSheetView>
    <customSheetView guid="{ECEBABD0-566A-41C4-AA9A-38EA30EFEDA8}" showGridLines="0" zeroValues="0" showRuler="0">
      <pageMargins left="0.75" right="0.63" top="0.55000000000000004" bottom="0.64" header="0.34" footer="0.38"/>
      <pageSetup orientation="portrait" r:id="rId17"/>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selection activeCell="A3" sqref="A3:E3"/>
      <pageMargins left="0.75" right="0.63" top="0.57999999999999996" bottom="0.6" header="0.34" footer="0.35"/>
      <pageSetup orientation="portrait" r:id="rId18"/>
      <headerFooter alignWithMargins="0">
        <oddFooter>&amp;R&amp;"Book Antiqua,Bold"&amp;8 Page &amp;P of &amp;N</oddFooter>
      </headerFooter>
    </customSheetView>
    <customSheetView guid="{7A9EA6D6-4DDF-43D9-92E6-C6AFAD14E266}" showGridLines="0">
      <selection activeCell="A3" sqref="A3:E3"/>
      <pageMargins left="0.75" right="0.63" top="0.57999999999999996" bottom="0.6" header="0.34" footer="0.35"/>
      <pageSetup orientation="portrait" r:id="rId19"/>
      <headerFooter alignWithMargins="0">
        <oddFooter>&amp;R&amp;"Book Antiqua,Bold"&amp;8 Page &amp;P of &amp;N</oddFooter>
      </headerFooter>
    </customSheetView>
    <customSheetView guid="{DC28ED1E-3E35-4094-9C2B-5C0A1C1D459C}" showGridLines="0">
      <selection activeCell="A3" sqref="A3:E3"/>
      <pageMargins left="0.75" right="0.63" top="0.57999999999999996" bottom="0.6" header="0.34" footer="0.35"/>
      <pageSetup orientation="portrait" r:id="rId20"/>
      <headerFooter alignWithMargins="0">
        <oddFooter>&amp;R&amp;"Book Antiqua,Bold"&amp;8 Page &amp;P of &amp;N</oddFooter>
      </headerFooter>
    </customSheetView>
    <customSheetView guid="{240327DD-375F-45D4-BA52-89AFD79FE6A1}" showPageBreaks="1" showGridLines="0" printArea="1" view="pageBreakPreview">
      <pageMargins left="0.75" right="0.63" top="0.57999999999999996" bottom="0.6" header="0.34" footer="0.35"/>
      <pageSetup orientation="portrait" r:id="rId21"/>
      <headerFooter alignWithMargins="0">
        <oddFooter>&amp;R&amp;"Book Antiqua,Bold"&amp;8 Page &amp;P of &amp;N</oddFooter>
      </headerFooter>
    </customSheetView>
    <customSheetView guid="{477F7E43-D393-45BA-B99B-D838E4629B5D}" showPageBreaks="1" showGridLines="0" printArea="1" view="pageBreakPreview" topLeftCell="A22">
      <selection activeCell="B17" sqref="B17"/>
      <pageMargins left="0.75" right="0.63" top="0.57999999999999996" bottom="0.6" header="0.34" footer="0.35"/>
      <pageSetup orientation="portrait" r:id="rId22"/>
      <headerFooter alignWithMargins="0">
        <oddFooter>&amp;R&amp;"Book Antiqua,Bold"&amp;8 Page &amp;P of &amp;N</oddFooter>
      </headerFooter>
    </customSheetView>
    <customSheetView guid="{8E3ED18F-7B8F-4A1C-969D-A70DC3B696C3}" showPageBreaks="1" showGridLines="0" printArea="1" view="pageBreakPreview" topLeftCell="A22">
      <selection activeCell="B17" sqref="B17"/>
      <pageMargins left="0.75" right="0.63" top="0.57999999999999996" bottom="0.6" header="0.34" footer="0.35"/>
      <pageSetup orientation="portrait" r:id="rId23"/>
      <headerFooter alignWithMargins="0">
        <oddFooter>&amp;R&amp;"Book Antiqua,Bold"&amp;8 Page &amp;P of &amp;N</oddFooter>
      </headerFooter>
    </customSheetView>
    <customSheetView guid="{38BECF6E-1A53-4F98-87B9-44F2C5F77E08}" showPageBreaks="1" showGridLines="0" printArea="1" view="pageBreakPreview" topLeftCell="A25">
      <selection activeCell="H32" sqref="H32"/>
      <pageMargins left="0.75" right="0.63" top="0.57999999999999996" bottom="0.6" header="0.34" footer="0.35"/>
      <pageSetup orientation="portrait" r:id="rId24"/>
      <headerFooter alignWithMargins="0">
        <oddFooter>&amp;R&amp;"Book Antiqua,Bold"&amp;8 Page &amp;P of &amp;N</oddFooter>
      </headerFooter>
    </customSheetView>
    <customSheetView guid="{340562B9-6CEE-4962-8D7D-CA1C6778F52C}" showPageBreaks="1" showGridLines="0" printArea="1" view="pageBreakPreview" topLeftCell="A13">
      <selection activeCell="H32" sqref="H32"/>
      <pageMargins left="0.75" right="0.63" top="0.57999999999999996" bottom="0.6" header="0.34" footer="0.35"/>
      <pageSetup orientation="portrait" r:id="rId25"/>
      <headerFooter alignWithMargins="0">
        <oddFooter>&amp;R&amp;"Book Antiqua,Bold"&amp;8 Page &amp;P of &amp;N</oddFooter>
      </headerFooter>
    </customSheetView>
    <customSheetView guid="{82E8A0F5-0020-4355-95CF-28601763A783}" showPageBreaks="1" showGridLines="0" fitToPage="1" printArea="1" view="pageBreakPreview">
      <selection activeCell="E23" sqref="E23"/>
      <pageMargins left="0.75" right="0.63" top="0.57999999999999996" bottom="0.6" header="0.34" footer="0.35"/>
      <pageSetup scale="97" orientation="portrait" r:id="rId26"/>
      <headerFooter alignWithMargins="0">
        <oddFooter>&amp;R&amp;"Book Antiqua,Bold"&amp;8 Page &amp;P of &amp;N</oddFooter>
      </headerFooter>
    </customSheetView>
    <customSheetView guid="{05855B4F-D61E-4C97-B759-B2F96767F6F8}" scale="115" showPageBreaks="1" showGridLines="0" fitToPage="1" printArea="1" view="pageBreakPreview">
      <selection activeCell="E7" sqref="E7"/>
      <pageMargins left="0.75" right="0.63" top="0.57999999999999996" bottom="0.6" header="0.34" footer="0.35"/>
      <pageSetup scale="74" orientation="portrait" r:id="rId27"/>
      <headerFooter alignWithMargins="0">
        <oddFooter>&amp;R&amp;"Book Antiqua,Bold"&amp;8 Page &amp;P of &amp;N</oddFooter>
      </headerFooter>
    </customSheetView>
    <customSheetView guid="{347D9A5E-5167-4CD7-A121-BEAF211F64E4}" showPageBreaks="1" showGridLines="0" fitToPage="1" printArea="1" view="pageBreakPreview">
      <selection activeCell="K15" sqref="K15"/>
      <pageMargins left="0.75" right="0.63" top="0.57999999999999996" bottom="0.6" header="0.34" footer="0.35"/>
      <pageSetup scale="72" orientation="portrait" r:id="rId28"/>
      <headerFooter alignWithMargins="0">
        <oddFooter>&amp;R&amp;"Book Antiqua,Bold"&amp;8 Page &amp;P of &amp;N</oddFooter>
      </headerFooter>
    </customSheetView>
    <customSheetView guid="{72B383D4-8341-48BE-BBCC-63C6785ABF81}" showPageBreaks="1" showGridLines="0" fitToPage="1" printArea="1" view="pageBreakPreview">
      <selection activeCell="F25" sqref="F25"/>
      <pageMargins left="0.75" right="0.63" top="0.57999999999999996" bottom="0.6" header="0.34" footer="0.35"/>
      <pageSetup scale="72" orientation="portrait" r:id="rId29"/>
      <headerFooter alignWithMargins="0">
        <oddFooter>&amp;R&amp;"Book Antiqua,Bold"&amp;8 Page &amp;P of &amp;N</oddFooter>
      </headerFooter>
    </customSheetView>
    <customSheetView guid="{7706378E-40E2-4583-90AF-E6E1DCB3696C}" showPageBreaks="1" showGridLines="0" fitToPage="1" printArea="1" view="pageBreakPreview" topLeftCell="A7">
      <selection activeCell="J17" sqref="J17"/>
      <pageMargins left="0.75" right="0.63" top="0.57999999999999996" bottom="0.6" header="0.34" footer="0.35"/>
      <pageSetup scale="72" orientation="portrait" r:id="rId30"/>
      <headerFooter alignWithMargins="0">
        <oddFooter>&amp;R&amp;"Book Antiqua,Bold"&amp;8 Page &amp;P of &amp;N</oddFooter>
      </headerFooter>
    </customSheetView>
  </customSheetViews>
  <mergeCells count="16">
    <mergeCell ref="A21:F23"/>
    <mergeCell ref="A8:D8"/>
    <mergeCell ref="A1:D1"/>
    <mergeCell ref="B9:D9"/>
    <mergeCell ref="B10:D10"/>
    <mergeCell ref="A3:F3"/>
    <mergeCell ref="A5:F5"/>
    <mergeCell ref="B11:D11"/>
    <mergeCell ref="A16:F16"/>
    <mergeCell ref="A17:C18"/>
    <mergeCell ref="A19:C19"/>
    <mergeCell ref="A20:C20"/>
    <mergeCell ref="D17:F17"/>
    <mergeCell ref="E18:F18"/>
    <mergeCell ref="E19:F19"/>
    <mergeCell ref="E20:F20"/>
  </mergeCells>
  <phoneticPr fontId="7" type="noConversion"/>
  <dataValidations count="2">
    <dataValidation operator="greaterThan" allowBlank="1" showInputMessage="1" showErrorMessage="1" error="Please enter numeric values only." sqref="D18:E18" xr:uid="{84A34A48-6ECC-4735-A941-0183E4357107}"/>
    <dataValidation type="decimal" operator="greaterThan" allowBlank="1" showInputMessage="1" showErrorMessage="1" error="Please enter numeric values only." sqref="D19:E20" xr:uid="{42D2F6B2-5CA3-46DB-816F-232A13BDC70F}">
      <formula1>0</formula1>
    </dataValidation>
  </dataValidations>
  <pageMargins left="0.75" right="0.63" top="0.57999999999999996" bottom="0.6" header="0.34" footer="0.35"/>
  <pageSetup scale="75" orientation="portrait" r:id="rId31"/>
  <headerFooter alignWithMargins="0">
    <oddFooter>&amp;R&amp;"Book Antiqua,Bold"&amp;8 Page &amp;P of &amp;N</oddFooter>
  </headerFooter>
  <drawing r:id="rId3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4">
    <tabColor indexed="14"/>
    <pageSetUpPr fitToPage="1"/>
  </sheetPr>
  <dimension ref="A1:Z29"/>
  <sheetViews>
    <sheetView showGridLines="0" view="pageBreakPreview" zoomScale="80" zoomScaleSheetLayoutView="80" workbookViewId="0">
      <selection activeCell="B18" sqref="B18:C18"/>
    </sheetView>
  </sheetViews>
  <sheetFormatPr defaultColWidth="9.109375" defaultRowHeight="14.4"/>
  <cols>
    <col min="1" max="1" width="12.109375" style="29" customWidth="1"/>
    <col min="2" max="2" width="30.6640625" style="29" customWidth="1"/>
    <col min="3" max="3" width="24.6640625" style="29" customWidth="1"/>
    <col min="4" max="4" width="31.33203125" style="29" customWidth="1"/>
    <col min="5" max="5" width="30.109375" style="29" customWidth="1"/>
    <col min="6" max="8" width="9.109375" style="24"/>
    <col min="9" max="16384" width="9.109375" style="25"/>
  </cols>
  <sheetData>
    <row r="1" spans="1:26" ht="29.25" customHeight="1">
      <c r="A1" s="651" t="str">
        <f>'Attach 3(JV)'!A1</f>
        <v>Specification No. :5002001909/OTHERS/DOM/A04-CC CS -5</v>
      </c>
      <c r="B1" s="651"/>
      <c r="C1" s="651"/>
      <c r="D1" s="659" t="str">
        <f>"Attachment-11 " &amp; 'Attach 3(JV)'!AT1</f>
        <v xml:space="preserve">Attachment-11 </v>
      </c>
      <c r="E1" s="659"/>
    </row>
    <row r="2" spans="1:26" ht="13.5" customHeight="1">
      <c r="Z2" s="168">
        <f>'Attach 3(JV)'!Z2</f>
        <v>0</v>
      </c>
    </row>
    <row r="3" spans="1:26" ht="74.25" customHeight="1">
      <c r="A3" s="721" t="str">
        <f>'Attach 3(QR)'!A3</f>
        <v>Rural Electrification Work under Prime Minister’s Development Project (PMDP) in Reasi, Udhampur &amp; Ramban districts of UT of J&amp;K.</v>
      </c>
      <c r="B3" s="722"/>
      <c r="C3" s="722"/>
      <c r="D3" s="722"/>
      <c r="E3" s="722"/>
      <c r="F3" s="26"/>
      <c r="G3" s="27"/>
      <c r="H3" s="26"/>
    </row>
    <row r="4" spans="1:26" ht="19.5" customHeight="1">
      <c r="A4" s="28"/>
      <c r="H4" s="30"/>
      <c r="I4" s="10"/>
    </row>
    <row r="5" spans="1:26" ht="21.75" customHeight="1">
      <c r="A5" s="643" t="s">
        <v>391</v>
      </c>
      <c r="B5" s="643"/>
      <c r="C5" s="643"/>
      <c r="D5" s="643"/>
      <c r="E5" s="643"/>
      <c r="F5" s="31"/>
      <c r="H5" s="30"/>
      <c r="I5" s="12"/>
    </row>
    <row r="6" spans="1:26" ht="19.5" customHeight="1">
      <c r="A6" s="32"/>
      <c r="H6" s="30"/>
      <c r="I6" s="12"/>
    </row>
    <row r="7" spans="1:26" ht="19.5" customHeight="1">
      <c r="A7" s="33" t="str">
        <f>'Attach 3(JV)'!A7</f>
        <v>Bidder’s Name and Address (Sole Bidder) :</v>
      </c>
      <c r="B7" s="32"/>
      <c r="C7" s="32"/>
      <c r="D7" s="15" t="str">
        <f>'Attach 3(JV)'!E7</f>
        <v>To:</v>
      </c>
      <c r="H7" s="30"/>
      <c r="I7" s="12"/>
    </row>
    <row r="8" spans="1:26" ht="36" customHeight="1">
      <c r="A8" s="641" t="str">
        <f>'Attach 3(JV)'!A8</f>
        <v/>
      </c>
      <c r="B8" s="641"/>
      <c r="C8" s="641"/>
      <c r="D8" s="11" t="str">
        <f>'Attach 3(JV)'!E8</f>
        <v>Contract Services</v>
      </c>
      <c r="H8" s="30"/>
      <c r="I8" s="12"/>
    </row>
    <row r="9" spans="1:26" ht="19.5" customHeight="1">
      <c r="A9" s="13" t="s">
        <v>351</v>
      </c>
      <c r="B9" s="653" t="str">
        <f>'Attach 3(JV)'!B9</f>
        <v/>
      </c>
      <c r="C9" s="653"/>
      <c r="D9" s="11" t="str">
        <f>'Attach 3(JV)'!E9</f>
        <v>Power Grid Corporation of India Ltd.,</v>
      </c>
      <c r="H9" s="30"/>
      <c r="I9" s="12"/>
    </row>
    <row r="10" spans="1:26" ht="19.5" customHeight="1">
      <c r="A10" s="13" t="s">
        <v>353</v>
      </c>
      <c r="B10" s="653" t="str">
        <f>'Attach 3(JV)'!B10</f>
        <v/>
      </c>
      <c r="C10" s="653"/>
      <c r="D10" s="11" t="str">
        <f>'Attach 3(JV)'!E10</f>
        <v>"Saudamini", Plot No. 2, Sector 29</v>
      </c>
      <c r="H10" s="30"/>
      <c r="I10" s="12"/>
    </row>
    <row r="11" spans="1:26" ht="19.5" customHeight="1">
      <c r="B11" s="653" t="str">
        <f>'Attach 3(JV)'!B11</f>
        <v/>
      </c>
      <c r="C11" s="653"/>
      <c r="D11" s="11" t="str">
        <f>'Attach 3(JV)'!E11</f>
        <v>Gurgaon (Haryana) - 122001</v>
      </c>
    </row>
    <row r="12" spans="1:26" ht="19.5" customHeight="1">
      <c r="A12" s="32"/>
      <c r="B12" s="653" t="str">
        <f>'Attach 3(JV)'!B12</f>
        <v/>
      </c>
      <c r="C12" s="653"/>
      <c r="D12" s="11"/>
    </row>
    <row r="13" spans="1:26" ht="19.5" customHeight="1">
      <c r="A13" s="29" t="s">
        <v>346</v>
      </c>
      <c r="D13" s="42"/>
    </row>
    <row r="14" spans="1:26" ht="9.9" customHeight="1">
      <c r="A14" s="32"/>
    </row>
    <row r="15" spans="1:26" ht="184.5" customHeight="1">
      <c r="A15" s="735" t="s">
        <v>515</v>
      </c>
      <c r="B15" s="649"/>
      <c r="C15" s="649"/>
      <c r="D15" s="649"/>
      <c r="E15" s="649"/>
      <c r="F15" s="34"/>
      <c r="G15" s="34"/>
      <c r="H15" s="34"/>
    </row>
    <row r="16" spans="1:26" ht="19.5" customHeight="1">
      <c r="A16" s="32"/>
      <c r="B16" s="32"/>
      <c r="C16" s="32"/>
      <c r="D16" s="32"/>
      <c r="E16" s="32"/>
      <c r="F16" s="34"/>
      <c r="G16" s="34"/>
      <c r="H16" s="34"/>
    </row>
    <row r="17" spans="1:8" s="24" customFormat="1" ht="72" customHeight="1">
      <c r="A17" s="47" t="s">
        <v>349</v>
      </c>
      <c r="B17" s="702" t="s">
        <v>113</v>
      </c>
      <c r="C17" s="702"/>
      <c r="D17" s="47" t="s">
        <v>114</v>
      </c>
      <c r="E17" s="47" t="s">
        <v>516</v>
      </c>
      <c r="G17" s="34"/>
      <c r="H17" s="34"/>
    </row>
    <row r="18" spans="1:8" ht="26.1" customHeight="1">
      <c r="A18" s="109">
        <v>1</v>
      </c>
      <c r="B18" s="734"/>
      <c r="C18" s="734"/>
      <c r="D18" s="307"/>
      <c r="E18" s="307"/>
      <c r="F18" s="34"/>
      <c r="G18" s="34"/>
      <c r="H18" s="34"/>
    </row>
    <row r="19" spans="1:8" ht="26.1" customHeight="1">
      <c r="A19" s="109">
        <v>2</v>
      </c>
      <c r="B19" s="734"/>
      <c r="C19" s="734"/>
      <c r="D19" s="307"/>
      <c r="E19" s="307"/>
      <c r="F19" s="34"/>
      <c r="G19" s="34"/>
      <c r="H19" s="34"/>
    </row>
    <row r="20" spans="1:8" ht="26.1" customHeight="1">
      <c r="A20" s="109">
        <v>3</v>
      </c>
      <c r="B20" s="734"/>
      <c r="C20" s="734"/>
      <c r="D20" s="307"/>
      <c r="E20" s="307"/>
      <c r="F20" s="34"/>
      <c r="G20" s="34"/>
      <c r="H20" s="34"/>
    </row>
    <row r="21" spans="1:8" ht="26.1" customHeight="1">
      <c r="A21" s="109">
        <v>4</v>
      </c>
      <c r="B21" s="734"/>
      <c r="C21" s="734"/>
      <c r="D21" s="307"/>
      <c r="E21" s="307"/>
      <c r="F21" s="34"/>
      <c r="G21" s="34"/>
      <c r="H21" s="34"/>
    </row>
    <row r="22" spans="1:8" ht="26.1" customHeight="1">
      <c r="A22" s="109">
        <v>5</v>
      </c>
      <c r="B22" s="734"/>
      <c r="C22" s="734"/>
      <c r="D22" s="307"/>
      <c r="E22" s="307"/>
      <c r="F22" s="34"/>
      <c r="G22" s="34"/>
      <c r="H22" s="34"/>
    </row>
    <row r="23" spans="1:8" ht="26.1" customHeight="1">
      <c r="A23" s="109">
        <v>6</v>
      </c>
      <c r="B23" s="734"/>
      <c r="C23" s="734"/>
      <c r="D23" s="307"/>
      <c r="E23" s="307"/>
      <c r="F23" s="34"/>
      <c r="G23" s="34"/>
      <c r="H23" s="34"/>
    </row>
    <row r="24" spans="1:8" ht="26.1" customHeight="1">
      <c r="A24" s="32"/>
      <c r="B24" s="32"/>
      <c r="C24" s="32"/>
      <c r="D24" s="32"/>
      <c r="E24" s="32"/>
      <c r="F24" s="34"/>
      <c r="G24" s="34"/>
      <c r="H24" s="34"/>
    </row>
    <row r="25" spans="1:8" ht="84.75" customHeight="1">
      <c r="A25" s="735" t="s">
        <v>517</v>
      </c>
      <c r="B25" s="649"/>
      <c r="C25" s="649"/>
      <c r="D25" s="649"/>
      <c r="E25" s="649"/>
    </row>
    <row r="26" spans="1:8" ht="149.25" customHeight="1">
      <c r="A26" s="735" t="s">
        <v>518</v>
      </c>
      <c r="B26" s="649"/>
      <c r="C26" s="649"/>
      <c r="D26" s="649"/>
      <c r="E26" s="649"/>
    </row>
    <row r="27" spans="1:8" ht="26.1" customHeight="1">
      <c r="A27" s="36" t="s">
        <v>6</v>
      </c>
      <c r="B27" s="72" t="str">
        <f>'Attach 3(JV)'!B24</f>
        <v>--</v>
      </c>
      <c r="D27" s="37" t="s">
        <v>4</v>
      </c>
      <c r="E27" s="297" t="str">
        <f>'Attach 3(JV)'!E24</f>
        <v/>
      </c>
    </row>
    <row r="28" spans="1:8" ht="26.1" customHeight="1">
      <c r="A28" s="36" t="s">
        <v>7</v>
      </c>
      <c r="B28" s="297" t="str">
        <f>'Attach 3(JV)'!B25</f>
        <v/>
      </c>
      <c r="D28" s="37" t="s">
        <v>5</v>
      </c>
      <c r="E28" s="297" t="str">
        <f>'Attach 3(JV)'!E25</f>
        <v/>
      </c>
    </row>
    <row r="29" spans="1:8" ht="230.25" customHeight="1">
      <c r="A29" s="644" t="s">
        <v>730</v>
      </c>
      <c r="B29" s="644"/>
      <c r="C29" s="644"/>
      <c r="D29" s="644"/>
      <c r="E29" s="644"/>
    </row>
  </sheetData>
  <sheetProtection algorithmName="SHA-512" hashValue="gtGVGUUKKt898OzAKeno15b9PBlkoK8p9ZVnlN/eCWq19TqkVNk0bsrbQgZHtUcuiEWUrM/WgeXiz1t43gKiWg==" saltValue="H9xYLkX1fu2eL9C5UHzOcQ==" spinCount="100000" sheet="1" formatColumns="0" formatRows="0" selectLockedCells="1"/>
  <customSheetViews>
    <customSheetView guid="{AC4C7B77-63EC-4D27-A5DB-0B1118A50B23}" scale="80" showPageBreaks="1" showGridLines="0" fitToPage="1" printArea="1" view="pageBreakPreview">
      <selection activeCell="B18" sqref="B18:C18"/>
      <pageMargins left="0.75" right="0.63" top="0.57999999999999996" bottom="0.6" header="0.34" footer="0.35"/>
      <pageSetup scale="78" fitToHeight="0" orientation="portrait" r:id="rId1"/>
      <headerFooter alignWithMargins="0">
        <oddFooter>&amp;R&amp;"Book Antiqua,Bold"&amp;8 Page &amp;P of &amp;N</oddFooter>
      </headerFooter>
    </customSheetView>
    <customSheetView guid="{75B62F04-C357-470B-9A70-09F62BD072B1}" scale="80" showPageBreaks="1" showGridLines="0" fitToPage="1" printArea="1" view="pageBreakPreview" topLeftCell="A5">
      <selection activeCell="B18" sqref="B18:C18"/>
      <pageMargins left="0.75" right="0.63" top="0.57999999999999996" bottom="0.6" header="0.34" footer="0.35"/>
      <pageSetup scale="78" fitToHeight="0" orientation="portrait" r:id="rId2"/>
      <headerFooter alignWithMargins="0">
        <oddFooter>&amp;R&amp;"Book Antiqua,Bold"&amp;8 Page &amp;P of &amp;N</oddFooter>
      </headerFooter>
    </customSheetView>
    <customSheetView guid="{FB41F969-87BE-4AD1-A99C-A5F9EA1C8FCB}" scale="80" showPageBreaks="1" showGridLines="0" fitToPage="1" printArea="1" view="pageBreakPreview" topLeftCell="A18">
      <selection activeCell="B18" sqref="B18:C18"/>
      <pageMargins left="0.75" right="0.63" top="0.57999999999999996" bottom="0.6" header="0.34" footer="0.35"/>
      <pageSetup scale="79" fitToHeight="0" orientation="portrait" r:id="rId3"/>
      <headerFooter alignWithMargins="0">
        <oddFooter>&amp;R&amp;"Book Antiqua,Bold"&amp;8 Page &amp;P of &amp;N</oddFooter>
      </headerFooter>
    </customSheetView>
    <customSheetView guid="{47D52ECC-373D-4A7A-838F-7112A4A0A94F}" showPageBreaks="1" showGridLines="0" fitToPage="1" printArea="1" view="pageBreakPreview" topLeftCell="A4">
      <selection activeCell="B18" sqref="B18:C18"/>
      <pageMargins left="0.75" right="0.63" top="0.57999999999999996" bottom="0.6" header="0.34" footer="0.35"/>
      <pageSetup scale="78" fitToHeight="0" orientation="portrait" r:id="rId4"/>
      <headerFooter alignWithMargins="0">
        <oddFooter>&amp;R&amp;"Book Antiqua,Bold"&amp;8 Page &amp;P of &amp;N</oddFooter>
      </headerFooter>
    </customSheetView>
    <customSheetView guid="{BA86FE7A-199D-4ABD-A444-AE6BFDF4BCC9}" scale="115" showPageBreaks="1" showGridLines="0" fitToPage="1" printArea="1" view="pageBreakPreview" topLeftCell="A18">
      <selection activeCell="B18" sqref="B18:C18"/>
      <pageMargins left="0.75" right="0.63" top="0.57999999999999996" bottom="0.6" header="0.34" footer="0.35"/>
      <pageSetup scale="79" fitToHeight="0" orientation="portrait" r:id="rId5"/>
      <headerFooter alignWithMargins="0">
        <oddFooter>&amp;R&amp;"Book Antiqua,Bold"&amp;8 Page &amp;P of &amp;N</oddFooter>
      </headerFooter>
    </customSheetView>
    <customSheetView guid="{E51D3662-FFCE-4FD6-A590-7DDC9E38C41F}" showPageBreaks="1" showGridLines="0" fitToPage="1" printArea="1" view="pageBreakPreview">
      <selection activeCell="B18" sqref="B18:C18"/>
      <pageMargins left="0.75" right="0.63" top="0.57999999999999996" bottom="0.6" header="0.34" footer="0.35"/>
      <pageSetup scale="32" orientation="portrait" r:id="rId6"/>
      <headerFooter alignWithMargins="0">
        <oddFooter>&amp;R&amp;"Book Antiqua,Bold"&amp;8 Page &amp;P of &amp;N</oddFooter>
      </headerFooter>
    </customSheetView>
    <customSheetView guid="{CB7992C9-ABA5-4C7D-8C49-1E1D8E8875C7}" showPageBreaks="1" showGridLines="0" printArea="1" view="pageBreakPreview" topLeftCell="B32">
      <selection activeCell="B46" sqref="B46:C46"/>
      <pageMargins left="0.75" right="0.63" top="0.57999999999999996" bottom="0.6" header="0.34" footer="0.35"/>
      <pageSetup scale="95" orientation="portrait" r:id="rId7"/>
      <headerFooter alignWithMargins="0">
        <oddFooter>&amp;R&amp;"Book Antiqua,Bold"&amp;8 Page &amp;P of &amp;N</oddFooter>
      </headerFooter>
    </customSheetView>
    <customSheetView guid="{97C0FC0E-800C-45C9-895E-E91A3F1ADBA4}" showPageBreaks="1" showGridLines="0" printArea="1" view="pageBreakPreview" topLeftCell="B1">
      <selection activeCell="B23" sqref="B23:C23"/>
      <pageMargins left="0.75" right="0.63" top="0.57999999999999996" bottom="0.6" header="0.34" footer="0.35"/>
      <pageSetup scale="95" orientation="portrait" r:id="rId8"/>
      <headerFooter alignWithMargins="0">
        <oddFooter>&amp;R&amp;"Book Antiqua,Bold"&amp;8 Page &amp;P of &amp;N</oddFooter>
      </headerFooter>
    </customSheetView>
    <customSheetView guid="{15A19D23-A9FD-4FC1-B7B0-F2D16BDFC729}" showPageBreaks="1" showGridLines="0" printArea="1" view="pageBreakPreview" topLeftCell="A13">
      <selection activeCell="B20" sqref="B20:C20"/>
      <pageMargins left="0.75" right="0.63" top="0.57999999999999996" bottom="0.6" header="0.34" footer="0.35"/>
      <pageSetup scale="95" orientation="portrait" r:id="rId9"/>
      <headerFooter alignWithMargins="0">
        <oddFooter>&amp;R&amp;"Book Antiqua,Bold"&amp;8 Page &amp;P of &amp;N</oddFooter>
      </headerFooter>
    </customSheetView>
    <customSheetView guid="{C5EDD9E3-0801-4479-8600-A80B0FCFDF0B}" showPageBreaks="1" showGridLines="0" printArea="1" view="pageBreakPreview" topLeftCell="A13">
      <selection activeCell="B20" sqref="B20:C20"/>
      <pageMargins left="0.75" right="0.63" top="0.57999999999999996" bottom="0.6" header="0.34" footer="0.35"/>
      <pageSetup scale="95" orientation="portrait" r:id="rId10"/>
      <headerFooter alignWithMargins="0">
        <oddFooter>&amp;R&amp;"Book Antiqua,Bold"&amp;8 Page &amp;P of &amp;N</oddFooter>
      </headerFooter>
    </customSheetView>
    <customSheetView guid="{FE4EC9C4-31B9-4D40-8323-5B16C3BC840F}" showPageBreaks="1" showGridLines="0" printArea="1" view="pageBreakPreview" topLeftCell="A19">
      <selection activeCell="B18" sqref="B18:C18"/>
      <pageMargins left="0.75" right="0.63" top="0.57999999999999996" bottom="0.6" header="0.34" footer="0.35"/>
      <pageSetup scale="95" orientation="portrait" r:id="rId11"/>
      <headerFooter alignWithMargins="0">
        <oddFooter>&amp;R&amp;"Book Antiqua,Bold"&amp;8 Page &amp;P of &amp;N</oddFooter>
      </headerFooter>
    </customSheetView>
    <customSheetView guid="{F9FE2C60-2849-4C32-B532-2B1A89FFA9CD}" showGridLines="0">
      <selection activeCell="B18" sqref="B18:C18"/>
      <pageMargins left="0.75" right="0.63" top="0.57999999999999996" bottom="0.6" header="0.34" footer="0.35"/>
      <pageSetup orientation="portrait" r:id="rId12"/>
      <headerFooter alignWithMargins="0">
        <oddFooter>&amp;R&amp;"Book Antiqua,Bold"&amp;8 Page &amp;P of &amp;N</oddFooter>
      </headerFooter>
    </customSheetView>
    <customSheetView guid="{494F6778-23FE-4AAC-B37D-6C7543FC13B9}" showGridLines="0" topLeftCell="A13">
      <selection activeCell="D22" sqref="D22"/>
      <pageMargins left="0.75" right="0.63" top="0.57999999999999996" bottom="0.6" header="0.34" footer="0.35"/>
      <pageSetup orientation="portrait" r:id="rId13"/>
      <headerFooter alignWithMargins="0">
        <oddFooter>&amp;R&amp;"Book Antiqua,Bold"&amp;8 Page &amp;P of &amp;N</oddFooter>
      </headerFooter>
    </customSheetView>
    <customSheetView guid="{CD4CA1A8-824A-452F-BDBA-32A47C1B3013}" showGridLines="0" topLeftCell="A6">
      <selection activeCell="B18" sqref="B18:C18"/>
      <pageMargins left="0.75" right="0.63" top="0.57999999999999996" bottom="0.6" header="0.34" footer="0.35"/>
      <pageSetup orientation="portrait" r:id="rId14"/>
      <headerFooter alignWithMargins="0">
        <oddFooter>&amp;R&amp;"Book Antiqua,Bold"&amp;8 Page &amp;P of &amp;N</oddFooter>
      </headerFooter>
    </customSheetView>
    <customSheetView guid="{8E7B022F-1113-4BA2-B2BA-8EDBE02A2557}" showPageBreaks="1" showGridLines="0" printArea="1" showRuler="0">
      <selection activeCell="B18" sqref="B18:C18"/>
      <pageMargins left="0.75" right="0.63" top="0.57999999999999996" bottom="0.6" header="0.34" footer="0.35"/>
      <pageSetup orientation="portrait" r:id="rId15"/>
      <headerFooter alignWithMargins="0">
        <oddFooter>&amp;L&amp;8Tower Package-TW05, TL associated with Phase-I Generation Project in Orissa (Part-C)&amp;R&amp;"Book Antiqua,Bold"&amp;8 Page &amp;P of &amp;N</oddFooter>
      </headerFooter>
    </customSheetView>
    <customSheetView guid="{A3F641DF-CF1D-48E3-AFDC-E52726A449CB}" showRuler="0" topLeftCell="A2">
      <selection activeCell="B18" sqref="B18:C18"/>
      <rowBreaks count="1" manualBreakCount="1">
        <brk id="58" max="16383" man="1"/>
      </rowBreaks>
      <pageMargins left="0.75" right="0.56000000000000005" top="0.44" bottom="0.47" header="0.3" footer="0.19"/>
      <pageSetup orientation="portrait" r:id="rId16"/>
      <headerFooter alignWithMargins="0">
        <oddFooter>&amp;L&amp;8Tower Package-P238-TW04, TL associated with Phase-I Generation Project in Orissa (Part-C)&amp;R&amp;"Book Antiqua,Bold"&amp;8Attachment-11 TW04  / Page &amp;P</oddFooter>
      </headerFooter>
    </customSheetView>
    <customSheetView guid="{ECEBABD0-566A-41C4-AA9A-38EA30EFEDA8}" showGridLines="0" showRuler="0">
      <rowBreaks count="1" manualBreakCount="1">
        <brk id="58" max="16383" man="1"/>
      </rowBreaks>
      <pageMargins left="0.75" right="0.63" top="0.55000000000000004" bottom="0.64" header="0.34" footer="0.38"/>
      <pageSetup scale="95" orientation="portrait" r:id="rId17"/>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selection activeCell="B18" sqref="B18:C18"/>
      <pageMargins left="0.75" right="0.63" top="0.57999999999999996" bottom="0.6" header="0.34" footer="0.35"/>
      <pageSetup orientation="portrait" r:id="rId18"/>
      <headerFooter alignWithMargins="0">
        <oddFooter>&amp;R&amp;"Book Antiqua,Bold"&amp;8 Page &amp;P of &amp;N</oddFooter>
      </headerFooter>
    </customSheetView>
    <customSheetView guid="{7A9EA6D6-4DDF-43D9-92E6-C6AFAD14E266}" showGridLines="0">
      <selection activeCell="B20" sqref="B20:C20"/>
      <pageMargins left="0.75" right="0.63" top="0.57999999999999996" bottom="0.6" header="0.34" footer="0.35"/>
      <pageSetup orientation="portrait" r:id="rId19"/>
      <headerFooter alignWithMargins="0">
        <oddFooter>&amp;R&amp;"Book Antiqua,Bold"&amp;8 Page &amp;P of &amp;N</oddFooter>
      </headerFooter>
    </customSheetView>
    <customSheetView guid="{DC28ED1E-3E35-4094-9C2B-5C0A1C1D459C}" showGridLines="0">
      <selection activeCell="B20" sqref="B20:C20"/>
      <pageMargins left="0.75" right="0.63" top="0.57999999999999996" bottom="0.6" header="0.34" footer="0.35"/>
      <pageSetup orientation="portrait" r:id="rId20"/>
      <headerFooter alignWithMargins="0">
        <oddFooter>&amp;R&amp;"Book Antiqua,Bold"&amp;8 Page &amp;P of &amp;N</oddFooter>
      </headerFooter>
    </customSheetView>
    <customSheetView guid="{240327DD-375F-45D4-BA52-89AFD79FE6A1}" showPageBreaks="1" showGridLines="0" printArea="1" view="pageBreakPreview" topLeftCell="A22">
      <selection activeCell="B18" sqref="B18:C18"/>
      <pageMargins left="0.75" right="0.63" top="0.57999999999999996" bottom="0.6" header="0.34" footer="0.35"/>
      <pageSetup scale="95" orientation="portrait" r:id="rId21"/>
      <headerFooter alignWithMargins="0">
        <oddFooter>&amp;R&amp;"Book Antiqua,Bold"&amp;8 Page &amp;P of &amp;N</oddFooter>
      </headerFooter>
    </customSheetView>
    <customSheetView guid="{477F7E43-D393-45BA-B99B-D838E4629B5D}" showPageBreaks="1" showGridLines="0" printArea="1" view="pageBreakPreview" topLeftCell="A13">
      <selection activeCell="B20" sqref="B20:C20"/>
      <pageMargins left="0.75" right="0.63" top="0.57999999999999996" bottom="0.6" header="0.34" footer="0.35"/>
      <pageSetup scale="95" orientation="portrait" r:id="rId22"/>
      <headerFooter alignWithMargins="0">
        <oddFooter>&amp;R&amp;"Book Antiqua,Bold"&amp;8 Page &amp;P of &amp;N</oddFooter>
      </headerFooter>
    </customSheetView>
    <customSheetView guid="{8E3ED18F-7B8F-4A1C-969D-A70DC3B696C3}" showPageBreaks="1" showGridLines="0" printArea="1" view="pageBreakPreview" topLeftCell="A13">
      <selection activeCell="B20" sqref="B20:C20"/>
      <pageMargins left="0.75" right="0.63" top="0.57999999999999996" bottom="0.6" header="0.34" footer="0.35"/>
      <pageSetup scale="95" orientation="portrait" r:id="rId23"/>
      <headerFooter alignWithMargins="0">
        <oddFooter>&amp;R&amp;"Book Antiqua,Bold"&amp;8 Page &amp;P of &amp;N</oddFooter>
      </headerFooter>
    </customSheetView>
    <customSheetView guid="{38BECF6E-1A53-4F98-87B9-44F2C5F77E08}" showPageBreaks="1" showGridLines="0" printArea="1" view="pageBreakPreview" topLeftCell="A12">
      <selection activeCell="B23" sqref="B23:C23"/>
      <pageMargins left="0.75" right="0.63" top="0.57999999999999996" bottom="0.6" header="0.34" footer="0.35"/>
      <pageSetup scale="95" orientation="portrait" r:id="rId24"/>
      <headerFooter alignWithMargins="0">
        <oddFooter>&amp;R&amp;"Book Antiqua,Bold"&amp;8 Page &amp;P of &amp;N</oddFooter>
      </headerFooter>
    </customSheetView>
    <customSheetView guid="{340562B9-6CEE-4962-8D7D-CA1C6778F52C}" showPageBreaks="1" showGridLines="0" printArea="1" view="pageBreakPreview" topLeftCell="B1">
      <selection activeCell="B23" sqref="B23:C23"/>
      <pageMargins left="0.75" right="0.63" top="0.57999999999999996" bottom="0.6" header="0.34" footer="0.35"/>
      <pageSetup scale="95" orientation="portrait" r:id="rId25"/>
      <headerFooter alignWithMargins="0">
        <oddFooter>&amp;R&amp;"Book Antiqua,Bold"&amp;8 Page &amp;P of &amp;N</oddFooter>
      </headerFooter>
    </customSheetView>
    <customSheetView guid="{82E8A0F5-0020-4355-95CF-28601763A783}" showPageBreaks="1" showGridLines="0" fitToPage="1" printArea="1" view="pageBreakPreview">
      <selection activeCell="B18" sqref="B18:C18"/>
      <pageMargins left="0.75" right="0.63" top="0.57999999999999996" bottom="0.6" header="0.34" footer="0.35"/>
      <pageSetup scale="32" orientation="portrait" r:id="rId26"/>
      <headerFooter alignWithMargins="0">
        <oddFooter>&amp;R&amp;"Book Antiqua,Bold"&amp;8 Page &amp;P of &amp;N</oddFooter>
      </headerFooter>
    </customSheetView>
    <customSheetView guid="{05855B4F-D61E-4C97-B759-B2F96767F6F8}" scale="115" showPageBreaks="1" showGridLines="0" fitToPage="1" printArea="1" view="pageBreakPreview">
      <selection activeCell="B18" sqref="B18:C18"/>
      <pageMargins left="0.75" right="0.63" top="0.57999999999999996" bottom="0.6" header="0.34" footer="0.35"/>
      <pageSetup scale="78" fitToHeight="0" orientation="portrait" r:id="rId27"/>
      <headerFooter alignWithMargins="0">
        <oddFooter>&amp;R&amp;"Book Antiqua,Bold"&amp;8 Page &amp;P of &amp;N</oddFooter>
      </headerFooter>
    </customSheetView>
    <customSheetView guid="{347D9A5E-5167-4CD7-A121-BEAF211F64E4}" showPageBreaks="1" showGridLines="0" fitToPage="1" printArea="1" view="pageBreakPreview" topLeftCell="A4">
      <selection activeCell="B18" sqref="B18:C18"/>
      <pageMargins left="0.75" right="0.63" top="0.57999999999999996" bottom="0.6" header="0.34" footer="0.35"/>
      <pageSetup scale="78" fitToHeight="0" orientation="portrait" r:id="rId28"/>
      <headerFooter alignWithMargins="0">
        <oddFooter>&amp;R&amp;"Book Antiqua,Bold"&amp;8 Page &amp;P of &amp;N</oddFooter>
      </headerFooter>
    </customSheetView>
    <customSheetView guid="{72B383D4-8341-48BE-BBCC-63C6785ABF81}" showPageBreaks="1" showGridLines="0" fitToPage="1" printArea="1" view="pageBreakPreview">
      <selection activeCell="B18" sqref="B18:C18"/>
      <pageMargins left="0.75" right="0.63" top="0.57999999999999996" bottom="0.6" header="0.34" footer="0.35"/>
      <pageSetup scale="78" fitToHeight="0" orientation="portrait" r:id="rId29"/>
      <headerFooter alignWithMargins="0">
        <oddFooter>&amp;R&amp;"Book Antiqua,Bold"&amp;8 Page &amp;P of &amp;N</oddFooter>
      </headerFooter>
    </customSheetView>
    <customSheetView guid="{7706378E-40E2-4583-90AF-E6E1DCB3696C}" scale="80" showPageBreaks="1" showGridLines="0" fitToPage="1" printArea="1" view="pageBreakPreview" topLeftCell="A5">
      <selection activeCell="B18" sqref="B18:C18"/>
      <pageMargins left="0.75" right="0.63" top="0.57999999999999996" bottom="0.6" header="0.34" footer="0.35"/>
      <pageSetup scale="78" fitToHeight="0" orientation="portrait" r:id="rId30"/>
      <headerFooter alignWithMargins="0">
        <oddFooter>&amp;R&amp;"Book Antiqua,Bold"&amp;8 Page &amp;P of &amp;N</oddFooter>
      </headerFooter>
    </customSheetView>
  </customSheetViews>
  <mergeCells count="20">
    <mergeCell ref="A25:E25"/>
    <mergeCell ref="A26:E26"/>
    <mergeCell ref="A29:E29"/>
    <mergeCell ref="B21:C21"/>
    <mergeCell ref="B22:C22"/>
    <mergeCell ref="B23:C23"/>
    <mergeCell ref="B20:C20"/>
    <mergeCell ref="D1:E1"/>
    <mergeCell ref="A1:C1"/>
    <mergeCell ref="B10:C10"/>
    <mergeCell ref="B11:C11"/>
    <mergeCell ref="B19:C19"/>
    <mergeCell ref="A3:E3"/>
    <mergeCell ref="A5:E5"/>
    <mergeCell ref="A15:E15"/>
    <mergeCell ref="B17:C17"/>
    <mergeCell ref="B9:C9"/>
    <mergeCell ref="A8:C8"/>
    <mergeCell ref="B12:C12"/>
    <mergeCell ref="B18:C18"/>
  </mergeCells>
  <phoneticPr fontId="7" type="noConversion"/>
  <pageMargins left="0.75" right="0.63" top="0.57999999999999996" bottom="0.6" header="0.34" footer="0.35"/>
  <pageSetup scale="78" fitToHeight="0" orientation="portrait" r:id="rId31"/>
  <headerFooter alignWithMargins="0">
    <oddFooter>&amp;R&amp;"Book Antiqua,Bold"&amp;8 Page &amp;P of &amp;N</oddFooter>
  </headerFooter>
  <drawing r:id="rId3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6EBC5A-57DE-497F-8721-987B3535E023}">
  <dimension ref="A1:W79"/>
  <sheetViews>
    <sheetView workbookViewId="0">
      <selection activeCell="C56" sqref="C56"/>
    </sheetView>
  </sheetViews>
  <sheetFormatPr defaultColWidth="9.109375" defaultRowHeight="14.4"/>
  <cols>
    <col min="1" max="1" width="12.109375" style="29" customWidth="1"/>
    <col min="2" max="2" width="28.44140625" style="29" customWidth="1"/>
    <col min="3" max="3" width="21.44140625" style="29" customWidth="1"/>
    <col min="4" max="4" width="42.33203125" style="29" customWidth="1"/>
    <col min="5" max="5" width="18.109375" style="29" customWidth="1"/>
    <col min="6" max="6" width="9.109375" style="24"/>
    <col min="7" max="7" width="9.109375" style="25" hidden="1" customWidth="1"/>
    <col min="8" max="8" width="14.6640625" style="25" hidden="1" customWidth="1"/>
    <col min="9" max="9" width="16.109375" style="25" hidden="1" customWidth="1"/>
    <col min="10" max="11" width="9.109375" style="25" hidden="1" customWidth="1"/>
    <col min="12" max="12" width="14.109375" style="25" hidden="1" customWidth="1"/>
    <col min="13" max="18" width="9.109375" style="25" hidden="1" customWidth="1"/>
    <col min="19" max="19" width="20.109375" style="25" hidden="1" customWidth="1"/>
    <col min="20" max="23" width="9.109375" style="25" hidden="1" customWidth="1"/>
    <col min="24" max="25" width="0" style="25" hidden="1" customWidth="1"/>
    <col min="26" max="16384" width="9.109375" style="25"/>
  </cols>
  <sheetData>
    <row r="1" spans="1:7" ht="29.25" customHeight="1">
      <c r="A1" s="754" t="str">
        <f>'Attach 9'!A1:D1</f>
        <v>Specification No. :5002001909/OTHERS/DOM/A04-CC CS -5</v>
      </c>
      <c r="B1" s="754"/>
      <c r="C1" s="754"/>
      <c r="D1" s="755" t="s">
        <v>791</v>
      </c>
      <c r="E1" s="755"/>
    </row>
    <row r="3" spans="1:7" ht="84.75" customHeight="1">
      <c r="A3" s="756" t="str">
        <f>'Attach 7'!A3:E3</f>
        <v>Rural Electrification Work under Prime Minister’s Development Project (PMDP) in Reasi, Udhampur &amp; Ramban districts of UT of J&amp;K.</v>
      </c>
      <c r="B3" s="756"/>
      <c r="C3" s="756"/>
      <c r="D3" s="756"/>
      <c r="E3" s="756"/>
      <c r="F3" s="26"/>
    </row>
    <row r="4" spans="1:7" ht="20.100000000000001" customHeight="1">
      <c r="A4" s="560"/>
      <c r="F4" s="30"/>
      <c r="G4" s="10"/>
    </row>
    <row r="5" spans="1:7" ht="20.100000000000001" customHeight="1">
      <c r="A5" s="646" t="s">
        <v>393</v>
      </c>
      <c r="B5" s="646"/>
      <c r="C5" s="646"/>
      <c r="D5" s="646"/>
      <c r="E5" s="646"/>
      <c r="F5" s="30"/>
      <c r="G5" s="12"/>
    </row>
    <row r="6" spans="1:7" ht="20.100000000000001" customHeight="1">
      <c r="A6" s="561"/>
      <c r="F6" s="30"/>
      <c r="G6" s="12"/>
    </row>
    <row r="7" spans="1:7" ht="20.100000000000001" customHeight="1">
      <c r="A7" s="33" t="str">
        <f>'[11]Attach 3(JV)'!A7</f>
        <v>Bidder’s Name and Address (Sole Bidder) :</v>
      </c>
      <c r="D7" s="514" t="str">
        <f>'[11]Attach 3(JV)'!E7</f>
        <v>To:</v>
      </c>
      <c r="F7" s="30"/>
      <c r="G7" s="12"/>
    </row>
    <row r="8" spans="1:7" ht="36" customHeight="1">
      <c r="A8" s="641" t="str">
        <f>'[11]Attach 3(JV)'!A8</f>
        <v/>
      </c>
      <c r="B8" s="641"/>
      <c r="C8" s="641"/>
      <c r="D8" s="567" t="str">
        <f>'[11]Attach 3(JV)'!E8</f>
        <v>Contract Services</v>
      </c>
      <c r="F8" s="30"/>
      <c r="G8" s="12"/>
    </row>
    <row r="9" spans="1:7" ht="20.100000000000001" customHeight="1">
      <c r="A9" s="13" t="s">
        <v>351</v>
      </c>
      <c r="B9" s="653" t="str">
        <f>'[11]Attach 3(JV)'!B9</f>
        <v xml:space="preserve">…… ……. …….. …… ……. …….. </v>
      </c>
      <c r="C9" s="653"/>
      <c r="D9" s="567" t="str">
        <f>'[11]Attach 3(JV)'!E9</f>
        <v>Power Grid Corporation of India Ltd.,</v>
      </c>
      <c r="F9" s="30"/>
      <c r="G9" s="12"/>
    </row>
    <row r="10" spans="1:7" ht="20.100000000000001" customHeight="1">
      <c r="A10" s="13" t="s">
        <v>353</v>
      </c>
      <c r="B10" s="653" t="str">
        <f>'[11]Attach 3(JV)'!B10</f>
        <v xml:space="preserve">…… ……. …….. …… ……. …….. </v>
      </c>
      <c r="C10" s="653"/>
      <c r="D10" s="567" t="str">
        <f>'[11]Attach 3(JV)'!E10</f>
        <v>"Saudamini", Plot No. 2, Sector 29</v>
      </c>
      <c r="F10" s="30"/>
      <c r="G10" s="12"/>
    </row>
    <row r="11" spans="1:7" ht="20.100000000000001" customHeight="1">
      <c r="B11" s="653" t="str">
        <f>'[11]Attach 3(JV)'!B11</f>
        <v xml:space="preserve">…… ……. …….. …… ……. …….. </v>
      </c>
      <c r="C11" s="653"/>
      <c r="D11" s="567" t="str">
        <f>'[11]Attach 3(JV)'!E11</f>
        <v>Gurgaon (Haryana) - 122001</v>
      </c>
    </row>
    <row r="12" spans="1:7" ht="20.100000000000001" customHeight="1">
      <c r="A12" s="561"/>
      <c r="B12" s="653" t="str">
        <f>'[11]Attach 3(JV)'!B12</f>
        <v xml:space="preserve">…… ……. …….. …… ……. …….. </v>
      </c>
      <c r="C12" s="757"/>
      <c r="D12" s="568"/>
    </row>
    <row r="13" spans="1:7" ht="18.75" customHeight="1">
      <c r="A13" s="561"/>
      <c r="B13" s="149"/>
      <c r="C13" s="149"/>
    </row>
    <row r="14" spans="1:7" ht="20.100000000000001" customHeight="1">
      <c r="A14" s="29" t="s">
        <v>346</v>
      </c>
    </row>
    <row r="15" spans="1:7" ht="15" customHeight="1">
      <c r="A15" s="561"/>
    </row>
    <row r="16" spans="1:7" ht="63" customHeight="1">
      <c r="A16" s="649" t="s">
        <v>792</v>
      </c>
      <c r="B16" s="649"/>
      <c r="C16" s="649"/>
      <c r="D16" s="649"/>
      <c r="E16" s="649"/>
      <c r="F16" s="34"/>
    </row>
    <row r="17" spans="1:6" s="572" customFormat="1" ht="50.1" customHeight="1">
      <c r="A17" s="569" t="s">
        <v>349</v>
      </c>
      <c r="B17" s="570" t="s">
        <v>734</v>
      </c>
      <c r="C17" s="571" t="s">
        <v>631</v>
      </c>
      <c r="D17" s="571" t="s">
        <v>632</v>
      </c>
      <c r="E17" s="571" t="s">
        <v>735</v>
      </c>
      <c r="F17" s="348"/>
    </row>
    <row r="18" spans="1:6" s="572" customFormat="1" ht="15.75" customHeight="1">
      <c r="A18" s="573">
        <v>1</v>
      </c>
      <c r="B18" s="573">
        <v>2</v>
      </c>
      <c r="C18" s="573">
        <v>3</v>
      </c>
      <c r="D18" s="573">
        <v>4</v>
      </c>
      <c r="E18" s="573">
        <v>5</v>
      </c>
      <c r="F18" s="348"/>
    </row>
    <row r="19" spans="1:6" s="572" customFormat="1" ht="23.25" customHeight="1">
      <c r="A19" s="569" t="s">
        <v>736</v>
      </c>
      <c r="B19" s="742" t="s">
        <v>737</v>
      </c>
      <c r="C19" s="743"/>
      <c r="D19" s="743"/>
      <c r="E19" s="744"/>
      <c r="F19" s="348"/>
    </row>
    <row r="20" spans="1:6" s="572" customFormat="1" ht="43.5" customHeight="1">
      <c r="A20" s="574" t="s">
        <v>738</v>
      </c>
      <c r="B20" s="575" t="s">
        <v>739</v>
      </c>
      <c r="C20" s="576">
        <v>0.8</v>
      </c>
      <c r="D20" s="575" t="s">
        <v>723</v>
      </c>
      <c r="E20" s="577"/>
      <c r="F20" s="348"/>
    </row>
    <row r="21" spans="1:6" s="572" customFormat="1" ht="93.6">
      <c r="A21" s="578" t="s">
        <v>740</v>
      </c>
      <c r="B21" s="579" t="s">
        <v>741</v>
      </c>
      <c r="C21" s="576">
        <v>0.05</v>
      </c>
      <c r="D21" s="579" t="s">
        <v>793</v>
      </c>
      <c r="E21" s="577"/>
      <c r="F21" s="348"/>
    </row>
    <row r="22" spans="1:6" s="572" customFormat="1" ht="43.5" customHeight="1">
      <c r="A22" s="751" t="s">
        <v>742</v>
      </c>
      <c r="B22" s="752"/>
      <c r="C22" s="752"/>
      <c r="D22" s="752"/>
      <c r="E22" s="753"/>
      <c r="F22" s="348"/>
    </row>
    <row r="23" spans="1:6" s="572" customFormat="1" ht="46.5" customHeight="1">
      <c r="A23" s="569" t="s">
        <v>700</v>
      </c>
      <c r="B23" s="742" t="s">
        <v>743</v>
      </c>
      <c r="C23" s="743"/>
      <c r="D23" s="743"/>
      <c r="E23" s="744"/>
      <c r="F23" s="348"/>
    </row>
    <row r="24" spans="1:6" s="572" customFormat="1" ht="23.25" customHeight="1">
      <c r="A24" s="574" t="s">
        <v>633</v>
      </c>
      <c r="B24" s="580" t="s">
        <v>639</v>
      </c>
      <c r="C24" s="581"/>
      <c r="D24" s="582"/>
      <c r="E24" s="583"/>
      <c r="F24" s="348"/>
    </row>
    <row r="25" spans="1:6" s="572" customFormat="1" ht="61.5" customHeight="1">
      <c r="A25" s="574" t="s">
        <v>738</v>
      </c>
      <c r="B25" s="575" t="s">
        <v>744</v>
      </c>
      <c r="C25" s="576">
        <v>0.23</v>
      </c>
      <c r="D25" s="575" t="s">
        <v>723</v>
      </c>
      <c r="E25" s="577"/>
      <c r="F25" s="348"/>
    </row>
    <row r="26" spans="1:6" s="572" customFormat="1" ht="92.25" customHeight="1">
      <c r="A26" s="578" t="s">
        <v>740</v>
      </c>
      <c r="B26" s="575" t="s">
        <v>745</v>
      </c>
      <c r="C26" s="576">
        <v>0.26</v>
      </c>
      <c r="D26" s="575" t="s">
        <v>723</v>
      </c>
      <c r="E26" s="577"/>
      <c r="F26" s="348"/>
    </row>
    <row r="27" spans="1:6" s="572" customFormat="1" ht="75" customHeight="1">
      <c r="A27" s="578" t="s">
        <v>746</v>
      </c>
      <c r="B27" s="575" t="s">
        <v>747</v>
      </c>
      <c r="C27" s="576">
        <v>0.08</v>
      </c>
      <c r="D27" s="575" t="s">
        <v>723</v>
      </c>
      <c r="E27" s="577"/>
      <c r="F27" s="348"/>
    </row>
    <row r="28" spans="1:6" s="572" customFormat="1" ht="45" customHeight="1">
      <c r="A28" s="578" t="s">
        <v>748</v>
      </c>
      <c r="B28" s="575" t="s">
        <v>749</v>
      </c>
      <c r="C28" s="576">
        <v>0.05</v>
      </c>
      <c r="D28" s="575" t="s">
        <v>723</v>
      </c>
      <c r="E28" s="577"/>
      <c r="F28" s="348"/>
    </row>
    <row r="29" spans="1:6" s="572" customFormat="1" ht="62.25" customHeight="1">
      <c r="A29" s="578" t="s">
        <v>750</v>
      </c>
      <c r="B29" s="575" t="s">
        <v>751</v>
      </c>
      <c r="C29" s="576">
        <v>0.11</v>
      </c>
      <c r="D29" s="575" t="s">
        <v>723</v>
      </c>
      <c r="E29" s="577"/>
      <c r="F29" s="348"/>
    </row>
    <row r="30" spans="1:6" s="572" customFormat="1" ht="93.6">
      <c r="A30" s="578" t="s">
        <v>640</v>
      </c>
      <c r="B30" s="584" t="s">
        <v>752</v>
      </c>
      <c r="C30" s="576">
        <v>0.12</v>
      </c>
      <c r="D30" s="579" t="s">
        <v>793</v>
      </c>
      <c r="E30" s="577"/>
      <c r="F30" s="348"/>
    </row>
    <row r="31" spans="1:6" s="572" customFormat="1" ht="33.75" customHeight="1">
      <c r="A31" s="745" t="s">
        <v>753</v>
      </c>
      <c r="B31" s="746"/>
      <c r="C31" s="746"/>
      <c r="D31" s="746"/>
      <c r="E31" s="747"/>
      <c r="F31" s="348"/>
    </row>
    <row r="32" spans="1:6" s="572" customFormat="1" ht="48" customHeight="1">
      <c r="A32" s="569" t="s">
        <v>754</v>
      </c>
      <c r="B32" s="742" t="s">
        <v>755</v>
      </c>
      <c r="C32" s="743"/>
      <c r="D32" s="743"/>
      <c r="E32" s="744"/>
      <c r="F32" s="348"/>
    </row>
    <row r="33" spans="1:6" s="572" customFormat="1" ht="24.75" customHeight="1">
      <c r="A33" s="574" t="s">
        <v>633</v>
      </c>
      <c r="B33" s="580" t="s">
        <v>639</v>
      </c>
      <c r="C33" s="581"/>
      <c r="D33" s="582"/>
      <c r="E33" s="583"/>
      <c r="F33" s="348"/>
    </row>
    <row r="34" spans="1:6" s="572" customFormat="1" ht="46.5" customHeight="1">
      <c r="A34" s="574" t="s">
        <v>738</v>
      </c>
      <c r="B34" s="575" t="s">
        <v>756</v>
      </c>
      <c r="C34" s="576">
        <v>0.27</v>
      </c>
      <c r="D34" s="575" t="s">
        <v>723</v>
      </c>
      <c r="E34" s="577"/>
      <c r="F34" s="348"/>
    </row>
    <row r="35" spans="1:6" s="572" customFormat="1" ht="95.25" customHeight="1">
      <c r="A35" s="578" t="s">
        <v>740</v>
      </c>
      <c r="B35" s="575" t="s">
        <v>745</v>
      </c>
      <c r="C35" s="576">
        <v>0.31</v>
      </c>
      <c r="D35" s="575" t="s">
        <v>723</v>
      </c>
      <c r="E35" s="577"/>
      <c r="F35" s="348"/>
    </row>
    <row r="36" spans="1:6" s="572" customFormat="1" ht="74.25" customHeight="1">
      <c r="A36" s="578" t="s">
        <v>746</v>
      </c>
      <c r="B36" s="575" t="s">
        <v>747</v>
      </c>
      <c r="C36" s="576">
        <v>0.09</v>
      </c>
      <c r="D36" s="575" t="s">
        <v>723</v>
      </c>
      <c r="E36" s="577"/>
      <c r="F36" s="348"/>
    </row>
    <row r="37" spans="1:6" s="572" customFormat="1" ht="43.5" customHeight="1">
      <c r="A37" s="578" t="s">
        <v>748</v>
      </c>
      <c r="B37" s="575" t="s">
        <v>749</v>
      </c>
      <c r="C37" s="576">
        <v>0.02</v>
      </c>
      <c r="D37" s="575" t="s">
        <v>723</v>
      </c>
      <c r="E37" s="577"/>
      <c r="F37" s="348"/>
    </row>
    <row r="38" spans="1:6" s="572" customFormat="1" ht="61.5" customHeight="1">
      <c r="A38" s="578" t="s">
        <v>750</v>
      </c>
      <c r="B38" s="575" t="s">
        <v>751</v>
      </c>
      <c r="C38" s="576">
        <v>0.06</v>
      </c>
      <c r="D38" s="575" t="s">
        <v>723</v>
      </c>
      <c r="E38" s="577"/>
      <c r="F38" s="348"/>
    </row>
    <row r="39" spans="1:6" s="572" customFormat="1" ht="93.6">
      <c r="A39" s="578" t="s">
        <v>640</v>
      </c>
      <c r="B39" s="584" t="s">
        <v>752</v>
      </c>
      <c r="C39" s="576">
        <v>0.12</v>
      </c>
      <c r="D39" s="579" t="s">
        <v>793</v>
      </c>
      <c r="E39" s="577"/>
      <c r="F39" s="348"/>
    </row>
    <row r="40" spans="1:6" s="572" customFormat="1" ht="41.25" customHeight="1">
      <c r="A40" s="745" t="s">
        <v>757</v>
      </c>
      <c r="B40" s="746"/>
      <c r="C40" s="746"/>
      <c r="D40" s="746"/>
      <c r="E40" s="747"/>
      <c r="F40" s="348"/>
    </row>
    <row r="41" spans="1:6" s="572" customFormat="1" ht="50.25" customHeight="1">
      <c r="A41" s="569" t="s">
        <v>758</v>
      </c>
      <c r="B41" s="736" t="s">
        <v>759</v>
      </c>
      <c r="C41" s="737"/>
      <c r="D41" s="737"/>
      <c r="E41" s="738"/>
      <c r="F41" s="348"/>
    </row>
    <row r="42" spans="1:6" s="572" customFormat="1" ht="24" customHeight="1">
      <c r="A42" s="574" t="s">
        <v>633</v>
      </c>
      <c r="B42" s="580" t="s">
        <v>639</v>
      </c>
      <c r="C42" s="581"/>
      <c r="D42" s="582"/>
      <c r="E42" s="583"/>
      <c r="F42" s="348"/>
    </row>
    <row r="43" spans="1:6" s="572" customFormat="1" ht="38.25" customHeight="1">
      <c r="A43" s="574" t="s">
        <v>738</v>
      </c>
      <c r="B43" s="575" t="s">
        <v>760</v>
      </c>
      <c r="C43" s="576">
        <v>0.15</v>
      </c>
      <c r="D43" s="575" t="s">
        <v>723</v>
      </c>
      <c r="E43" s="577"/>
      <c r="F43" s="348"/>
    </row>
    <row r="44" spans="1:6" s="572" customFormat="1" ht="43.5" customHeight="1">
      <c r="A44" s="585" t="s">
        <v>740</v>
      </c>
      <c r="B44" s="570" t="s">
        <v>761</v>
      </c>
      <c r="C44" s="571"/>
      <c r="D44" s="571" t="s">
        <v>632</v>
      </c>
      <c r="E44" s="571" t="s">
        <v>762</v>
      </c>
      <c r="F44" s="348"/>
    </row>
    <row r="45" spans="1:6" s="572" customFormat="1" ht="27" customHeight="1">
      <c r="A45" s="578"/>
      <c r="B45" s="575" t="s">
        <v>641</v>
      </c>
      <c r="C45" s="571"/>
      <c r="D45" s="577"/>
      <c r="E45" s="577"/>
      <c r="F45" s="348"/>
    </row>
    <row r="46" spans="1:6" s="572" customFormat="1" ht="24.75" customHeight="1">
      <c r="A46" s="578"/>
      <c r="B46" s="575" t="s">
        <v>642</v>
      </c>
      <c r="C46" s="571"/>
      <c r="D46" s="577"/>
      <c r="E46" s="577"/>
      <c r="F46" s="348"/>
    </row>
    <row r="47" spans="1:6" s="572" customFormat="1" ht="59.25" customHeight="1">
      <c r="A47" s="585" t="s">
        <v>746</v>
      </c>
      <c r="B47" s="570" t="s">
        <v>763</v>
      </c>
      <c r="C47" s="586"/>
      <c r="D47" s="587" t="s">
        <v>764</v>
      </c>
      <c r="E47" s="588" t="s">
        <v>765</v>
      </c>
      <c r="F47" s="348"/>
    </row>
    <row r="48" spans="1:6" s="572" customFormat="1" ht="15.6">
      <c r="A48" s="578"/>
      <c r="B48" s="589" t="s">
        <v>766</v>
      </c>
      <c r="C48" s="577"/>
      <c r="D48" s="577"/>
      <c r="E48" s="577"/>
      <c r="F48" s="348"/>
    </row>
    <row r="49" spans="1:21" s="572" customFormat="1" ht="15.6">
      <c r="A49" s="578"/>
      <c r="B49" s="589" t="s">
        <v>767</v>
      </c>
      <c r="C49" s="577"/>
      <c r="D49" s="577"/>
      <c r="E49" s="577"/>
      <c r="F49" s="348"/>
    </row>
    <row r="50" spans="1:21" s="572" customFormat="1" ht="15.6">
      <c r="A50" s="578"/>
      <c r="B50" s="589" t="s">
        <v>768</v>
      </c>
      <c r="C50" s="577"/>
      <c r="D50" s="577"/>
      <c r="E50" s="577"/>
      <c r="F50" s="348"/>
    </row>
    <row r="51" spans="1:21" s="572" customFormat="1" ht="15.6">
      <c r="A51" s="578"/>
      <c r="B51" s="589" t="s">
        <v>769</v>
      </c>
      <c r="C51" s="577"/>
      <c r="D51" s="577"/>
      <c r="E51" s="577"/>
      <c r="F51" s="348"/>
    </row>
    <row r="52" spans="1:21" s="572" customFormat="1" ht="15.6">
      <c r="A52" s="578"/>
      <c r="B52" s="589" t="s">
        <v>770</v>
      </c>
      <c r="C52" s="577"/>
      <c r="D52" s="577"/>
      <c r="E52" s="577"/>
      <c r="F52" s="348"/>
    </row>
    <row r="53" spans="1:21" s="572" customFormat="1" ht="15.6">
      <c r="A53" s="578"/>
      <c r="B53" s="589" t="s">
        <v>771</v>
      </c>
      <c r="C53" s="577"/>
      <c r="D53" s="577"/>
      <c r="E53" s="577"/>
      <c r="F53" s="348"/>
    </row>
    <row r="54" spans="1:21" s="572" customFormat="1" ht="51.75" customHeight="1">
      <c r="A54" s="748" t="s">
        <v>772</v>
      </c>
      <c r="B54" s="749"/>
      <c r="C54" s="749"/>
      <c r="D54" s="749"/>
      <c r="E54" s="750"/>
      <c r="F54" s="348"/>
    </row>
    <row r="55" spans="1:21" s="572" customFormat="1" ht="51.75" customHeight="1">
      <c r="A55" s="569" t="s">
        <v>773</v>
      </c>
      <c r="B55" s="736" t="s">
        <v>774</v>
      </c>
      <c r="C55" s="737"/>
      <c r="D55" s="737"/>
      <c r="E55" s="738"/>
      <c r="F55" s="348"/>
    </row>
    <row r="56" spans="1:21" s="572" customFormat="1" ht="51.75" customHeight="1">
      <c r="A56" s="585"/>
      <c r="B56" s="590" t="s">
        <v>775</v>
      </c>
      <c r="C56" s="577" t="s">
        <v>776</v>
      </c>
      <c r="D56" s="590"/>
      <c r="E56" s="591"/>
      <c r="F56" s="348"/>
    </row>
    <row r="57" spans="1:21" s="572" customFormat="1" ht="51.75" customHeight="1">
      <c r="A57" s="585" t="str">
        <f>IF(C56="Option-A","a",J60)</f>
        <v>a</v>
      </c>
      <c r="B57" s="736" t="str">
        <f>IF(C56="Option-A","For structure using both heavy and lighter angles",J61)</f>
        <v>For structure using both heavy and lighter angles</v>
      </c>
      <c r="C57" s="737"/>
      <c r="D57" s="737"/>
      <c r="E57" s="738"/>
      <c r="F57" s="348"/>
      <c r="J57" s="592" t="str">
        <f>C56</f>
        <v>Option-A</v>
      </c>
      <c r="S57" s="575" t="s">
        <v>777</v>
      </c>
      <c r="T57" s="571">
        <v>0.15</v>
      </c>
      <c r="U57" s="575" t="s">
        <v>723</v>
      </c>
    </row>
    <row r="58" spans="1:21" s="572" customFormat="1" ht="51.75" customHeight="1">
      <c r="A58" s="578" t="s">
        <v>766</v>
      </c>
      <c r="B58" s="575" t="s">
        <v>778</v>
      </c>
      <c r="C58" s="569">
        <v>0.15</v>
      </c>
      <c r="D58" s="575" t="s">
        <v>723</v>
      </c>
      <c r="E58" s="577"/>
      <c r="F58" s="348"/>
      <c r="I58" s="572" t="s">
        <v>776</v>
      </c>
      <c r="J58" s="572" t="str">
        <f>IF(J57="Option-B", "Price of Heavy angle steel, as published by IEEMA, HA","Price of Lighter angle steel, as published by IEEMA, LA")</f>
        <v>Price of Lighter angle steel, as published by IEEMA, LA</v>
      </c>
      <c r="M58" s="572" t="str">
        <f>IF(M57="Option-B", "0.58","0.58")</f>
        <v>0.58</v>
      </c>
      <c r="S58" s="575" t="s">
        <v>779</v>
      </c>
      <c r="T58" s="571">
        <v>0.18</v>
      </c>
      <c r="U58" s="575" t="s">
        <v>723</v>
      </c>
    </row>
    <row r="59" spans="1:21" s="572" customFormat="1" ht="51.75" customHeight="1">
      <c r="A59" s="578" t="s">
        <v>767</v>
      </c>
      <c r="B59" s="575" t="s">
        <v>780</v>
      </c>
      <c r="C59" s="569">
        <v>0.16</v>
      </c>
      <c r="D59" s="575" t="s">
        <v>723</v>
      </c>
      <c r="E59" s="577"/>
      <c r="F59" s="348"/>
      <c r="I59" s="572" t="s">
        <v>781</v>
      </c>
      <c r="J59" s="572" t="str">
        <f>C56</f>
        <v>Option-A</v>
      </c>
      <c r="S59" s="575" t="s">
        <v>782</v>
      </c>
      <c r="T59" s="571">
        <v>0.4</v>
      </c>
      <c r="U59" s="575" t="s">
        <v>723</v>
      </c>
    </row>
    <row r="60" spans="1:21" s="572" customFormat="1" ht="105.75" customHeight="1">
      <c r="A60" s="578" t="s">
        <v>768</v>
      </c>
      <c r="B60" s="584" t="s">
        <v>752</v>
      </c>
      <c r="C60" s="569">
        <v>0.11</v>
      </c>
      <c r="D60" s="579" t="s">
        <v>793</v>
      </c>
      <c r="E60" s="577"/>
      <c r="F60" s="348"/>
      <c r="I60" s="572" t="s">
        <v>783</v>
      </c>
      <c r="J60" s="572" t="str">
        <f>IF(J59="Option-B", "b","c")</f>
        <v>c</v>
      </c>
      <c r="S60" s="575" t="s">
        <v>780</v>
      </c>
      <c r="T60" s="571">
        <v>0.16</v>
      </c>
      <c r="U60" s="575" t="s">
        <v>723</v>
      </c>
    </row>
    <row r="61" spans="1:21" s="572" customFormat="1" ht="51.75" customHeight="1">
      <c r="A61" s="578" t="s">
        <v>769</v>
      </c>
      <c r="B61" s="593" t="str">
        <f>IF(C56="Option-A","Price of Heavy angle steel, as published by IEEMA, HA",J58)</f>
        <v>Price of Heavy angle steel, as published by IEEMA, HA</v>
      </c>
      <c r="C61" s="594" t="str">
        <f>IF(C56="Option-A","0.18","0.58")</f>
        <v>0.18</v>
      </c>
      <c r="D61" s="575" t="s">
        <v>723</v>
      </c>
      <c r="E61" s="577"/>
      <c r="F61" s="348"/>
      <c r="J61" s="572" t="str">
        <f>IF(J59="Option-B","For structure using only heavy angles","For structure using only lighter angles")</f>
        <v>For structure using only lighter angles</v>
      </c>
      <c r="S61" s="575" t="s">
        <v>780</v>
      </c>
      <c r="T61" s="571">
        <v>0.16</v>
      </c>
      <c r="U61" s="575" t="s">
        <v>723</v>
      </c>
    </row>
    <row r="62" spans="1:21" s="572" customFormat="1" ht="51.75" customHeight="1">
      <c r="A62" s="578" t="str">
        <f>IF(C56="Option-A","v"," ")</f>
        <v>v</v>
      </c>
      <c r="B62" s="593" t="str">
        <f>IF(C56="Option-A","Price of Lighter angle steel, as published by IEEMA, LA"," ")</f>
        <v>Price of Lighter angle steel, as published by IEEMA, LA</v>
      </c>
      <c r="C62" s="594" t="str">
        <f>IF(C56="Option-A","0.40"," ")</f>
        <v>0.40</v>
      </c>
      <c r="D62" s="595" t="str">
        <f>IF(C56="Option-A","IEEMA"," ")</f>
        <v>IEEMA</v>
      </c>
      <c r="E62" s="577"/>
      <c r="F62" s="348"/>
    </row>
    <row r="63" spans="1:21" s="572" customFormat="1" ht="51.75" customHeight="1">
      <c r="A63" s="585" t="s">
        <v>784</v>
      </c>
      <c r="B63" s="739" t="s">
        <v>785</v>
      </c>
      <c r="C63" s="740"/>
      <c r="D63" s="740"/>
      <c r="E63" s="741"/>
      <c r="F63" s="348"/>
    </row>
    <row r="64" spans="1:21" s="572" customFormat="1" ht="51.75" customHeight="1">
      <c r="A64" s="578"/>
      <c r="B64" s="593" t="s">
        <v>786</v>
      </c>
      <c r="C64" s="596">
        <v>0.74</v>
      </c>
      <c r="D64" s="595" t="s">
        <v>723</v>
      </c>
      <c r="E64" s="577"/>
      <c r="F64" s="348"/>
    </row>
    <row r="65" spans="1:21" s="572" customFormat="1" ht="51.75" customHeight="1">
      <c r="A65" s="578"/>
      <c r="B65" s="593"/>
      <c r="C65" s="596"/>
      <c r="D65" s="595"/>
      <c r="E65" s="577"/>
      <c r="F65" s="348"/>
    </row>
    <row r="66" spans="1:21" s="572" customFormat="1" ht="51.75" customHeight="1">
      <c r="A66" s="597"/>
      <c r="B66" s="598" t="s">
        <v>787</v>
      </c>
      <c r="C66" s="596">
        <v>0.11</v>
      </c>
      <c r="D66" s="595" t="s">
        <v>723</v>
      </c>
      <c r="E66" s="577"/>
      <c r="F66" s="348"/>
      <c r="S66" s="575" t="s">
        <v>782</v>
      </c>
      <c r="T66" s="571">
        <v>0.57999999999999996</v>
      </c>
      <c r="U66" s="575" t="s">
        <v>723</v>
      </c>
    </row>
    <row r="67" spans="1:21" s="572" customFormat="1" ht="51.75" customHeight="1">
      <c r="A67" s="29"/>
      <c r="B67" s="29"/>
      <c r="C67" s="564"/>
      <c r="D67" s="29"/>
      <c r="E67" s="29"/>
      <c r="F67" s="348"/>
      <c r="I67" s="572" t="s">
        <v>788</v>
      </c>
    </row>
    <row r="68" spans="1:21" s="572" customFormat="1" ht="51.75" customHeight="1">
      <c r="A68" s="564" t="s">
        <v>6</v>
      </c>
      <c r="B68" s="563" t="str">
        <f>'Attach 7'!B16</f>
        <v>--</v>
      </c>
      <c r="C68" s="564" t="s">
        <v>4</v>
      </c>
      <c r="D68" s="562" t="str">
        <f>'Attach 7'!E16</f>
        <v/>
      </c>
      <c r="E68" s="29"/>
      <c r="F68" s="348"/>
      <c r="I68" s="572" t="s">
        <v>789</v>
      </c>
    </row>
    <row r="69" spans="1:21" s="572" customFormat="1" ht="51.75" customHeight="1">
      <c r="A69" s="564" t="s">
        <v>7</v>
      </c>
      <c r="B69" s="562" t="str">
        <f>'Attach 7'!B17</f>
        <v/>
      </c>
      <c r="C69" s="564" t="s">
        <v>155</v>
      </c>
      <c r="D69" s="562" t="str">
        <f>'Attach 7'!E17</f>
        <v/>
      </c>
      <c r="E69" s="29"/>
      <c r="F69" s="348"/>
    </row>
    <row r="70" spans="1:21" s="572" customFormat="1" ht="51.75" customHeight="1">
      <c r="A70" s="33"/>
      <c r="B70" s="33"/>
      <c r="C70" s="564"/>
      <c r="D70" s="37"/>
      <c r="E70" s="33"/>
      <c r="F70" s="348"/>
    </row>
    <row r="71" spans="1:21" s="572" customFormat="1" ht="51.75" customHeight="1">
      <c r="A71" s="29"/>
      <c r="B71" s="29"/>
      <c r="C71" s="29"/>
      <c r="D71" s="29"/>
      <c r="E71" s="29"/>
      <c r="F71" s="348"/>
    </row>
    <row r="72" spans="1:21" s="572" customFormat="1" ht="51.75" customHeight="1">
      <c r="A72" s="29"/>
      <c r="B72" s="29"/>
      <c r="C72" s="29"/>
      <c r="D72" s="29"/>
      <c r="E72" s="29"/>
      <c r="F72" s="348"/>
      <c r="I72" s="599"/>
      <c r="J72" s="599"/>
      <c r="K72" s="599"/>
      <c r="L72" s="599"/>
      <c r="M72" s="599"/>
      <c r="N72" s="599"/>
      <c r="O72" s="599"/>
      <c r="P72" s="599"/>
      <c r="Q72" s="599"/>
      <c r="R72" s="599"/>
      <c r="S72" s="599"/>
      <c r="T72" s="599"/>
      <c r="U72" s="599"/>
    </row>
    <row r="73" spans="1:21" s="572" customFormat="1" ht="51.75" customHeight="1">
      <c r="A73" s="29"/>
      <c r="B73" s="29"/>
      <c r="C73" s="29"/>
      <c r="D73" s="29"/>
      <c r="E73" s="29"/>
      <c r="F73" s="348"/>
      <c r="I73" s="25"/>
      <c r="J73" s="25"/>
      <c r="K73" s="25"/>
      <c r="L73" s="25"/>
      <c r="M73" s="25"/>
      <c r="N73" s="25"/>
      <c r="O73" s="25"/>
      <c r="P73" s="25"/>
      <c r="Q73" s="25"/>
      <c r="R73" s="25"/>
      <c r="S73" s="25"/>
      <c r="T73" s="25"/>
      <c r="U73" s="25"/>
    </row>
    <row r="74" spans="1:21" s="599" customFormat="1" ht="12.75" customHeight="1">
      <c r="A74" s="29"/>
      <c r="B74" s="29"/>
      <c r="C74" s="29"/>
      <c r="D74" s="29"/>
      <c r="E74" s="29"/>
      <c r="F74" s="600"/>
      <c r="I74" s="25"/>
      <c r="J74" s="25"/>
      <c r="K74" s="25"/>
      <c r="L74" s="25"/>
      <c r="M74" s="25"/>
      <c r="N74" s="25"/>
      <c r="O74" s="25"/>
      <c r="P74" s="25"/>
      <c r="Q74" s="25"/>
      <c r="R74" s="25"/>
      <c r="S74" s="25"/>
      <c r="T74" s="25"/>
      <c r="U74" s="25"/>
    </row>
    <row r="75" spans="1:21" ht="174" customHeight="1"/>
    <row r="76" spans="1:21" ht="12" customHeight="1"/>
    <row r="77" spans="1:21" ht="24" customHeight="1"/>
    <row r="78" spans="1:21" ht="24" customHeight="1"/>
    <row r="79" spans="1:21" ht="24" customHeight="1"/>
  </sheetData>
  <sheetProtection algorithmName="SHA-512" hashValue="61CJIlJQsWNoUwOpA13PhQ1dCajOluUdQRFqyM4p1fnZAKV1UbR0TgUC0DHlbbj0VCH/Ko9NmULKDan/UvG7iQ==" saltValue="KorLgOwMFV40UhEIAnSjrQ==" spinCount="100000" sheet="1" objects="1" scenarios="1"/>
  <customSheetViews>
    <customSheetView guid="{AC4C7B77-63EC-4D27-A5DB-0B1118A50B23}" hiddenColumns="1">
      <selection activeCell="C56" sqref="C56"/>
      <pageMargins left="0.7" right="0.7" top="0.75" bottom="0.75" header="0.3" footer="0.3"/>
    </customSheetView>
  </customSheetViews>
  <mergeCells count="21">
    <mergeCell ref="A22:E22"/>
    <mergeCell ref="A1:C1"/>
    <mergeCell ref="D1:E1"/>
    <mergeCell ref="A3:E3"/>
    <mergeCell ref="A5:E5"/>
    <mergeCell ref="A8:C8"/>
    <mergeCell ref="B9:C9"/>
    <mergeCell ref="B10:C10"/>
    <mergeCell ref="B11:C11"/>
    <mergeCell ref="B12:C12"/>
    <mergeCell ref="A16:E16"/>
    <mergeCell ref="B19:E19"/>
    <mergeCell ref="B55:E55"/>
    <mergeCell ref="B57:E57"/>
    <mergeCell ref="B63:E63"/>
    <mergeCell ref="B23:E23"/>
    <mergeCell ref="A31:E31"/>
    <mergeCell ref="B32:E32"/>
    <mergeCell ref="A40:E40"/>
    <mergeCell ref="B41:E41"/>
    <mergeCell ref="A54:E54"/>
  </mergeCells>
  <dataValidations count="2">
    <dataValidation allowBlank="1" showInputMessage="1" showErrorMessage="1" error="Enter between 0.51 and 0.57only" sqref="C20" xr:uid="{0CE0D84D-0B15-4CFA-AC59-391B020DD40C}"/>
    <dataValidation type="list" allowBlank="1" showInputMessage="1" showErrorMessage="1" sqref="C56" xr:uid="{FC72C03A-84D6-4A8B-9A57-299FBF07B3D2}">
      <formula1>$I$58:$I$60</formula1>
    </dataValidation>
  </dataValidation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tabColor indexed="39"/>
    <pageSetUpPr fitToPage="1"/>
  </sheetPr>
  <dimension ref="A1:I39"/>
  <sheetViews>
    <sheetView showGridLines="0" view="pageBreakPreview" topLeftCell="A7" zoomScaleNormal="100" zoomScaleSheetLayoutView="100" workbookViewId="0">
      <selection activeCell="E26" sqref="E26"/>
    </sheetView>
  </sheetViews>
  <sheetFormatPr defaultColWidth="9.109375" defaultRowHeight="14.4"/>
  <cols>
    <col min="1" max="1" width="12.109375" style="29" customWidth="1"/>
    <col min="2" max="2" width="20.5546875" style="29" customWidth="1"/>
    <col min="3" max="3" width="11.44140625" style="29" customWidth="1"/>
    <col min="4" max="4" width="34.5546875" style="29" customWidth="1"/>
    <col min="5" max="5" width="39.33203125" style="29" customWidth="1"/>
    <col min="6" max="8" width="9.109375" style="24"/>
    <col min="9" max="16384" width="9.109375" style="25"/>
  </cols>
  <sheetData>
    <row r="1" spans="1:9">
      <c r="A1" s="21" t="str">
        <f>'Attach 3(JV)'!A1</f>
        <v>Specification No. :5002001909/OTHERS/DOM/A04-CC CS -5</v>
      </c>
      <c r="B1" s="22"/>
      <c r="C1" s="22"/>
      <c r="D1" s="22"/>
      <c r="E1" s="23" t="str">
        <f>"Attachment-13 " &amp; 'Attach 3(JV)'!AT1</f>
        <v xml:space="preserve">Attachment-13 </v>
      </c>
    </row>
    <row r="3" spans="1:9" ht="81" customHeight="1">
      <c r="A3" s="721" t="str">
        <f>'Attach 3(JV)'!A3</f>
        <v>Rural Electrification Work under Prime Minister’s Development Project (PMDP) in Reasi, Udhampur &amp; Ramban districts of UT of J&amp;K.</v>
      </c>
      <c r="B3" s="722"/>
      <c r="C3" s="722"/>
      <c r="D3" s="722"/>
      <c r="E3" s="722"/>
      <c r="F3" s="26"/>
      <c r="G3" s="27"/>
      <c r="H3" s="26"/>
    </row>
    <row r="4" spans="1:9" ht="20.100000000000001" customHeight="1">
      <c r="A4" s="28"/>
      <c r="H4" s="30"/>
      <c r="I4" s="10"/>
    </row>
    <row r="5" spans="1:9" ht="20.100000000000001" customHeight="1">
      <c r="A5" s="643" t="s">
        <v>0</v>
      </c>
      <c r="B5" s="643"/>
      <c r="C5" s="643"/>
      <c r="D5" s="643"/>
      <c r="E5" s="643"/>
      <c r="F5" s="31"/>
      <c r="H5" s="30"/>
      <c r="I5" s="12"/>
    </row>
    <row r="6" spans="1:9" ht="20.100000000000001" customHeight="1">
      <c r="A6" s="32"/>
      <c r="H6" s="30"/>
      <c r="I6" s="12"/>
    </row>
    <row r="7" spans="1:9" ht="20.100000000000001" customHeight="1">
      <c r="A7" s="33" t="str">
        <f>'Attach 3(JV)'!A7</f>
        <v>Bidder’s Name and Address (Sole Bidder) :</v>
      </c>
      <c r="E7" s="15" t="str">
        <f>'Attach 3(JV)'!E7</f>
        <v>To:</v>
      </c>
      <c r="H7" s="30"/>
      <c r="I7" s="12"/>
    </row>
    <row r="8" spans="1:9" ht="36" customHeight="1">
      <c r="A8" s="641" t="str">
        <f>'Attach 3(JV)'!A8</f>
        <v/>
      </c>
      <c r="B8" s="641"/>
      <c r="C8" s="641"/>
      <c r="D8" s="641"/>
      <c r="E8" s="11" t="str">
        <f>'Attach 3(JV)'!E8</f>
        <v>Contract Services</v>
      </c>
      <c r="H8" s="30"/>
      <c r="I8" s="12"/>
    </row>
    <row r="9" spans="1:9" ht="20.100000000000001" customHeight="1">
      <c r="A9" s="13" t="s">
        <v>351</v>
      </c>
      <c r="B9" s="653" t="str">
        <f>'Attach 3(JV)'!B9</f>
        <v/>
      </c>
      <c r="C9" s="653"/>
      <c r="D9" s="653"/>
      <c r="E9" s="11" t="str">
        <f>'Attach 3(JV)'!E9</f>
        <v>Power Grid Corporation of India Ltd.,</v>
      </c>
      <c r="H9" s="30"/>
      <c r="I9" s="12"/>
    </row>
    <row r="10" spans="1:9" ht="20.100000000000001" customHeight="1">
      <c r="A10" s="13" t="s">
        <v>353</v>
      </c>
      <c r="B10" s="653" t="str">
        <f>'Attach 3(JV)'!B10</f>
        <v/>
      </c>
      <c r="C10" s="653"/>
      <c r="D10" s="653"/>
      <c r="E10" s="11" t="str">
        <f>'Attach 3(JV)'!E10</f>
        <v>"Saudamini", Plot No. 2, Sector 29</v>
      </c>
      <c r="H10" s="30"/>
      <c r="I10" s="12"/>
    </row>
    <row r="11" spans="1:9" ht="20.100000000000001" customHeight="1">
      <c r="B11" s="653" t="str">
        <f>'Attach 3(JV)'!B11</f>
        <v/>
      </c>
      <c r="C11" s="653"/>
      <c r="D11" s="653"/>
      <c r="E11" s="11" t="str">
        <f>'Attach 3(JV)'!E11</f>
        <v>Gurgaon (Haryana) - 122001</v>
      </c>
      <c r="G11" s="62" t="s">
        <v>470</v>
      </c>
    </row>
    <row r="12" spans="1:9" ht="20.100000000000001" customHeight="1">
      <c r="A12" s="32"/>
      <c r="B12" s="653" t="str">
        <f>'Attach 3(JV)'!B12</f>
        <v/>
      </c>
      <c r="C12" s="653"/>
      <c r="D12" s="653"/>
      <c r="E12" s="11"/>
    </row>
    <row r="13" spans="1:9" ht="20.100000000000001" customHeight="1">
      <c r="A13" s="32"/>
      <c r="B13" s="149"/>
      <c r="C13" s="149"/>
      <c r="D13" s="149"/>
      <c r="E13" s="25"/>
    </row>
    <row r="14" spans="1:9" ht="20.100000000000001" customHeight="1">
      <c r="A14" s="29" t="s">
        <v>346</v>
      </c>
    </row>
    <row r="15" spans="1:9" ht="20.100000000000001" customHeight="1">
      <c r="A15" s="32"/>
    </row>
    <row r="16" spans="1:9" ht="45" customHeight="1">
      <c r="A16" s="649" t="s">
        <v>1</v>
      </c>
      <c r="B16" s="649"/>
      <c r="C16" s="649"/>
      <c r="D16" s="649"/>
      <c r="E16" s="649"/>
      <c r="F16" s="34"/>
      <c r="G16" s="34"/>
      <c r="H16" s="34"/>
    </row>
    <row r="17" spans="1:5" ht="20.100000000000001" customHeight="1">
      <c r="A17" s="32"/>
    </row>
    <row r="18" spans="1:5" ht="20.100000000000001" customHeight="1">
      <c r="A18" s="35"/>
    </row>
    <row r="19" spans="1:5" ht="20.100000000000001" customHeight="1"/>
    <row r="20" spans="1:5" ht="20.100000000000001" customHeight="1">
      <c r="A20" s="35"/>
    </row>
    <row r="21" spans="1:5" ht="20.100000000000001" customHeight="1">
      <c r="A21" s="35"/>
    </row>
    <row r="22" spans="1:5" ht="20.100000000000001" customHeight="1"/>
    <row r="23" spans="1:5" ht="33" customHeight="1">
      <c r="D23" s="37"/>
    </row>
    <row r="24" spans="1:5" ht="33" customHeight="1">
      <c r="A24" s="36" t="s">
        <v>6</v>
      </c>
      <c r="B24" s="72" t="str">
        <f>'Attach 3(JV)'!B24</f>
        <v>--</v>
      </c>
      <c r="C24" s="40"/>
      <c r="D24" s="37" t="s">
        <v>4</v>
      </c>
      <c r="E24" s="297" t="str">
        <f>'Attach 3(JV)'!E24</f>
        <v/>
      </c>
    </row>
    <row r="25" spans="1:5" ht="33" customHeight="1">
      <c r="A25" s="36" t="s">
        <v>7</v>
      </c>
      <c r="B25" s="297" t="str">
        <f>'Attach 3(JV)'!B25</f>
        <v/>
      </c>
      <c r="C25" s="40"/>
      <c r="D25" s="37" t="s">
        <v>5</v>
      </c>
      <c r="E25" s="297" t="str">
        <f>'Attach 3(JV)'!E25</f>
        <v/>
      </c>
    </row>
    <row r="26" spans="1:5" ht="33" customHeight="1">
      <c r="D26" s="37"/>
    </row>
    <row r="27" spans="1:5" ht="20.100000000000001" customHeight="1"/>
    <row r="28" spans="1:5" ht="20.100000000000001" customHeight="1">
      <c r="A28" s="38"/>
    </row>
    <row r="29" spans="1:5" ht="20.100000000000001" customHeight="1"/>
    <row r="30" spans="1:5" ht="20.100000000000001" customHeight="1"/>
    <row r="31" spans="1:5" ht="20.100000000000001" customHeight="1">
      <c r="A31" s="38"/>
    </row>
    <row r="32" spans="1:5" ht="20.100000000000001" customHeight="1"/>
    <row r="33" spans="1:1" ht="20.100000000000001" customHeight="1">
      <c r="A33" s="38"/>
    </row>
    <row r="34" spans="1:1" ht="20.100000000000001" customHeight="1"/>
    <row r="35" spans="1:1" ht="20.100000000000001" customHeight="1">
      <c r="A35" s="38"/>
    </row>
    <row r="36" spans="1:1" ht="20.100000000000001" customHeight="1"/>
    <row r="37" spans="1:1" ht="20.100000000000001" customHeight="1"/>
    <row r="38" spans="1:1" ht="20.100000000000001" customHeight="1"/>
    <row r="39" spans="1:1" ht="20.100000000000001" customHeight="1"/>
  </sheetData>
  <sheetProtection algorithmName="SHA-512" hashValue="AIFmciaIlsbs1PishKs5RNlh8bos3RL4eXoxMBJq1n3Kefa1TMp4JcszMED2eRJzcfqhzAYzhQpOhcbwb/V2xw==" saltValue="+Buvr4wem/CrS4d39HIcSw==" spinCount="100000" sheet="1" formatColumns="0" formatRows="0" selectLockedCells="1"/>
  <customSheetViews>
    <customSheetView guid="{AC4C7B77-63EC-4D27-A5DB-0B1118A50B23}" showPageBreaks="1" showGridLines="0" fitToPage="1" printArea="1" view="pageBreakPreview" topLeftCell="A7">
      <selection activeCell="E26" sqref="E26"/>
      <pageMargins left="0.75" right="0.63" top="0.57999999999999996" bottom="0.6" header="0.34" footer="0.35"/>
      <pageSetup scale="86" orientation="portrait" r:id="rId1"/>
      <headerFooter alignWithMargins="0">
        <oddFooter>&amp;R&amp;"Book Antiqua,Bold"&amp;8 Page &amp;P of &amp;N</oddFooter>
      </headerFooter>
    </customSheetView>
    <customSheetView guid="{75B62F04-C357-470B-9A70-09F62BD072B1}" showPageBreaks="1" showGridLines="0" fitToPage="1" printArea="1" view="pageBreakPreview">
      <selection activeCell="E26" sqref="E26"/>
      <pageMargins left="0.75" right="0.63" top="0.57999999999999996" bottom="0.6" header="0.34" footer="0.35"/>
      <pageSetup scale="86" orientation="portrait" r:id="rId2"/>
      <headerFooter alignWithMargins="0">
        <oddFooter>&amp;R&amp;"Book Antiqua,Bold"&amp;8 Page &amp;P of &amp;N</oddFooter>
      </headerFooter>
    </customSheetView>
    <customSheetView guid="{FB41F969-87BE-4AD1-A99C-A5F9EA1C8FCB}" showPageBreaks="1" showGridLines="0" fitToPage="1" printArea="1" view="pageBreakPreview">
      <selection activeCell="E26" sqref="E26"/>
      <pageMargins left="0.75" right="0.63" top="0.57999999999999996" bottom="0.6" header="0.34" footer="0.35"/>
      <pageSetup scale="86" orientation="portrait" r:id="rId3"/>
      <headerFooter alignWithMargins="0">
        <oddFooter>&amp;R&amp;"Book Antiqua,Bold"&amp;8 Page &amp;P of &amp;N</oddFooter>
      </headerFooter>
    </customSheetView>
    <customSheetView guid="{47D52ECC-373D-4A7A-838F-7112A4A0A94F}" showPageBreaks="1" showGridLines="0" fitToPage="1" printArea="1" view="pageBreakPreview">
      <selection activeCell="A3" sqref="A3:E3"/>
      <pageMargins left="0.75" right="0.63" top="0.57999999999999996" bottom="0.6" header="0.34" footer="0.35"/>
      <pageSetup scale="86" orientation="portrait" r:id="rId4"/>
      <headerFooter alignWithMargins="0">
        <oddFooter>&amp;R&amp;"Book Antiqua,Bold"&amp;8 Page &amp;P of &amp;N</oddFooter>
      </headerFooter>
    </customSheetView>
    <customSheetView guid="{BA86FE7A-199D-4ABD-A444-AE6BFDF4BCC9}" scale="130" showPageBreaks="1" showGridLines="0" fitToPage="1" printArea="1" view="pageBreakPreview">
      <selection activeCell="A3" sqref="A3:E3"/>
      <pageMargins left="0.75" right="0.63" top="0.57999999999999996" bottom="0.6" header="0.34" footer="0.35"/>
      <pageSetup scale="86" orientation="portrait" r:id="rId5"/>
      <headerFooter alignWithMargins="0">
        <oddFooter>&amp;R&amp;"Book Antiqua,Bold"&amp;8 Page &amp;P of &amp;N</oddFooter>
      </headerFooter>
    </customSheetView>
    <customSheetView guid="{E51D3662-FFCE-4FD6-A590-7DDC9E38C41F}" showPageBreaks="1" showGridLines="0" fitToPage="1" printArea="1" view="pageBreakPreview">
      <selection activeCell="G17" sqref="G17"/>
      <pageMargins left="0.75" right="0.63" top="0.57999999999999996" bottom="0.6" header="0.34" footer="0.35"/>
      <pageSetup orientation="portrait" r:id="rId6"/>
      <headerFooter alignWithMargins="0">
        <oddFooter>&amp;R&amp;"Book Antiqua,Bold"&amp;8 Page &amp;P of &amp;N</oddFooter>
      </headerFooter>
    </customSheetView>
    <customSheetView guid="{CB7992C9-ABA5-4C7D-8C49-1E1D8E8875C7}" showPageBreaks="1" showGridLines="0" printArea="1" view="pageBreakPreview">
      <selection activeCell="B17" sqref="B17"/>
      <pageMargins left="0.75" right="0.63" top="0.57999999999999996" bottom="0.6" header="0.34" footer="0.35"/>
      <pageSetup orientation="portrait" r:id="rId7"/>
      <headerFooter alignWithMargins="0">
        <oddFooter>&amp;R&amp;"Book Antiqua,Bold"&amp;8 Page &amp;P of &amp;N</oddFooter>
      </headerFooter>
    </customSheetView>
    <customSheetView guid="{97C0FC0E-800C-45C9-895E-E91A3F1ADBA4}" showPageBreaks="1" showGridLines="0" printArea="1" view="pageBreakPreview">
      <selection activeCell="B17" sqref="B17"/>
      <pageMargins left="0.75" right="0.63" top="0.57999999999999996" bottom="0.6" header="0.34" footer="0.35"/>
      <pageSetup orientation="portrait" r:id="rId8"/>
      <headerFooter alignWithMargins="0">
        <oddFooter>&amp;R&amp;"Book Antiqua,Bold"&amp;8 Page &amp;P of &amp;N</oddFooter>
      </headerFooter>
    </customSheetView>
    <customSheetView guid="{15A19D23-A9FD-4FC1-B7B0-F2D16BDFC729}" showPageBreaks="1" showGridLines="0" printArea="1" view="pageBreakPreview">
      <selection activeCell="B17" sqref="B17"/>
      <pageMargins left="0.75" right="0.63" top="0.57999999999999996" bottom="0.6" header="0.34" footer="0.35"/>
      <pageSetup orientation="portrait" r:id="rId9"/>
      <headerFooter alignWithMargins="0">
        <oddFooter>&amp;R&amp;"Book Antiqua,Bold"&amp;8 Page &amp;P of &amp;N</oddFooter>
      </headerFooter>
    </customSheetView>
    <customSheetView guid="{C5EDD9E3-0801-4479-8600-A80B0FCFDF0B}" showPageBreaks="1" showGridLines="0" printArea="1" view="pageBreakPreview">
      <selection activeCell="B17" sqref="B17"/>
      <pageMargins left="0.75" right="0.63" top="0.57999999999999996" bottom="0.6" header="0.34" footer="0.35"/>
      <pageSetup orientation="portrait" r:id="rId10"/>
      <headerFooter alignWithMargins="0">
        <oddFooter>&amp;R&amp;"Book Antiqua,Bold"&amp;8 Page &amp;P of &amp;N</oddFooter>
      </headerFooter>
    </customSheetView>
    <customSheetView guid="{FE4EC9C4-31B9-4D40-8323-5B16C3BC840F}" scale="60" showPageBreaks="1" showGridLines="0" printArea="1" view="pageBreakPreview" topLeftCell="A7">
      <pageMargins left="0.75" right="0.63" top="0.57999999999999996" bottom="0.6" header="0.34" footer="0.35"/>
      <pageSetup orientation="portrait" r:id="rId11"/>
      <headerFooter alignWithMargins="0">
        <oddFooter>&amp;R&amp;"Book Antiqua,Bold"&amp;8 Page &amp;P of &amp;N</oddFooter>
      </headerFooter>
    </customSheetView>
    <customSheetView guid="{F9FE2C60-2849-4C32-B532-2B1A89FFA9CD}" showGridLines="0" topLeftCell="A10">
      <pageMargins left="0.75" right="0.63" top="0.57999999999999996" bottom="0.6" header="0.34" footer="0.35"/>
      <pageSetup orientation="portrait" r:id="rId12"/>
      <headerFooter alignWithMargins="0">
        <oddFooter>&amp;R&amp;"Book Antiqua,Bold"&amp;8 Page &amp;P of &amp;N</oddFooter>
      </headerFooter>
    </customSheetView>
    <customSheetView guid="{494F6778-23FE-4AAC-B37D-6C7543FC13B9}" showGridLines="0" topLeftCell="A19">
      <selection activeCell="A3" sqref="A3:E3"/>
      <pageMargins left="0.75" right="0.63" top="0.57999999999999996" bottom="0.6" header="0.34" footer="0.35"/>
      <pageSetup orientation="portrait" r:id="rId13"/>
      <headerFooter alignWithMargins="0">
        <oddFooter>&amp;R&amp;"Book Antiqua,Bold"&amp;8 Page &amp;P of &amp;N</oddFooter>
      </headerFooter>
    </customSheetView>
    <customSheetView guid="{CD4CA1A8-824A-452F-BDBA-32A47C1B3013}" showGridLines="0">
      <selection activeCell="E1" sqref="E1"/>
      <pageMargins left="0.75" right="0.63" top="0.57999999999999996" bottom="0.6" header="0.34" footer="0.35"/>
      <pageSetup orientation="portrait" r:id="rId14"/>
      <headerFooter alignWithMargins="0">
        <oddFooter>&amp;R&amp;"Book Antiqua,Bold"&amp;8 Page &amp;P of &amp;N</oddFooter>
      </headerFooter>
    </customSheetView>
    <customSheetView guid="{8E7B022F-1113-4BA2-B2BA-8EDBE02A2557}" showPageBreaks="1" showGridLines="0" printArea="1" showRuler="0">
      <selection activeCell="A5" sqref="A5:F5"/>
      <pageMargins left="0.75" right="0.63" top="0.57999999999999996" bottom="0.6" header="0.34" footer="0.35"/>
      <pageSetup orientation="portrait" r:id="rId15"/>
      <headerFooter alignWithMargins="0">
        <oddFooter>&amp;L&amp;8Tower Package-TW05, TL associated with Phase-I Generation Project in Orissa (Part-C)&amp;R&amp;"Book Antiqua,Bold"&amp;8 Page &amp;P of &amp;N</oddFooter>
      </headerFooter>
    </customSheetView>
    <customSheetView guid="{A3F641DF-CF1D-48E3-AFDC-E52726A449CB}" zeroValues="0" showRuler="0">
      <pageMargins left="0.75" right="0.75" top="0.62" bottom="0.93" header="0.41" footer="0.5"/>
      <pageSetup orientation="portrait" r:id="rId16"/>
      <headerFooter alignWithMargins="0">
        <oddFooter>&amp;L&amp;8Tower Package-P238-TW04, TL associated with Phase-I Generation Project in Orissa (Part-C)&amp;R&amp;"Book Antiqua,Bold"&amp;8Attachment-13 TW04  / Page &amp;P of &amp;N</oddFooter>
      </headerFooter>
    </customSheetView>
    <customSheetView guid="{ECEBABD0-566A-41C4-AA9A-38EA30EFEDA8}" showGridLines="0" zeroValues="0" showRuler="0">
      <pageMargins left="0.75" right="0.63" top="0.55000000000000004" bottom="0.64" header="0.34" footer="0.38"/>
      <pageSetup orientation="portrait" r:id="rId17"/>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selection activeCell="A3" sqref="A3:E3"/>
      <pageMargins left="0.75" right="0.63" top="0.57999999999999996" bottom="0.6" header="0.34" footer="0.35"/>
      <pageSetup orientation="portrait" r:id="rId18"/>
      <headerFooter alignWithMargins="0">
        <oddFooter>&amp;R&amp;"Book Antiqua,Bold"&amp;8 Page &amp;P of &amp;N</oddFooter>
      </headerFooter>
    </customSheetView>
    <customSheetView guid="{7A9EA6D6-4DDF-43D9-92E6-C6AFAD14E266}" showGridLines="0">
      <selection activeCell="A3" sqref="A3:E3"/>
      <pageMargins left="0.75" right="0.63" top="0.57999999999999996" bottom="0.6" header="0.34" footer="0.35"/>
      <pageSetup orientation="portrait" r:id="rId19"/>
      <headerFooter alignWithMargins="0">
        <oddFooter>&amp;R&amp;"Book Antiqua,Bold"&amp;8 Page &amp;P of &amp;N</oddFooter>
      </headerFooter>
    </customSheetView>
    <customSheetView guid="{DC28ED1E-3E35-4094-9C2B-5C0A1C1D459C}" showGridLines="0">
      <selection activeCell="A3" sqref="A3:E3"/>
      <pageMargins left="0.75" right="0.63" top="0.57999999999999996" bottom="0.6" header="0.34" footer="0.35"/>
      <pageSetup orientation="portrait" r:id="rId20"/>
      <headerFooter alignWithMargins="0">
        <oddFooter>&amp;R&amp;"Book Antiqua,Bold"&amp;8 Page &amp;P of &amp;N</oddFooter>
      </headerFooter>
    </customSheetView>
    <customSheetView guid="{240327DD-375F-45D4-BA52-89AFD79FE6A1}" scale="60" showPageBreaks="1" showGridLines="0" printArea="1" view="pageBreakPreview">
      <pageMargins left="0.75" right="0.63" top="0.57999999999999996" bottom="0.6" header="0.34" footer="0.35"/>
      <pageSetup orientation="portrait" r:id="rId21"/>
      <headerFooter alignWithMargins="0">
        <oddFooter>&amp;R&amp;"Book Antiqua,Bold"&amp;8 Page &amp;P of &amp;N</oddFooter>
      </headerFooter>
    </customSheetView>
    <customSheetView guid="{477F7E43-D393-45BA-B99B-D838E4629B5D}" showPageBreaks="1" showGridLines="0" printArea="1" view="pageBreakPreview">
      <selection activeCell="B17" sqref="B17"/>
      <pageMargins left="0.75" right="0.63" top="0.57999999999999996" bottom="0.6" header="0.34" footer="0.35"/>
      <pageSetup orientation="portrait" r:id="rId22"/>
      <headerFooter alignWithMargins="0">
        <oddFooter>&amp;R&amp;"Book Antiqua,Bold"&amp;8 Page &amp;P of &amp;N</oddFooter>
      </headerFooter>
    </customSheetView>
    <customSheetView guid="{8E3ED18F-7B8F-4A1C-969D-A70DC3B696C3}" showPageBreaks="1" showGridLines="0" printArea="1" view="pageBreakPreview">
      <selection activeCell="B17" sqref="B17"/>
      <pageMargins left="0.75" right="0.63" top="0.57999999999999996" bottom="0.6" header="0.34" footer="0.35"/>
      <pageSetup orientation="portrait" r:id="rId23"/>
      <headerFooter alignWithMargins="0">
        <oddFooter>&amp;R&amp;"Book Antiqua,Bold"&amp;8 Page &amp;P of &amp;N</oddFooter>
      </headerFooter>
    </customSheetView>
    <customSheetView guid="{38BECF6E-1A53-4F98-87B9-44F2C5F77E08}" showPageBreaks="1" showGridLines="0" printArea="1" view="pageBreakPreview" topLeftCell="A5">
      <selection activeCell="B17" sqref="B17"/>
      <pageMargins left="0.75" right="0.63" top="0.57999999999999996" bottom="0.6" header="0.34" footer="0.35"/>
      <pageSetup orientation="portrait" r:id="rId24"/>
      <headerFooter alignWithMargins="0">
        <oddFooter>&amp;R&amp;"Book Antiqua,Bold"&amp;8 Page &amp;P of &amp;N</oddFooter>
      </headerFooter>
    </customSheetView>
    <customSheetView guid="{340562B9-6CEE-4962-8D7D-CA1C6778F52C}" showPageBreaks="1" showGridLines="0" printArea="1" view="pageBreakPreview">
      <selection activeCell="B17" sqref="B17"/>
      <pageMargins left="0.75" right="0.63" top="0.57999999999999996" bottom="0.6" header="0.34" footer="0.35"/>
      <pageSetup orientation="portrait" r:id="rId25"/>
      <headerFooter alignWithMargins="0">
        <oddFooter>&amp;R&amp;"Book Antiqua,Bold"&amp;8 Page &amp;P of &amp;N</oddFooter>
      </headerFooter>
    </customSheetView>
    <customSheetView guid="{82E8A0F5-0020-4355-95CF-28601763A783}" showPageBreaks="1" showGridLines="0" fitToPage="1" printArea="1" view="pageBreakPreview" topLeftCell="A13">
      <selection activeCell="G17" sqref="G17"/>
      <pageMargins left="0.75" right="0.63" top="0.57999999999999996" bottom="0.6" header="0.34" footer="0.35"/>
      <pageSetup orientation="portrait" r:id="rId26"/>
      <headerFooter alignWithMargins="0">
        <oddFooter>&amp;R&amp;"Book Antiqua,Bold"&amp;8 Page &amp;P of &amp;N</oddFooter>
      </headerFooter>
    </customSheetView>
    <customSheetView guid="{05855B4F-D61E-4C97-B759-B2F96767F6F8}" scale="130" showPageBreaks="1" showGridLines="0" fitToPage="1" printArea="1" view="pageBreakPreview">
      <selection activeCell="A5" sqref="A5:E5"/>
      <pageMargins left="0.75" right="0.63" top="0.57999999999999996" bottom="0.6" header="0.34" footer="0.35"/>
      <pageSetup scale="86" orientation="portrait" r:id="rId27"/>
      <headerFooter alignWithMargins="0">
        <oddFooter>&amp;R&amp;"Book Antiqua,Bold"&amp;8 Page &amp;P of &amp;N</oddFooter>
      </headerFooter>
    </customSheetView>
    <customSheetView guid="{347D9A5E-5167-4CD7-A121-BEAF211F64E4}" showPageBreaks="1" showGridLines="0" fitToPage="1" printArea="1" view="pageBreakPreview">
      <selection activeCell="A3" sqref="A3:E3"/>
      <pageMargins left="0.75" right="0.63" top="0.57999999999999996" bottom="0.6" header="0.34" footer="0.35"/>
      <pageSetup scale="86" orientation="portrait" r:id="rId28"/>
      <headerFooter alignWithMargins="0">
        <oddFooter>&amp;R&amp;"Book Antiqua,Bold"&amp;8 Page &amp;P of &amp;N</oddFooter>
      </headerFooter>
    </customSheetView>
    <customSheetView guid="{72B383D4-8341-48BE-BBCC-63C6785ABF81}" showGridLines="0" fitToPage="1">
      <selection activeCell="E26" sqref="E26"/>
      <pageMargins left="0.75" right="0.63" top="0.57999999999999996" bottom="0.6" header="0.34" footer="0.35"/>
      <pageSetup scale="86" orientation="portrait" r:id="rId29"/>
      <headerFooter alignWithMargins="0">
        <oddFooter>&amp;R&amp;"Book Antiqua,Bold"&amp;8 Page &amp;P of &amp;N</oddFooter>
      </headerFooter>
    </customSheetView>
    <customSheetView guid="{7706378E-40E2-4583-90AF-E6E1DCB3696C}" showPageBreaks="1" showGridLines="0" fitToPage="1" printArea="1" view="pageBreakPreview">
      <selection activeCell="E26" sqref="E26"/>
      <pageMargins left="0.75" right="0.63" top="0.57999999999999996" bottom="0.6" header="0.34" footer="0.35"/>
      <pageSetup scale="86" orientation="portrait" r:id="rId30"/>
      <headerFooter alignWithMargins="0">
        <oddFooter>&amp;R&amp;"Book Antiqua,Bold"&amp;8 Page &amp;P of &amp;N</oddFooter>
      </headerFooter>
    </customSheetView>
  </customSheetViews>
  <mergeCells count="8">
    <mergeCell ref="A3:E3"/>
    <mergeCell ref="A5:E5"/>
    <mergeCell ref="A16:E16"/>
    <mergeCell ref="B9:D9"/>
    <mergeCell ref="B10:D10"/>
    <mergeCell ref="B11:D11"/>
    <mergeCell ref="B12:D12"/>
    <mergeCell ref="A8:D8"/>
  </mergeCells>
  <phoneticPr fontId="7" type="noConversion"/>
  <pageMargins left="0.75" right="0.63" top="0.57999999999999996" bottom="0.6" header="0.34" footer="0.35"/>
  <pageSetup scale="86" orientation="portrait" r:id="rId31"/>
  <headerFooter alignWithMargins="0">
    <oddFooter>&amp;R&amp;"Book Antiqua,Bold"&amp;8 Page &amp;P of &amp;N</oddFooter>
  </headerFooter>
  <drawing r:id="rId3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tabColor rgb="FFFF0000"/>
    <pageSetUpPr fitToPage="1"/>
  </sheetPr>
  <dimension ref="A1:I39"/>
  <sheetViews>
    <sheetView showGridLines="0" view="pageBreakPreview" zoomScaleSheetLayoutView="100" workbookViewId="0">
      <selection activeCell="E28" sqref="E28"/>
    </sheetView>
  </sheetViews>
  <sheetFormatPr defaultColWidth="9.109375" defaultRowHeight="14.4"/>
  <cols>
    <col min="1" max="1" width="12.109375" style="29" customWidth="1"/>
    <col min="2" max="2" width="20.5546875" style="29" customWidth="1"/>
    <col min="3" max="3" width="11.44140625" style="29" customWidth="1"/>
    <col min="4" max="4" width="32.5546875" style="29" customWidth="1"/>
    <col min="5" max="5" width="39.33203125" style="29" customWidth="1"/>
    <col min="6" max="8" width="9.109375" style="24"/>
    <col min="9" max="16384" width="9.109375" style="25"/>
  </cols>
  <sheetData>
    <row r="1" spans="1:9">
      <c r="A1" s="651" t="str">
        <f>'Attach 3(JV)'!A1</f>
        <v>Specification No. :5002001909/OTHERS/DOM/A04-CC CS -5</v>
      </c>
      <c r="B1" s="651"/>
      <c r="C1" s="651"/>
      <c r="D1" s="651"/>
      <c r="E1" s="374" t="str">
        <f>"Attachment-14 " &amp; 'Attach 3(JV)'!AT1</f>
        <v xml:space="preserve">Attachment-14 </v>
      </c>
    </row>
    <row r="3" spans="1:9" ht="79.5" customHeight="1">
      <c r="A3" s="721" t="str">
        <f>'Attach 3(JV)'!A3</f>
        <v>Rural Electrification Work under Prime Minister’s Development Project (PMDP) in Reasi, Udhampur &amp; Ramban districts of UT of J&amp;K.</v>
      </c>
      <c r="B3" s="722"/>
      <c r="C3" s="722"/>
      <c r="D3" s="722"/>
      <c r="E3" s="722"/>
      <c r="F3" s="26"/>
      <c r="G3" s="27"/>
      <c r="H3" s="26"/>
    </row>
    <row r="4" spans="1:9" ht="20.100000000000001" customHeight="1">
      <c r="A4" s="28"/>
      <c r="H4" s="30"/>
      <c r="I4" s="10"/>
    </row>
    <row r="5" spans="1:9" ht="20.100000000000001" customHeight="1">
      <c r="A5" s="643" t="s">
        <v>410</v>
      </c>
      <c r="B5" s="643"/>
      <c r="C5" s="643"/>
      <c r="D5" s="643"/>
      <c r="E5" s="643"/>
      <c r="F5" s="31"/>
      <c r="H5" s="30"/>
      <c r="I5" s="12"/>
    </row>
    <row r="6" spans="1:9" ht="20.100000000000001" customHeight="1">
      <c r="A6" s="32"/>
      <c r="H6" s="30"/>
      <c r="I6" s="12"/>
    </row>
    <row r="7" spans="1:9" ht="20.100000000000001" customHeight="1">
      <c r="A7" s="33" t="str">
        <f>'Attach 3(JV)'!A7</f>
        <v>Bidder’s Name and Address (Sole Bidder) :</v>
      </c>
      <c r="E7" s="15" t="str">
        <f>'Attach 3(JV)'!E7</f>
        <v>To:</v>
      </c>
      <c r="H7" s="30"/>
      <c r="I7" s="12"/>
    </row>
    <row r="8" spans="1:9" ht="36" customHeight="1">
      <c r="A8" s="641" t="str">
        <f>'Attach 3(JV)'!A8</f>
        <v/>
      </c>
      <c r="B8" s="641"/>
      <c r="C8" s="641"/>
      <c r="D8" s="641"/>
      <c r="E8" s="11" t="str">
        <f>'Attach 3(JV)'!E8</f>
        <v>Contract Services</v>
      </c>
      <c r="H8" s="30"/>
      <c r="I8" s="12"/>
    </row>
    <row r="9" spans="1:9" ht="20.100000000000001" customHeight="1">
      <c r="A9" s="13" t="s">
        <v>351</v>
      </c>
      <c r="B9" s="653" t="str">
        <f>'Attach 3(JV)'!B9</f>
        <v/>
      </c>
      <c r="C9" s="653"/>
      <c r="D9" s="653"/>
      <c r="E9" s="11" t="str">
        <f>'Attach 3(JV)'!E9</f>
        <v>Power Grid Corporation of India Ltd.,</v>
      </c>
      <c r="H9" s="30"/>
      <c r="I9" s="12"/>
    </row>
    <row r="10" spans="1:9" ht="20.100000000000001" customHeight="1">
      <c r="A10" s="13" t="s">
        <v>353</v>
      </c>
      <c r="B10" s="653" t="str">
        <f>'Attach 3(JV)'!B10</f>
        <v/>
      </c>
      <c r="C10" s="653"/>
      <c r="D10" s="653"/>
      <c r="E10" s="11" t="str">
        <f>'Attach 3(JV)'!E10</f>
        <v>"Saudamini", Plot No. 2, Sector 29</v>
      </c>
      <c r="H10" s="30"/>
      <c r="I10" s="12"/>
    </row>
    <row r="11" spans="1:9" ht="20.100000000000001" customHeight="1">
      <c r="B11" s="653" t="str">
        <f>'Attach 3(JV)'!B11</f>
        <v/>
      </c>
      <c r="C11" s="653"/>
      <c r="D11" s="653"/>
      <c r="E11" s="11" t="str">
        <f>'Attach 3(JV)'!E11</f>
        <v>Gurgaon (Haryana) - 122001</v>
      </c>
    </row>
    <row r="12" spans="1:9" ht="20.100000000000001" customHeight="1">
      <c r="A12" s="32"/>
      <c r="B12" s="653" t="str">
        <f>'Attach 3(JV)'!B12</f>
        <v/>
      </c>
      <c r="C12" s="653"/>
      <c r="D12" s="653"/>
      <c r="E12" s="11"/>
    </row>
    <row r="13" spans="1:9" ht="20.100000000000001" customHeight="1">
      <c r="A13" s="32"/>
      <c r="B13" s="149"/>
      <c r="C13" s="149"/>
      <c r="D13" s="149"/>
      <c r="E13" s="25"/>
    </row>
    <row r="14" spans="1:9" ht="20.100000000000001" customHeight="1">
      <c r="A14" s="29" t="s">
        <v>346</v>
      </c>
    </row>
    <row r="15" spans="1:9" ht="20.100000000000001" customHeight="1">
      <c r="A15" s="32"/>
    </row>
    <row r="16" spans="1:9" ht="45" customHeight="1">
      <c r="A16" s="758" t="s">
        <v>468</v>
      </c>
      <c r="B16" s="758"/>
      <c r="C16" s="758"/>
      <c r="D16" s="758"/>
      <c r="E16" s="758"/>
      <c r="F16" s="34"/>
      <c r="G16" s="34"/>
      <c r="H16" s="34"/>
    </row>
    <row r="17" spans="1:5" ht="20.100000000000001" customHeight="1">
      <c r="A17" s="32"/>
    </row>
    <row r="18" spans="1:5" ht="20.100000000000001" customHeight="1">
      <c r="A18" s="35"/>
    </row>
    <row r="19" spans="1:5" ht="20.100000000000001" customHeight="1"/>
    <row r="20" spans="1:5" ht="20.100000000000001" customHeight="1">
      <c r="A20" s="35"/>
    </row>
    <row r="21" spans="1:5" ht="20.100000000000001" customHeight="1">
      <c r="A21" s="35"/>
    </row>
    <row r="22" spans="1:5" ht="20.100000000000001" customHeight="1"/>
    <row r="23" spans="1:5" ht="33" customHeight="1">
      <c r="D23" s="37"/>
    </row>
    <row r="24" spans="1:5" ht="33" customHeight="1">
      <c r="A24" s="36" t="s">
        <v>6</v>
      </c>
      <c r="B24" s="72" t="str">
        <f>'Attach 3(JV)'!B24</f>
        <v>--</v>
      </c>
      <c r="C24" s="40"/>
      <c r="D24" s="37" t="s">
        <v>4</v>
      </c>
      <c r="E24" s="297" t="str">
        <f>'Attach 3(JV)'!E24</f>
        <v/>
      </c>
    </row>
    <row r="25" spans="1:5" ht="33" customHeight="1">
      <c r="A25" s="36" t="s">
        <v>7</v>
      </c>
      <c r="B25" s="297" t="str">
        <f>'Attach 3(JV)'!B25</f>
        <v/>
      </c>
      <c r="C25" s="40"/>
      <c r="D25" s="37" t="s">
        <v>5</v>
      </c>
      <c r="E25" s="297" t="str">
        <f>'Attach 3(JV)'!E25</f>
        <v/>
      </c>
    </row>
    <row r="26" spans="1:5" ht="33" customHeight="1">
      <c r="D26" s="37"/>
    </row>
    <row r="27" spans="1:5" ht="20.100000000000001" customHeight="1"/>
    <row r="28" spans="1:5" ht="20.100000000000001" customHeight="1">
      <c r="A28" s="38"/>
    </row>
    <row r="29" spans="1:5" ht="20.100000000000001" customHeight="1"/>
    <row r="30" spans="1:5" ht="20.100000000000001" customHeight="1"/>
    <row r="31" spans="1:5" ht="20.100000000000001" customHeight="1">
      <c r="A31" s="38"/>
    </row>
    <row r="32" spans="1:5" ht="20.100000000000001" customHeight="1"/>
    <row r="33" spans="1:1" ht="20.100000000000001" customHeight="1">
      <c r="A33" s="38"/>
    </row>
    <row r="34" spans="1:1" ht="20.100000000000001" customHeight="1"/>
    <row r="35" spans="1:1" ht="20.100000000000001" customHeight="1">
      <c r="A35" s="38"/>
    </row>
    <row r="36" spans="1:1" ht="20.100000000000001" customHeight="1"/>
    <row r="37" spans="1:1" ht="20.100000000000001" customHeight="1"/>
    <row r="38" spans="1:1" ht="20.100000000000001" customHeight="1"/>
    <row r="39" spans="1:1" ht="20.100000000000001" customHeight="1"/>
  </sheetData>
  <sheetProtection algorithmName="SHA-512" hashValue="aglTbhGvBtbW0JPH4Fh2OVT+qJ+sFjMcwWr8Yxe7VLymu7bRXSjUTrhoqNNel+TLMZPJUQTwXrUAtAKQ8lyi+Q==" saltValue="V4TLM/Xbo3WSEK7nDLi1ow==" spinCount="100000" sheet="1" formatColumns="0" formatRows="0" selectLockedCells="1"/>
  <customSheetViews>
    <customSheetView guid="{AC4C7B77-63EC-4D27-A5DB-0B1118A50B23}" showPageBreaks="1" showGridLines="0" fitToPage="1" printArea="1" view="pageBreakPreview">
      <selection activeCell="E28" sqref="E28"/>
      <pageMargins left="0.75" right="0.63" top="0.57999999999999996" bottom="0.6" header="0.34" footer="0.35"/>
      <pageSetup scale="87" orientation="portrait" r:id="rId1"/>
      <headerFooter alignWithMargins="0">
        <oddFooter>&amp;R&amp;"Book Antiqua,Bold"&amp;8 Page &amp;P of &amp;N</oddFooter>
      </headerFooter>
    </customSheetView>
    <customSheetView guid="{75B62F04-C357-470B-9A70-09F62BD072B1}" showPageBreaks="1" showGridLines="0" fitToPage="1" printArea="1" view="pageBreakPreview">
      <selection activeCell="E28" sqref="E28"/>
      <pageMargins left="0.75" right="0.63" top="0.57999999999999996" bottom="0.6" header="0.34" footer="0.35"/>
      <pageSetup scale="87" orientation="portrait" r:id="rId2"/>
      <headerFooter alignWithMargins="0">
        <oddFooter>&amp;R&amp;"Book Antiqua,Bold"&amp;8 Page &amp;P of &amp;N</oddFooter>
      </headerFooter>
    </customSheetView>
    <customSheetView guid="{FB41F969-87BE-4AD1-A99C-A5F9EA1C8FCB}" showPageBreaks="1" showGridLines="0" fitToPage="1" printArea="1" view="pageBreakPreview">
      <selection activeCell="E28" sqref="E28"/>
      <pageMargins left="0.75" right="0.63" top="0.57999999999999996" bottom="0.6" header="0.34" footer="0.35"/>
      <pageSetup scale="86" orientation="portrait" r:id="rId3"/>
      <headerFooter alignWithMargins="0">
        <oddFooter>&amp;R&amp;"Book Antiqua,Bold"&amp;8 Page &amp;P of &amp;N</oddFooter>
      </headerFooter>
    </customSheetView>
    <customSheetView guid="{47D52ECC-373D-4A7A-838F-7112A4A0A94F}" showPageBreaks="1" showGridLines="0" fitToPage="1" printArea="1" view="pageBreakPreview">
      <selection activeCell="A3" sqref="A3:E3"/>
      <pageMargins left="0.75" right="0.63" top="0.57999999999999996" bottom="0.6" header="0.34" footer="0.35"/>
      <pageSetup scale="87" orientation="portrait" r:id="rId4"/>
      <headerFooter alignWithMargins="0">
        <oddFooter>&amp;R&amp;"Book Antiqua,Bold"&amp;8 Page &amp;P of &amp;N</oddFooter>
      </headerFooter>
    </customSheetView>
    <customSheetView guid="{BA86FE7A-199D-4ABD-A444-AE6BFDF4BCC9}" scale="130" showPageBreaks="1" showGridLines="0" fitToPage="1" printArea="1" view="pageBreakPreview">
      <selection activeCell="J19" sqref="J19"/>
      <pageMargins left="0.75" right="0.63" top="0.57999999999999996" bottom="0.6" header="0.34" footer="0.35"/>
      <pageSetup scale="86" orientation="portrait" r:id="rId5"/>
      <headerFooter alignWithMargins="0">
        <oddFooter>&amp;R&amp;"Book Antiqua,Bold"&amp;8 Page &amp;P of &amp;N</oddFooter>
      </headerFooter>
    </customSheetView>
    <customSheetView guid="{E51D3662-FFCE-4FD6-A590-7DDC9E38C41F}" showPageBreaks="1" showGridLines="0" fitToPage="1" printArea="1" view="pageBreakPreview">
      <selection activeCell="G17" sqref="G17"/>
      <pageMargins left="0.75" right="0.63" top="0.57999999999999996" bottom="0.6" header="0.34" footer="0.35"/>
      <pageSetup scale="96" orientation="portrait" r:id="rId6"/>
      <headerFooter alignWithMargins="0">
        <oddFooter>&amp;R&amp;"Book Antiqua,Bold"&amp;8 Page &amp;P of &amp;N</oddFooter>
      </headerFooter>
    </customSheetView>
    <customSheetView guid="{CB7992C9-ABA5-4C7D-8C49-1E1D8E8875C7}" showPageBreaks="1" showGridLines="0" printArea="1" view="pageBreakPreview">
      <selection activeCell="G36" sqref="G36"/>
      <pageMargins left="0.75" right="0.63" top="0.57999999999999996" bottom="0.6" header="0.34" footer="0.35"/>
      <pageSetup scale="99" orientation="portrait" r:id="rId7"/>
      <headerFooter alignWithMargins="0">
        <oddFooter>&amp;R&amp;"Book Antiqua,Bold"&amp;8 Page &amp;P of &amp;N</oddFooter>
      </headerFooter>
    </customSheetView>
    <customSheetView guid="{97C0FC0E-800C-45C9-895E-E91A3F1ADBA4}" showPageBreaks="1" showGridLines="0" printArea="1" view="pageBreakPreview">
      <selection activeCell="G36" sqref="G36"/>
      <pageMargins left="0.75" right="0.63" top="0.57999999999999996" bottom="0.6" header="0.34" footer="0.35"/>
      <pageSetup scale="99" orientation="portrait" r:id="rId8"/>
      <headerFooter alignWithMargins="0">
        <oddFooter>&amp;R&amp;"Book Antiqua,Bold"&amp;8 Page &amp;P of &amp;N</oddFooter>
      </headerFooter>
    </customSheetView>
    <customSheetView guid="{15A19D23-A9FD-4FC1-B7B0-F2D16BDFC729}" showPageBreaks="1" showGridLines="0" printArea="1" view="pageBreakPreview" topLeftCell="A25">
      <selection activeCell="B17" sqref="B17"/>
      <pageMargins left="0.75" right="0.63" top="0.57999999999999996" bottom="0.6" header="0.34" footer="0.35"/>
      <pageSetup scale="99" orientation="portrait" r:id="rId9"/>
      <headerFooter alignWithMargins="0">
        <oddFooter>&amp;R&amp;"Book Antiqua,Bold"&amp;8 Page &amp;P of &amp;N</oddFooter>
      </headerFooter>
    </customSheetView>
    <customSheetView guid="{C5EDD9E3-0801-4479-8600-A80B0FCFDF0B}" showPageBreaks="1" showGridLines="0" printArea="1" view="pageBreakPreview" topLeftCell="A25">
      <selection activeCell="B17" sqref="B17"/>
      <pageMargins left="0.75" right="0.63" top="0.57999999999999996" bottom="0.6" header="0.34" footer="0.35"/>
      <pageSetup scale="99" orientation="portrait" r:id="rId10"/>
      <headerFooter alignWithMargins="0">
        <oddFooter>&amp;R&amp;"Book Antiqua,Bold"&amp;8 Page &amp;P of &amp;N</oddFooter>
      </headerFooter>
    </customSheetView>
    <customSheetView guid="{FE4EC9C4-31B9-4D40-8323-5B16C3BC840F}" scale="60" showPageBreaks="1" showGridLines="0" printArea="1" view="pageBreakPreview" topLeftCell="A13">
      <pageMargins left="0.75" right="0.63" top="0.57999999999999996" bottom="0.6" header="0.34" footer="0.35"/>
      <pageSetup scale="99" orientation="portrait" r:id="rId11"/>
      <headerFooter alignWithMargins="0">
        <oddFooter>&amp;R&amp;"Book Antiqua,Bold"&amp;8 Page &amp;P of &amp;N</oddFooter>
      </headerFooter>
    </customSheetView>
    <customSheetView guid="{F9FE2C60-2849-4C32-B532-2B1A89FFA9CD}" showGridLines="0" topLeftCell="A13">
      <pageMargins left="0.75" right="0.63" top="0.57999999999999996" bottom="0.6" header="0.34" footer="0.35"/>
      <pageSetup orientation="portrait" r:id="rId12"/>
      <headerFooter alignWithMargins="0">
        <oddFooter>&amp;R&amp;"Book Antiqua,Bold"&amp;8 Page &amp;P of &amp;N</oddFooter>
      </headerFooter>
    </customSheetView>
    <customSheetView guid="{494F6778-23FE-4AAC-B37D-6C7543FC13B9}" showGridLines="0" topLeftCell="A7">
      <selection activeCell="A3" sqref="A3:E3"/>
      <pageMargins left="0.75" right="0.63" top="0.57999999999999996" bottom="0.6" header="0.34" footer="0.35"/>
      <pageSetup orientation="portrait" r:id="rId13"/>
      <headerFooter alignWithMargins="0">
        <oddFooter>&amp;R&amp;"Book Antiqua,Bold"&amp;8 Page &amp;P of &amp;N</oddFooter>
      </headerFooter>
    </customSheetView>
    <customSheetView guid="{7A9EA6D6-4DDF-43D9-92E6-C6AFAD14E266}" showGridLines="0" topLeftCell="A16">
      <selection activeCell="A3" sqref="A3:E3"/>
      <pageMargins left="0.75" right="0.63" top="0.57999999999999996" bottom="0.6" header="0.34" footer="0.35"/>
      <pageSetup orientation="portrait" r:id="rId14"/>
      <headerFooter alignWithMargins="0">
        <oddFooter>&amp;R&amp;"Book Antiqua,Bold"&amp;8 Page &amp;P of &amp;N</oddFooter>
      </headerFooter>
    </customSheetView>
    <customSheetView guid="{DC28ED1E-3E35-4094-9C2B-5C0A1C1D459C}" showGridLines="0">
      <selection activeCell="A3" sqref="A3:E3"/>
      <pageMargins left="0.75" right="0.63" top="0.57999999999999996" bottom="0.6" header="0.34" footer="0.35"/>
      <pageSetup orientation="portrait" r:id="rId15"/>
      <headerFooter alignWithMargins="0">
        <oddFooter>&amp;R&amp;"Book Antiqua,Bold"&amp;8 Page &amp;P of &amp;N</oddFooter>
      </headerFooter>
    </customSheetView>
    <customSheetView guid="{240327DD-375F-45D4-BA52-89AFD79FE6A1}" scale="60" showPageBreaks="1" showGridLines="0" printArea="1" view="pageBreakPreview">
      <pageMargins left="0.75" right="0.63" top="0.57999999999999996" bottom="0.6" header="0.34" footer="0.35"/>
      <pageSetup scale="99" orientation="portrait" r:id="rId16"/>
      <headerFooter alignWithMargins="0">
        <oddFooter>&amp;R&amp;"Book Antiqua,Bold"&amp;8 Page &amp;P of &amp;N</oddFooter>
      </headerFooter>
    </customSheetView>
    <customSheetView guid="{477F7E43-D393-45BA-B99B-D838E4629B5D}" showPageBreaks="1" showGridLines="0" printArea="1" view="pageBreakPreview" topLeftCell="A25">
      <selection activeCell="B17" sqref="B17"/>
      <pageMargins left="0.75" right="0.63" top="0.57999999999999996" bottom="0.6" header="0.34" footer="0.35"/>
      <pageSetup scale="99" orientation="portrait" r:id="rId17"/>
      <headerFooter alignWithMargins="0">
        <oddFooter>&amp;R&amp;"Book Antiqua,Bold"&amp;8 Page &amp;P of &amp;N</oddFooter>
      </headerFooter>
    </customSheetView>
    <customSheetView guid="{8E3ED18F-7B8F-4A1C-969D-A70DC3B696C3}" showPageBreaks="1" showGridLines="0" printArea="1" view="pageBreakPreview" topLeftCell="A25">
      <selection activeCell="B17" sqref="B17"/>
      <pageMargins left="0.75" right="0.63" top="0.57999999999999996" bottom="0.6" header="0.34" footer="0.35"/>
      <pageSetup scale="99" orientation="portrait" r:id="rId18"/>
      <headerFooter alignWithMargins="0">
        <oddFooter>&amp;R&amp;"Book Antiqua,Bold"&amp;8 Page &amp;P of &amp;N</oddFooter>
      </headerFooter>
    </customSheetView>
    <customSheetView guid="{38BECF6E-1A53-4F98-87B9-44F2C5F77E08}" showPageBreaks="1" showGridLines="0" printArea="1" view="pageBreakPreview" topLeftCell="A9">
      <selection activeCell="G36" sqref="G36"/>
      <pageMargins left="0.75" right="0.63" top="0.57999999999999996" bottom="0.6" header="0.34" footer="0.35"/>
      <pageSetup scale="99" orientation="portrait" r:id="rId19"/>
      <headerFooter alignWithMargins="0">
        <oddFooter>&amp;R&amp;"Book Antiqua,Bold"&amp;8 Page &amp;P of &amp;N</oddFooter>
      </headerFooter>
    </customSheetView>
    <customSheetView guid="{340562B9-6CEE-4962-8D7D-CA1C6778F52C}" showPageBreaks="1" showGridLines="0" printArea="1" view="pageBreakPreview">
      <selection activeCell="G36" sqref="G36"/>
      <pageMargins left="0.75" right="0.63" top="0.57999999999999996" bottom="0.6" header="0.34" footer="0.35"/>
      <pageSetup scale="99" orientation="portrait" r:id="rId20"/>
      <headerFooter alignWithMargins="0">
        <oddFooter>&amp;R&amp;"Book Antiqua,Bold"&amp;8 Page &amp;P of &amp;N</oddFooter>
      </headerFooter>
    </customSheetView>
    <customSheetView guid="{82E8A0F5-0020-4355-95CF-28601763A783}" showPageBreaks="1" showGridLines="0" fitToPage="1" printArea="1" view="pageBreakPreview">
      <selection activeCell="G17" sqref="G17"/>
      <pageMargins left="0.75" right="0.63" top="0.57999999999999996" bottom="0.6" header="0.34" footer="0.35"/>
      <pageSetup scale="96" orientation="portrait" r:id="rId21"/>
      <headerFooter alignWithMargins="0">
        <oddFooter>&amp;R&amp;"Book Antiqua,Bold"&amp;8 Page &amp;P of &amp;N</oddFooter>
      </headerFooter>
    </customSheetView>
    <customSheetView guid="{05855B4F-D61E-4C97-B759-B2F96767F6F8}" scale="130" showPageBreaks="1" showGridLines="0" fitToPage="1" printArea="1" view="pageBreakPreview">
      <selection activeCell="E24" sqref="E24"/>
      <pageMargins left="0.75" right="0.63" top="0.57999999999999996" bottom="0.6" header="0.34" footer="0.35"/>
      <pageSetup scale="87" orientation="portrait" r:id="rId22"/>
      <headerFooter alignWithMargins="0">
        <oddFooter>&amp;R&amp;"Book Antiqua,Bold"&amp;8 Page &amp;P of &amp;N</oddFooter>
      </headerFooter>
    </customSheetView>
    <customSheetView guid="{347D9A5E-5167-4CD7-A121-BEAF211F64E4}" showPageBreaks="1" showGridLines="0" fitToPage="1" printArea="1" view="pageBreakPreview">
      <selection activeCell="A3" sqref="A3:E3"/>
      <pageMargins left="0.75" right="0.63" top="0.57999999999999996" bottom="0.6" header="0.34" footer="0.35"/>
      <pageSetup scale="87" orientation="portrait" r:id="rId23"/>
      <headerFooter alignWithMargins="0">
        <oddFooter>&amp;R&amp;"Book Antiqua,Bold"&amp;8 Page &amp;P of &amp;N</oddFooter>
      </headerFooter>
    </customSheetView>
    <customSheetView guid="{72B383D4-8341-48BE-BBCC-63C6785ABF81}" showPageBreaks="1" showGridLines="0" fitToPage="1" printArea="1" view="pageBreakPreview" topLeftCell="A14">
      <selection activeCell="E28" sqref="E28"/>
      <pageMargins left="0.75" right="0.63" top="0.57999999999999996" bottom="0.6" header="0.34" footer="0.35"/>
      <pageSetup scale="87" orientation="portrait" r:id="rId24"/>
      <headerFooter alignWithMargins="0">
        <oddFooter>&amp;R&amp;"Book Antiqua,Bold"&amp;8 Page &amp;P of &amp;N</oddFooter>
      </headerFooter>
    </customSheetView>
    <customSheetView guid="{7706378E-40E2-4583-90AF-E6E1DCB3696C}" showPageBreaks="1" showGridLines="0" fitToPage="1" printArea="1" view="pageBreakPreview">
      <selection activeCell="E28" sqref="E28"/>
      <pageMargins left="0.75" right="0.63" top="0.57999999999999996" bottom="0.6" header="0.34" footer="0.35"/>
      <pageSetup scale="87" orientation="portrait" r:id="rId25"/>
      <headerFooter alignWithMargins="0">
        <oddFooter>&amp;R&amp;"Book Antiqua,Bold"&amp;8 Page &amp;P of &amp;N</oddFooter>
      </headerFooter>
    </customSheetView>
  </customSheetViews>
  <mergeCells count="9">
    <mergeCell ref="A1:D1"/>
    <mergeCell ref="B12:D12"/>
    <mergeCell ref="A16:E16"/>
    <mergeCell ref="A3:E3"/>
    <mergeCell ref="A5:E5"/>
    <mergeCell ref="A8:D8"/>
    <mergeCell ref="B9:D9"/>
    <mergeCell ref="B10:D10"/>
    <mergeCell ref="B11:D11"/>
  </mergeCells>
  <pageMargins left="0.75" right="0.63" top="0.57999999999999996" bottom="0.6" header="0.34" footer="0.35"/>
  <pageSetup scale="87" orientation="portrait" r:id="rId26"/>
  <headerFooter alignWithMargins="0">
    <oddFooter>&amp;R&amp;"Book Antiqua,Bold"&amp;8 Page &amp;P of &amp;N</oddFooter>
  </headerFooter>
  <drawing r:id="rId27"/>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1">
    <tabColor indexed="14"/>
    <pageSetUpPr fitToPage="1"/>
  </sheetPr>
  <dimension ref="A1:J233"/>
  <sheetViews>
    <sheetView view="pageBreakPreview" topLeftCell="A31" zoomScaleNormal="100" zoomScaleSheetLayoutView="100" workbookViewId="0">
      <selection activeCell="A45" sqref="A45:I45"/>
    </sheetView>
  </sheetViews>
  <sheetFormatPr defaultColWidth="9.109375" defaultRowHeight="13.8"/>
  <cols>
    <col min="1" max="1" width="10" style="25" customWidth="1"/>
    <col min="2" max="2" width="10.6640625" style="25" customWidth="1"/>
    <col min="3" max="3" width="10.88671875" style="25" customWidth="1"/>
    <col min="4" max="4" width="16.88671875" style="25" customWidth="1"/>
    <col min="5" max="5" width="20" style="25" customWidth="1"/>
    <col min="6" max="8" width="10.6640625" style="25" customWidth="1"/>
    <col min="9" max="9" width="8.109375" style="25" customWidth="1"/>
    <col min="10" max="16384" width="9.109375" style="25"/>
  </cols>
  <sheetData>
    <row r="1" spans="1:9" s="324" customFormat="1" ht="32.1" customHeight="1">
      <c r="A1" s="760" t="s">
        <v>482</v>
      </c>
      <c r="B1" s="761"/>
      <c r="C1" s="761"/>
      <c r="D1" s="761"/>
      <c r="E1" s="761"/>
      <c r="F1" s="761"/>
      <c r="G1" s="761"/>
      <c r="H1" s="761"/>
      <c r="I1" s="762"/>
    </row>
    <row r="2" spans="1:9" s="324" customFormat="1" ht="32.1" customHeight="1">
      <c r="A2" s="321" t="s">
        <v>483</v>
      </c>
      <c r="B2" s="763" t="s">
        <v>484</v>
      </c>
      <c r="C2" s="763"/>
      <c r="D2" s="763"/>
      <c r="E2" s="763"/>
      <c r="F2" s="763"/>
      <c r="G2" s="763"/>
      <c r="H2" s="763"/>
      <c r="I2" s="764"/>
    </row>
    <row r="3" spans="1:9" s="324" customFormat="1" ht="32.1" customHeight="1">
      <c r="A3" s="321" t="s">
        <v>485</v>
      </c>
      <c r="B3" s="763" t="s">
        <v>486</v>
      </c>
      <c r="C3" s="763"/>
      <c r="D3" s="763"/>
      <c r="E3" s="763"/>
      <c r="F3" s="763"/>
      <c r="G3" s="763"/>
      <c r="H3" s="763"/>
      <c r="I3" s="764"/>
    </row>
    <row r="4" spans="1:9" s="324" customFormat="1" ht="32.1" customHeight="1">
      <c r="A4" s="321" t="s">
        <v>487</v>
      </c>
      <c r="B4" s="763" t="s">
        <v>488</v>
      </c>
      <c r="C4" s="763"/>
      <c r="D4" s="763"/>
      <c r="E4" s="763"/>
      <c r="F4" s="763"/>
      <c r="G4" s="763"/>
      <c r="H4" s="763"/>
      <c r="I4" s="764"/>
    </row>
    <row r="5" spans="1:9" s="324" customFormat="1" ht="32.1" customHeight="1">
      <c r="A5" s="321" t="s">
        <v>489</v>
      </c>
      <c r="B5" s="763" t="s">
        <v>490</v>
      </c>
      <c r="C5" s="763"/>
      <c r="D5" s="763"/>
      <c r="E5" s="763"/>
      <c r="F5" s="763"/>
      <c r="G5" s="763"/>
      <c r="H5" s="763"/>
      <c r="I5" s="764"/>
    </row>
    <row r="6" spans="1:9" s="324" customFormat="1" ht="32.1" customHeight="1">
      <c r="A6" s="322" t="s">
        <v>491</v>
      </c>
      <c r="B6" s="765" t="s">
        <v>613</v>
      </c>
      <c r="C6" s="765"/>
      <c r="D6" s="765"/>
      <c r="E6" s="765"/>
      <c r="F6" s="765"/>
      <c r="G6" s="765"/>
      <c r="H6" s="765"/>
      <c r="I6" s="766"/>
    </row>
    <row r="7" spans="1:9" s="324" customFormat="1" ht="32.1" customHeight="1">
      <c r="A7" s="323"/>
      <c r="C7" s="323"/>
      <c r="D7" s="323"/>
      <c r="E7" s="323"/>
      <c r="F7" s="323"/>
      <c r="G7" s="323"/>
      <c r="H7" s="323"/>
      <c r="I7" s="323"/>
    </row>
    <row r="24" spans="1:10" ht="6.75" customHeight="1"/>
    <row r="28" spans="1:10">
      <c r="A28" s="69"/>
      <c r="B28" s="69"/>
      <c r="C28" s="69"/>
      <c r="D28" s="69"/>
      <c r="E28" s="69"/>
      <c r="F28" s="69"/>
      <c r="G28" s="69"/>
      <c r="H28" s="69"/>
      <c r="I28" s="69"/>
      <c r="J28" s="69"/>
    </row>
    <row r="29" spans="1:10">
      <c r="A29" s="69"/>
      <c r="B29" s="69"/>
      <c r="C29" s="69"/>
      <c r="D29" s="69"/>
      <c r="E29" s="69"/>
      <c r="F29" s="69"/>
      <c r="G29" s="69"/>
      <c r="H29" s="69"/>
      <c r="I29" s="69"/>
      <c r="J29" s="69"/>
    </row>
    <row r="30" spans="1:10">
      <c r="A30" s="69"/>
      <c r="B30" s="69"/>
      <c r="C30" s="69"/>
      <c r="D30" s="69"/>
      <c r="E30" s="69"/>
      <c r="F30" s="69"/>
      <c r="G30" s="69"/>
      <c r="H30" s="69"/>
      <c r="I30" s="69"/>
      <c r="J30" s="69"/>
    </row>
    <row r="31" spans="1:10" ht="18">
      <c r="A31" s="775" t="s">
        <v>401</v>
      </c>
      <c r="B31" s="775"/>
      <c r="C31" s="775"/>
      <c r="D31" s="775"/>
      <c r="E31" s="775"/>
      <c r="F31" s="775"/>
      <c r="G31" s="775"/>
      <c r="H31" s="775"/>
      <c r="I31" s="775"/>
      <c r="J31" s="69"/>
    </row>
    <row r="32" spans="1:10" ht="15.6">
      <c r="A32" s="770" t="s">
        <v>402</v>
      </c>
      <c r="B32" s="770"/>
      <c r="C32" s="770"/>
      <c r="D32" s="770"/>
      <c r="E32" s="770"/>
      <c r="F32" s="770"/>
      <c r="G32" s="770"/>
      <c r="H32" s="770"/>
      <c r="I32" s="770"/>
      <c r="J32" s="69"/>
    </row>
    <row r="33" spans="1:10" ht="18">
      <c r="A33" s="776" t="s">
        <v>403</v>
      </c>
      <c r="B33" s="776"/>
      <c r="C33" s="776"/>
      <c r="D33" s="776"/>
      <c r="E33" s="776"/>
      <c r="F33" s="776"/>
      <c r="G33" s="776"/>
      <c r="H33" s="776"/>
      <c r="I33" s="776"/>
      <c r="J33" s="69"/>
    </row>
    <row r="34" spans="1:10" ht="36" customHeight="1">
      <c r="A34" s="777" t="s">
        <v>624</v>
      </c>
      <c r="B34" s="777"/>
      <c r="C34" s="777"/>
      <c r="D34" s="777"/>
      <c r="E34" s="777"/>
      <c r="F34" s="777"/>
      <c r="G34" s="777"/>
      <c r="H34" s="777"/>
      <c r="I34" s="777"/>
      <c r="J34" s="69"/>
    </row>
    <row r="35" spans="1:10" ht="15.6">
      <c r="A35" s="771" t="s">
        <v>540</v>
      </c>
      <c r="B35" s="771"/>
      <c r="C35" s="771"/>
      <c r="D35" s="771"/>
      <c r="E35" s="771"/>
      <c r="F35" s="771"/>
      <c r="G35" s="771"/>
      <c r="H35" s="771"/>
      <c r="I35" s="771"/>
      <c r="J35" s="69"/>
    </row>
    <row r="36" spans="1:10" ht="15.6">
      <c r="A36" s="770" t="s">
        <v>404</v>
      </c>
      <c r="B36" s="770"/>
      <c r="C36" s="770"/>
      <c r="D36" s="770"/>
      <c r="E36" s="770"/>
      <c r="F36" s="770"/>
      <c r="G36" s="770"/>
      <c r="H36" s="770"/>
      <c r="I36" s="770"/>
      <c r="J36" s="69"/>
    </row>
    <row r="37" spans="1:10" ht="15.6">
      <c r="A37" s="770">
        <f>'Names of Bidder'!D10</f>
        <v>0</v>
      </c>
      <c r="B37" s="770"/>
      <c r="C37" s="770"/>
      <c r="D37" s="770"/>
      <c r="E37" s="770"/>
      <c r="F37" s="770"/>
      <c r="G37" s="770"/>
      <c r="H37" s="770"/>
      <c r="I37" s="770"/>
      <c r="J37" s="69"/>
    </row>
    <row r="38" spans="1:10" ht="36.75" customHeight="1">
      <c r="A38" s="767" t="str">
        <f>" having its Registered Office at " &amp; 'Names of Bidder'!D11 &amp; " " &amp; 'Names of Bidder'!D12 &amp; " " &amp; 'Names of Bidder'!D13</f>
        <v xml:space="preserve"> having its Registered Office at   </v>
      </c>
      <c r="B38" s="767"/>
      <c r="C38" s="767"/>
      <c r="D38" s="767"/>
      <c r="E38" s="767"/>
      <c r="F38" s="767"/>
      <c r="G38" s="767"/>
      <c r="H38" s="767"/>
      <c r="I38" s="767"/>
      <c r="J38" s="69"/>
    </row>
    <row r="39" spans="1:10" ht="15.6">
      <c r="A39" s="770" t="str">
        <f>IF('Names of Bidder'!D6 = "Sole Bidder", " ", " and ")</f>
        <v xml:space="preserve"> </v>
      </c>
      <c r="B39" s="770"/>
      <c r="C39" s="770"/>
      <c r="D39" s="770"/>
      <c r="E39" s="770"/>
      <c r="F39" s="770"/>
      <c r="G39" s="770"/>
      <c r="H39" s="770"/>
      <c r="I39" s="770"/>
      <c r="J39" s="69"/>
    </row>
    <row r="40" spans="1:10" ht="17.25" customHeight="1">
      <c r="A40" s="767" t="str">
        <f>IF('Names of Bidder'!D6= "Sole Bidder", "", IF('Names of Bidder'!D7=1,'Names of Bidder'!D15,IF('Names of Bidder'!D7=2,'Names of Bidder'!D15&amp;" &amp; "&amp;'Names of Bidder'!D20,"")))</f>
        <v/>
      </c>
      <c r="B40" s="767"/>
      <c r="C40" s="767"/>
      <c r="D40" s="767"/>
      <c r="E40" s="767"/>
      <c r="F40" s="767"/>
      <c r="G40" s="767"/>
      <c r="H40" s="767"/>
      <c r="I40" s="767"/>
      <c r="J40" s="69"/>
    </row>
    <row r="41" spans="1:10" ht="39" customHeight="1">
      <c r="A41" s="767" t="str">
        <f>IF('Names of Bidder'!D6= "Sole Bidder", "", "having its Registered Office at "&amp;IF('Names of Bidder'!D7=1,'Names of Bidder'!D16&amp;" "&amp;'Names of Bidder'!D17&amp;" "&amp;'Names of Bidder'!D18,IF('Names of Bidder'!D7=2,'Names of Bidder'!D16&amp;" &amp; "&amp;'Names of Bidder'!D17&amp;" "&amp;'Names of Bidder'!D18&amp;" and " &amp; 'Names of Bidder'!D21&amp;" &amp; "&amp;'Names of Bidder'!D22&amp;" "&amp;'Names of Bidder'!D23 &amp;IF('Names of Bidder'!D7="2 or More"," respectively",""))))</f>
        <v/>
      </c>
      <c r="B41" s="767"/>
      <c r="C41" s="767"/>
      <c r="D41" s="767"/>
      <c r="E41" s="767"/>
      <c r="F41" s="767"/>
      <c r="G41" s="767"/>
      <c r="H41" s="767"/>
      <c r="I41" s="767"/>
      <c r="J41" s="69"/>
    </row>
    <row r="42" spans="1:10" ht="15.6">
      <c r="A42" s="770" t="s">
        <v>405</v>
      </c>
      <c r="B42" s="770"/>
      <c r="C42" s="770"/>
      <c r="D42" s="770"/>
      <c r="E42" s="770"/>
      <c r="F42" s="770"/>
      <c r="G42" s="770"/>
      <c r="H42" s="770"/>
      <c r="I42" s="770"/>
      <c r="J42" s="69"/>
    </row>
    <row r="43" spans="1:10" ht="15.6">
      <c r="A43" s="771" t="s">
        <v>406</v>
      </c>
      <c r="B43" s="771"/>
      <c r="C43" s="771"/>
      <c r="D43" s="771"/>
      <c r="E43" s="771"/>
      <c r="F43" s="771"/>
      <c r="G43" s="771"/>
      <c r="H43" s="771"/>
      <c r="I43" s="771"/>
      <c r="J43" s="69"/>
    </row>
    <row r="44" spans="1:10" ht="15.6">
      <c r="A44" s="771" t="s">
        <v>407</v>
      </c>
      <c r="B44" s="771"/>
      <c r="C44" s="771"/>
      <c r="D44" s="771"/>
      <c r="E44" s="771"/>
      <c r="F44" s="771"/>
      <c r="G44" s="771"/>
      <c r="H44" s="771"/>
      <c r="I44" s="771"/>
      <c r="J44" s="69"/>
    </row>
    <row r="45" spans="1:10" ht="103.5" customHeight="1">
      <c r="A45" s="773" t="str">
        <f>"POWERGRID intends to award, under laid-down organisational procedures, contract(s) for " &amp; Basic!B1</f>
        <v>POWERGRID intends to award, under laid-down organisational procedures, contract(s) for Rural Electrification Work under Prime Minister’s Development Project (PMDP) in Reasi, Udhampur &amp; Ramban districts of UT of J&amp;K.</v>
      </c>
      <c r="B45" s="773"/>
      <c r="C45" s="773"/>
      <c r="D45" s="773"/>
      <c r="E45" s="773"/>
      <c r="F45" s="773"/>
      <c r="G45" s="773"/>
      <c r="H45" s="773"/>
      <c r="I45" s="773"/>
      <c r="J45" s="69"/>
    </row>
    <row r="46" spans="1:10" ht="16.5" customHeight="1">
      <c r="A46" s="275"/>
      <c r="B46" s="277"/>
      <c r="C46" s="277"/>
      <c r="D46" s="277"/>
      <c r="E46" s="277"/>
      <c r="F46" s="275"/>
      <c r="G46" s="277"/>
      <c r="H46" s="277"/>
      <c r="I46" s="277"/>
      <c r="J46" s="69"/>
    </row>
    <row r="47" spans="1:10" ht="21" customHeight="1">
      <c r="A47" s="654" t="s">
        <v>408</v>
      </c>
      <c r="B47" s="654"/>
      <c r="C47" s="654"/>
      <c r="D47" s="654"/>
      <c r="E47" s="772" t="s">
        <v>408</v>
      </c>
      <c r="F47" s="772"/>
      <c r="G47" s="772"/>
      <c r="H47" s="772"/>
      <c r="I47" s="772"/>
      <c r="J47" s="69"/>
    </row>
    <row r="48" spans="1:10" ht="32.25" customHeight="1">
      <c r="A48" s="768" t="s">
        <v>492</v>
      </c>
      <c r="B48" s="768"/>
      <c r="C48" s="768"/>
      <c r="D48" s="768"/>
      <c r="E48" s="769" t="s">
        <v>708</v>
      </c>
      <c r="F48" s="769"/>
      <c r="G48" s="769"/>
      <c r="H48" s="769"/>
      <c r="I48" s="769"/>
      <c r="J48" s="69"/>
    </row>
    <row r="49" spans="1:10" ht="18.75" customHeight="1">
      <c r="A49" s="278" t="s">
        <v>410</v>
      </c>
      <c r="B49" s="279"/>
      <c r="C49" s="279"/>
      <c r="D49" s="279"/>
      <c r="E49" s="279"/>
      <c r="F49" s="279"/>
      <c r="G49" s="279"/>
      <c r="H49" s="279"/>
      <c r="I49" s="280" t="s">
        <v>411</v>
      </c>
      <c r="J49" s="69"/>
    </row>
    <row r="50" spans="1:10" ht="136.5" customHeight="1">
      <c r="A50" s="773" t="str">
        <f>Basic!B1 &amp; " Package and Specification Number " &amp;  Basic!B3 &amp; " POWERGRID values full compliance with all relevant laws of the land, rules,  regulations, economic use of resources, and of fairness /  transparency in its relations with its Bidders/ Contractors."</f>
        <v>Rural Electrification Work under Prime Minister’s Development Project (PMDP) in Reasi, Udhampur &amp; Ramban districts of UT of J&amp;K. Package and Specification Number 5002001909/OTHERS/DOM/A04-CC CS -5 POWERGRID values full compliance with all relevant laws of the land, rules,  regulations, economic use of resources, and of fairness /  transparency in its relations with its Bidders/ Contractors.</v>
      </c>
      <c r="B50" s="773"/>
      <c r="C50" s="773"/>
      <c r="D50" s="773"/>
      <c r="E50" s="773"/>
      <c r="F50" s="773"/>
      <c r="G50" s="773"/>
      <c r="H50" s="773"/>
      <c r="I50" s="773"/>
    </row>
    <row r="51" spans="1:10" ht="8.1" customHeight="1">
      <c r="A51" s="281"/>
      <c r="B51" s="282"/>
      <c r="C51" s="282"/>
      <c r="D51" s="282"/>
      <c r="E51" s="282"/>
      <c r="F51" s="282"/>
      <c r="G51" s="282"/>
      <c r="H51" s="282"/>
      <c r="I51" s="282"/>
    </row>
    <row r="52" spans="1:10" ht="35.25" customHeight="1">
      <c r="A52" s="773" t="s">
        <v>412</v>
      </c>
      <c r="B52" s="773"/>
      <c r="C52" s="773"/>
      <c r="D52" s="773"/>
      <c r="E52" s="773"/>
      <c r="F52" s="773"/>
      <c r="G52" s="773"/>
      <c r="H52" s="773"/>
      <c r="I52" s="773"/>
    </row>
    <row r="53" spans="1:10" ht="8.1" customHeight="1">
      <c r="A53" s="283"/>
      <c r="B53" s="282"/>
      <c r="C53" s="282"/>
      <c r="D53" s="282"/>
      <c r="E53" s="282"/>
      <c r="F53" s="282"/>
      <c r="G53" s="282"/>
      <c r="H53" s="282"/>
      <c r="I53" s="282"/>
    </row>
    <row r="54" spans="1:10" ht="15.6">
      <c r="A54" s="778" t="s">
        <v>413</v>
      </c>
      <c r="B54" s="778"/>
      <c r="C54" s="778"/>
      <c r="D54" s="778"/>
      <c r="E54" s="778"/>
      <c r="F54" s="778"/>
      <c r="G54" s="778"/>
      <c r="H54" s="778"/>
      <c r="I54" s="778"/>
    </row>
    <row r="55" spans="1:10" ht="8.1" customHeight="1">
      <c r="A55" s="283"/>
      <c r="B55" s="282"/>
      <c r="C55" s="282"/>
      <c r="D55" s="282"/>
      <c r="E55" s="282"/>
      <c r="F55" s="282"/>
      <c r="G55" s="282"/>
      <c r="H55" s="282"/>
      <c r="I55" s="282"/>
    </row>
    <row r="56" spans="1:10" ht="15.6">
      <c r="A56" s="774" t="s">
        <v>414</v>
      </c>
      <c r="B56" s="774"/>
      <c r="C56" s="774"/>
      <c r="D56" s="774"/>
      <c r="E56" s="774"/>
      <c r="F56" s="774"/>
      <c r="G56" s="774"/>
      <c r="H56" s="774"/>
      <c r="I56" s="774"/>
    </row>
    <row r="57" spans="1:10" ht="8.1" customHeight="1">
      <c r="A57" s="284"/>
      <c r="B57" s="282"/>
      <c r="C57" s="282"/>
      <c r="D57" s="282"/>
      <c r="E57" s="282"/>
      <c r="F57" s="282"/>
      <c r="G57" s="282"/>
      <c r="H57" s="282"/>
      <c r="I57" s="282"/>
    </row>
    <row r="58" spans="1:10" ht="37.5" customHeight="1">
      <c r="A58" s="285" t="s">
        <v>415</v>
      </c>
      <c r="B58" s="759" t="s">
        <v>416</v>
      </c>
      <c r="C58" s="759"/>
      <c r="D58" s="759"/>
      <c r="E58" s="759"/>
      <c r="F58" s="759"/>
      <c r="G58" s="759"/>
      <c r="H58" s="759"/>
      <c r="I58" s="759"/>
    </row>
    <row r="59" spans="1:10" ht="8.1" customHeight="1">
      <c r="A59" s="283"/>
      <c r="B59" s="282"/>
      <c r="C59" s="282"/>
      <c r="D59" s="282"/>
      <c r="E59" s="282"/>
      <c r="F59" s="282"/>
      <c r="G59" s="282"/>
      <c r="H59" s="282"/>
      <c r="I59" s="282"/>
    </row>
    <row r="60" spans="1:10" ht="67.5" customHeight="1">
      <c r="A60" s="282"/>
      <c r="B60" s="285" t="s">
        <v>417</v>
      </c>
      <c r="C60" s="759" t="s">
        <v>418</v>
      </c>
      <c r="D60" s="759"/>
      <c r="E60" s="759"/>
      <c r="F60" s="759"/>
      <c r="G60" s="759"/>
      <c r="H60" s="759"/>
      <c r="I60" s="759"/>
    </row>
    <row r="61" spans="1:10" ht="8.1" customHeight="1">
      <c r="A61" s="282"/>
      <c r="B61" s="285"/>
      <c r="C61" s="286"/>
      <c r="D61" s="286"/>
      <c r="E61" s="286"/>
      <c r="F61" s="286"/>
      <c r="G61" s="286"/>
      <c r="H61" s="286"/>
      <c r="I61" s="286"/>
    </row>
    <row r="62" spans="1:10" ht="83.25" customHeight="1">
      <c r="A62" s="282"/>
      <c r="B62" s="285" t="s">
        <v>419</v>
      </c>
      <c r="C62" s="759" t="s">
        <v>657</v>
      </c>
      <c r="D62" s="759"/>
      <c r="E62" s="759"/>
      <c r="F62" s="759"/>
      <c r="G62" s="759"/>
      <c r="H62" s="759"/>
      <c r="I62" s="759"/>
    </row>
    <row r="63" spans="1:10" ht="8.1" customHeight="1">
      <c r="A63" s="282"/>
      <c r="B63" s="285"/>
      <c r="C63" s="286"/>
      <c r="D63" s="286"/>
      <c r="E63" s="286"/>
      <c r="F63" s="286"/>
      <c r="G63" s="286"/>
      <c r="H63" s="286"/>
      <c r="I63" s="286"/>
    </row>
    <row r="64" spans="1:10" ht="50.25" customHeight="1">
      <c r="A64" s="282"/>
      <c r="B64" s="285" t="s">
        <v>420</v>
      </c>
      <c r="C64" s="759" t="s">
        <v>658</v>
      </c>
      <c r="D64" s="759"/>
      <c r="E64" s="759"/>
      <c r="F64" s="759"/>
      <c r="G64" s="759"/>
      <c r="H64" s="759"/>
      <c r="I64" s="759"/>
    </row>
    <row r="65" spans="1:10" ht="8.1" customHeight="1">
      <c r="A65" s="282"/>
      <c r="B65" s="285"/>
      <c r="C65" s="286"/>
      <c r="D65" s="286"/>
      <c r="E65" s="286"/>
      <c r="F65" s="286"/>
      <c r="G65" s="286"/>
      <c r="H65" s="286"/>
      <c r="I65" s="286"/>
    </row>
    <row r="66" spans="1:10" ht="69" customHeight="1">
      <c r="A66" s="285" t="s">
        <v>421</v>
      </c>
      <c r="B66" s="759" t="s">
        <v>659</v>
      </c>
      <c r="C66" s="759"/>
      <c r="D66" s="759"/>
      <c r="E66" s="759"/>
      <c r="F66" s="759"/>
      <c r="G66" s="759"/>
      <c r="H66" s="759"/>
      <c r="I66" s="759"/>
    </row>
    <row r="67" spans="1:10" ht="8.1" customHeight="1">
      <c r="A67" s="282"/>
      <c r="B67" s="285"/>
      <c r="C67" s="286"/>
      <c r="D67" s="286"/>
      <c r="E67" s="286"/>
      <c r="F67" s="286"/>
      <c r="G67" s="286"/>
      <c r="H67" s="286"/>
      <c r="I67" s="286"/>
    </row>
    <row r="68" spans="1:10" ht="15.6">
      <c r="A68" s="774" t="s">
        <v>422</v>
      </c>
      <c r="B68" s="774"/>
      <c r="C68" s="774"/>
      <c r="D68" s="774"/>
      <c r="E68" s="774"/>
      <c r="F68" s="774"/>
      <c r="G68" s="774"/>
      <c r="H68" s="774"/>
      <c r="I68" s="774"/>
    </row>
    <row r="69" spans="1:10" ht="8.1" customHeight="1">
      <c r="A69" s="282"/>
      <c r="B69" s="285"/>
      <c r="C69" s="286"/>
      <c r="D69" s="286"/>
      <c r="E69" s="286"/>
      <c r="F69" s="286"/>
      <c r="G69" s="286"/>
      <c r="H69" s="286"/>
      <c r="I69" s="286"/>
    </row>
    <row r="70" spans="1:10" ht="49.5" customHeight="1">
      <c r="A70" s="285" t="s">
        <v>415</v>
      </c>
      <c r="B70" s="759" t="s">
        <v>660</v>
      </c>
      <c r="C70" s="759"/>
      <c r="D70" s="759"/>
      <c r="E70" s="759"/>
      <c r="F70" s="759"/>
      <c r="G70" s="759"/>
      <c r="H70" s="759"/>
      <c r="I70" s="759"/>
    </row>
    <row r="71" spans="1:10" ht="24" customHeight="1">
      <c r="A71" s="275"/>
      <c r="B71" s="279"/>
      <c r="C71" s="279"/>
      <c r="D71" s="279"/>
      <c r="E71" s="279"/>
      <c r="F71" s="275"/>
      <c r="G71" s="279"/>
      <c r="H71" s="279"/>
      <c r="I71" s="279"/>
      <c r="J71" s="69"/>
    </row>
    <row r="72" spans="1:10" ht="21" customHeight="1">
      <c r="A72" s="654" t="s">
        <v>408</v>
      </c>
      <c r="B72" s="654"/>
      <c r="C72" s="654"/>
      <c r="D72" s="654"/>
      <c r="E72" s="772" t="s">
        <v>408</v>
      </c>
      <c r="F72" s="772"/>
      <c r="G72" s="772"/>
      <c r="H72" s="772"/>
      <c r="I72" s="772"/>
      <c r="J72" s="69"/>
    </row>
    <row r="73" spans="1:10" ht="33" customHeight="1">
      <c r="A73" s="768" t="s">
        <v>409</v>
      </c>
      <c r="B73" s="768"/>
      <c r="C73" s="768"/>
      <c r="D73" s="768"/>
      <c r="E73" s="769" t="s">
        <v>708</v>
      </c>
      <c r="F73" s="769"/>
      <c r="G73" s="769"/>
      <c r="H73" s="769"/>
      <c r="I73" s="769"/>
      <c r="J73" s="69"/>
    </row>
    <row r="74" spans="1:10" ht="15.6">
      <c r="A74" s="278" t="s">
        <v>410</v>
      </c>
      <c r="B74" s="279"/>
      <c r="C74" s="279"/>
      <c r="D74" s="279"/>
      <c r="E74" s="279"/>
      <c r="F74" s="279"/>
      <c r="G74" s="279"/>
      <c r="H74" s="279"/>
      <c r="I74" s="280" t="s">
        <v>423</v>
      </c>
      <c r="J74" s="69"/>
    </row>
    <row r="75" spans="1:10" ht="99" customHeight="1">
      <c r="A75" s="282"/>
      <c r="B75" s="285" t="s">
        <v>424</v>
      </c>
      <c r="C75" s="759" t="s">
        <v>661</v>
      </c>
      <c r="D75" s="759"/>
      <c r="E75" s="759"/>
      <c r="F75" s="759"/>
      <c r="G75" s="759"/>
      <c r="H75" s="759"/>
      <c r="I75" s="759"/>
    </row>
    <row r="76" spans="1:10" ht="9.9" customHeight="1">
      <c r="A76" s="282"/>
      <c r="B76" s="287"/>
      <c r="C76" s="283"/>
      <c r="D76" s="283"/>
      <c r="E76" s="283"/>
      <c r="F76" s="283"/>
      <c r="G76" s="283"/>
      <c r="H76" s="283"/>
      <c r="I76" s="283"/>
    </row>
    <row r="77" spans="1:10" ht="84.75" customHeight="1">
      <c r="A77" s="282"/>
      <c r="B77" s="285" t="s">
        <v>419</v>
      </c>
      <c r="C77" s="759" t="s">
        <v>662</v>
      </c>
      <c r="D77" s="759"/>
      <c r="E77" s="759"/>
      <c r="F77" s="759"/>
      <c r="G77" s="759"/>
      <c r="H77" s="759"/>
      <c r="I77" s="759"/>
    </row>
    <row r="78" spans="1:10" ht="9.9" customHeight="1">
      <c r="A78" s="282"/>
      <c r="B78" s="285"/>
      <c r="C78" s="288"/>
      <c r="D78" s="288"/>
      <c r="E78" s="288"/>
      <c r="F78" s="288"/>
      <c r="G78" s="288"/>
      <c r="H78" s="288"/>
      <c r="I78" s="288"/>
    </row>
    <row r="79" spans="1:10" ht="63" customHeight="1">
      <c r="A79" s="282"/>
      <c r="B79" s="285" t="s">
        <v>420</v>
      </c>
      <c r="C79" s="759" t="s">
        <v>663</v>
      </c>
      <c r="D79" s="759"/>
      <c r="E79" s="759"/>
      <c r="F79" s="759"/>
      <c r="G79" s="759"/>
      <c r="H79" s="759"/>
      <c r="I79" s="759"/>
    </row>
    <row r="80" spans="1:10" ht="9.9" customHeight="1">
      <c r="A80" s="282"/>
      <c r="B80" s="285"/>
      <c r="C80" s="288"/>
      <c r="D80" s="288"/>
      <c r="E80" s="288"/>
      <c r="F80" s="288"/>
      <c r="G80" s="288"/>
      <c r="H80" s="288"/>
      <c r="I80" s="288"/>
    </row>
    <row r="81" spans="1:10" ht="80.25" customHeight="1">
      <c r="A81" s="282"/>
      <c r="B81" s="285" t="s">
        <v>425</v>
      </c>
      <c r="C81" s="759" t="s">
        <v>426</v>
      </c>
      <c r="D81" s="759"/>
      <c r="E81" s="759"/>
      <c r="F81" s="759"/>
      <c r="G81" s="759"/>
      <c r="H81" s="759"/>
      <c r="I81" s="759"/>
    </row>
    <row r="82" spans="1:10" ht="9.9" customHeight="1">
      <c r="A82" s="282"/>
      <c r="B82" s="285"/>
      <c r="C82" s="288"/>
      <c r="D82" s="288"/>
      <c r="E82" s="288"/>
      <c r="F82" s="288"/>
      <c r="G82" s="288"/>
      <c r="H82" s="288"/>
      <c r="I82" s="288"/>
    </row>
    <row r="83" spans="1:10" ht="66" customHeight="1">
      <c r="A83" s="282"/>
      <c r="B83" s="285" t="s">
        <v>427</v>
      </c>
      <c r="C83" s="759" t="s">
        <v>664</v>
      </c>
      <c r="D83" s="759"/>
      <c r="E83" s="759"/>
      <c r="F83" s="759"/>
      <c r="G83" s="759"/>
      <c r="H83" s="759"/>
      <c r="I83" s="759"/>
    </row>
    <row r="84" spans="1:10" ht="9.9" customHeight="1">
      <c r="A84" s="282"/>
      <c r="B84" s="285"/>
      <c r="C84" s="288"/>
      <c r="D84" s="288"/>
      <c r="E84" s="288"/>
      <c r="F84" s="288"/>
      <c r="G84" s="288"/>
      <c r="H84" s="288"/>
      <c r="I84" s="288"/>
    </row>
    <row r="85" spans="1:10" ht="50.25" customHeight="1">
      <c r="A85" s="282"/>
      <c r="B85" s="285" t="s">
        <v>428</v>
      </c>
      <c r="C85" s="759" t="s">
        <v>665</v>
      </c>
      <c r="D85" s="759"/>
      <c r="E85" s="759"/>
      <c r="F85" s="759"/>
      <c r="G85" s="759"/>
      <c r="H85" s="759"/>
      <c r="I85" s="759"/>
    </row>
    <row r="86" spans="1:10" ht="36" customHeight="1">
      <c r="A86" s="282"/>
      <c r="B86" s="285" t="s">
        <v>666</v>
      </c>
      <c r="C86" s="759" t="s">
        <v>667</v>
      </c>
      <c r="D86" s="759"/>
      <c r="E86" s="759"/>
      <c r="F86" s="759"/>
      <c r="G86" s="759"/>
      <c r="H86" s="759"/>
      <c r="I86" s="759"/>
    </row>
    <row r="87" spans="1:10" ht="8.1" customHeight="1">
      <c r="A87" s="282"/>
      <c r="B87" s="288"/>
      <c r="C87" s="288"/>
      <c r="D87" s="288"/>
      <c r="E87" s="288"/>
      <c r="F87" s="288"/>
      <c r="G87" s="288"/>
      <c r="H87" s="288"/>
      <c r="I87" s="288"/>
    </row>
    <row r="88" spans="1:10" ht="37.5" customHeight="1">
      <c r="A88" s="285" t="s">
        <v>421</v>
      </c>
      <c r="B88" s="759" t="s">
        <v>429</v>
      </c>
      <c r="C88" s="759"/>
      <c r="D88" s="759"/>
      <c r="E88" s="759"/>
      <c r="F88" s="759"/>
      <c r="G88" s="759"/>
      <c r="H88" s="759"/>
      <c r="I88" s="759"/>
    </row>
    <row r="89" spans="1:10" ht="36" customHeight="1">
      <c r="A89" s="275"/>
      <c r="B89" s="279"/>
      <c r="C89" s="279"/>
      <c r="D89" s="279"/>
      <c r="E89" s="279"/>
      <c r="F89" s="275"/>
      <c r="G89" s="279"/>
      <c r="H89" s="279"/>
      <c r="I89" s="279"/>
      <c r="J89" s="69"/>
    </row>
    <row r="90" spans="1:10" ht="21" customHeight="1">
      <c r="A90" s="654" t="s">
        <v>408</v>
      </c>
      <c r="B90" s="654"/>
      <c r="C90" s="654"/>
      <c r="D90" s="654"/>
      <c r="E90" s="772" t="s">
        <v>408</v>
      </c>
      <c r="F90" s="772"/>
      <c r="G90" s="772"/>
      <c r="H90" s="772"/>
      <c r="I90" s="772"/>
      <c r="J90" s="69"/>
    </row>
    <row r="91" spans="1:10" ht="33" customHeight="1">
      <c r="A91" s="768" t="s">
        <v>409</v>
      </c>
      <c r="B91" s="768"/>
      <c r="C91" s="768"/>
      <c r="D91" s="768"/>
      <c r="E91" s="769" t="s">
        <v>708</v>
      </c>
      <c r="F91" s="769"/>
      <c r="G91" s="769"/>
      <c r="H91" s="769"/>
      <c r="I91" s="769"/>
      <c r="J91" s="69"/>
    </row>
    <row r="92" spans="1:10" ht="15.6">
      <c r="A92" s="278" t="s">
        <v>410</v>
      </c>
      <c r="B92" s="279"/>
      <c r="C92" s="279"/>
      <c r="D92" s="279"/>
      <c r="E92" s="279"/>
      <c r="F92" s="279"/>
      <c r="G92" s="279"/>
      <c r="H92" s="279"/>
      <c r="I92" s="280" t="s">
        <v>430</v>
      </c>
      <c r="J92" s="69"/>
    </row>
    <row r="93" spans="1:10" ht="15.6">
      <c r="A93" s="278"/>
      <c r="B93" s="279"/>
      <c r="C93" s="279"/>
      <c r="D93" s="279"/>
      <c r="E93" s="279"/>
      <c r="F93" s="279"/>
      <c r="G93" s="279"/>
      <c r="H93" s="279"/>
      <c r="I93" s="280"/>
      <c r="J93" s="69"/>
    </row>
    <row r="94" spans="1:10" ht="15.6">
      <c r="A94" s="774" t="s">
        <v>431</v>
      </c>
      <c r="B94" s="774"/>
      <c r="C94" s="774"/>
      <c r="D94" s="774"/>
      <c r="E94" s="774"/>
      <c r="F94" s="774"/>
      <c r="G94" s="774"/>
      <c r="H94" s="774"/>
      <c r="I94" s="774"/>
    </row>
    <row r="95" spans="1:10" ht="8.1" customHeight="1">
      <c r="A95" s="282"/>
      <c r="B95" s="288"/>
      <c r="C95" s="288"/>
      <c r="D95" s="288"/>
      <c r="E95" s="288"/>
      <c r="F95" s="288"/>
      <c r="G95" s="288"/>
      <c r="H95" s="288"/>
      <c r="I95" s="288"/>
    </row>
    <row r="96" spans="1:10" ht="80.25" customHeight="1">
      <c r="A96" s="285" t="s">
        <v>415</v>
      </c>
      <c r="B96" s="759" t="s">
        <v>668</v>
      </c>
      <c r="C96" s="759"/>
      <c r="D96" s="759"/>
      <c r="E96" s="759"/>
      <c r="F96" s="759"/>
      <c r="G96" s="759"/>
      <c r="H96" s="759"/>
      <c r="I96" s="759"/>
    </row>
    <row r="97" spans="1:10" ht="8.1" customHeight="1">
      <c r="A97" s="282"/>
      <c r="B97" s="288"/>
      <c r="C97" s="288"/>
      <c r="D97" s="288"/>
      <c r="E97" s="288"/>
      <c r="F97" s="288"/>
      <c r="G97" s="288"/>
      <c r="H97" s="288"/>
      <c r="I97" s="288"/>
    </row>
    <row r="98" spans="1:10" ht="160.5" customHeight="1">
      <c r="A98" s="285" t="s">
        <v>421</v>
      </c>
      <c r="B98" s="759" t="s">
        <v>669</v>
      </c>
      <c r="C98" s="759"/>
      <c r="D98" s="759"/>
      <c r="E98" s="759"/>
      <c r="F98" s="759"/>
      <c r="G98" s="759"/>
      <c r="H98" s="759"/>
      <c r="I98" s="759"/>
    </row>
    <row r="99" spans="1:10" ht="8.1" customHeight="1">
      <c r="A99" s="282"/>
      <c r="B99" s="288"/>
      <c r="C99" s="288"/>
      <c r="D99" s="288"/>
      <c r="E99" s="288"/>
      <c r="F99" s="288"/>
      <c r="G99" s="288"/>
      <c r="H99" s="288"/>
      <c r="I99" s="288"/>
    </row>
    <row r="100" spans="1:10" ht="51.75" customHeight="1">
      <c r="A100" s="285" t="s">
        <v>432</v>
      </c>
      <c r="B100" s="759" t="s">
        <v>670</v>
      </c>
      <c r="C100" s="759"/>
      <c r="D100" s="759"/>
      <c r="E100" s="759"/>
      <c r="F100" s="759"/>
      <c r="G100" s="759"/>
      <c r="H100" s="759"/>
      <c r="I100" s="759"/>
    </row>
    <row r="101" spans="1:10" ht="15" customHeight="1">
      <c r="A101" s="283"/>
      <c r="B101" s="282"/>
      <c r="C101" s="282"/>
      <c r="D101" s="282"/>
      <c r="E101" s="282"/>
      <c r="F101" s="282"/>
      <c r="G101" s="282"/>
      <c r="H101" s="282"/>
      <c r="I101" s="282"/>
    </row>
    <row r="102" spans="1:10" ht="15.6">
      <c r="A102" s="774" t="s">
        <v>433</v>
      </c>
      <c r="B102" s="774"/>
      <c r="C102" s="774"/>
      <c r="D102" s="774"/>
      <c r="E102" s="774"/>
      <c r="F102" s="774"/>
      <c r="G102" s="774"/>
      <c r="H102" s="774"/>
      <c r="I102" s="774"/>
    </row>
    <row r="103" spans="1:10" ht="8.1" customHeight="1">
      <c r="A103" s="282"/>
      <c r="B103" s="288"/>
      <c r="C103" s="288"/>
      <c r="D103" s="288"/>
      <c r="E103" s="288"/>
      <c r="F103" s="288"/>
      <c r="G103" s="288"/>
      <c r="H103" s="288"/>
      <c r="I103" s="288"/>
    </row>
    <row r="104" spans="1:10" ht="40.5" customHeight="1">
      <c r="A104" s="285" t="s">
        <v>415</v>
      </c>
      <c r="B104" s="773" t="s">
        <v>671</v>
      </c>
      <c r="C104" s="773"/>
      <c r="D104" s="773"/>
      <c r="E104" s="773"/>
      <c r="F104" s="773"/>
      <c r="G104" s="773"/>
      <c r="H104" s="773"/>
      <c r="I104" s="773"/>
    </row>
    <row r="105" spans="1:10" ht="8.1" customHeight="1">
      <c r="A105" s="282"/>
      <c r="B105" s="288"/>
      <c r="C105" s="288"/>
      <c r="D105" s="288"/>
      <c r="E105" s="288"/>
      <c r="F105" s="288"/>
      <c r="G105" s="288"/>
      <c r="H105" s="288"/>
      <c r="I105" s="288"/>
    </row>
    <row r="106" spans="1:10" ht="66" customHeight="1">
      <c r="A106" s="285" t="s">
        <v>421</v>
      </c>
      <c r="B106" s="773" t="s">
        <v>672</v>
      </c>
      <c r="C106" s="773"/>
      <c r="D106" s="773"/>
      <c r="E106" s="773"/>
      <c r="F106" s="773"/>
      <c r="G106" s="773"/>
      <c r="H106" s="773"/>
      <c r="I106" s="773"/>
    </row>
    <row r="107" spans="1:10" ht="8.1" customHeight="1">
      <c r="A107" s="282"/>
      <c r="B107" s="288"/>
      <c r="C107" s="288"/>
      <c r="D107" s="288"/>
      <c r="E107" s="288"/>
      <c r="F107" s="288"/>
      <c r="G107" s="288"/>
      <c r="H107" s="288"/>
      <c r="I107" s="288"/>
    </row>
    <row r="108" spans="1:10" ht="15.6">
      <c r="A108" s="774" t="s">
        <v>434</v>
      </c>
      <c r="B108" s="774"/>
      <c r="C108" s="774"/>
      <c r="D108" s="774"/>
      <c r="E108" s="774"/>
      <c r="F108" s="774"/>
      <c r="G108" s="774"/>
      <c r="H108" s="774"/>
      <c r="I108" s="774"/>
    </row>
    <row r="109" spans="1:10" ht="15" customHeight="1">
      <c r="A109" s="284"/>
      <c r="B109" s="282"/>
      <c r="C109" s="282"/>
      <c r="D109" s="282"/>
      <c r="E109" s="282"/>
      <c r="F109" s="282"/>
      <c r="G109" s="282"/>
      <c r="H109" s="282"/>
      <c r="I109" s="282"/>
    </row>
    <row r="110" spans="1:10" ht="51.75" customHeight="1">
      <c r="A110" s="285" t="s">
        <v>415</v>
      </c>
      <c r="B110" s="773" t="s">
        <v>673</v>
      </c>
      <c r="C110" s="773"/>
      <c r="D110" s="773"/>
      <c r="E110" s="773"/>
      <c r="F110" s="773"/>
      <c r="G110" s="773"/>
      <c r="H110" s="773"/>
      <c r="I110" s="773"/>
    </row>
    <row r="111" spans="1:10" ht="43.5" customHeight="1">
      <c r="A111" s="285"/>
      <c r="B111" s="276"/>
      <c r="C111" s="276"/>
      <c r="D111" s="276"/>
      <c r="E111" s="276"/>
      <c r="F111" s="276"/>
      <c r="G111" s="276"/>
      <c r="H111" s="276"/>
      <c r="I111" s="276"/>
    </row>
    <row r="112" spans="1:10" ht="26.25" customHeight="1">
      <c r="A112" s="282"/>
      <c r="B112" s="282"/>
      <c r="C112" s="282"/>
      <c r="D112" s="282"/>
      <c r="E112" s="282"/>
      <c r="F112" s="282"/>
      <c r="G112" s="282"/>
      <c r="H112" s="282"/>
      <c r="I112" s="282"/>
      <c r="J112" s="69"/>
    </row>
    <row r="113" spans="1:10" ht="21" customHeight="1">
      <c r="A113" s="654" t="s">
        <v>408</v>
      </c>
      <c r="B113" s="654"/>
      <c r="C113" s="654"/>
      <c r="D113" s="654"/>
      <c r="E113" s="772" t="s">
        <v>408</v>
      </c>
      <c r="F113" s="772"/>
      <c r="G113" s="772"/>
      <c r="H113" s="772"/>
      <c r="I113" s="772"/>
      <c r="J113" s="69"/>
    </row>
    <row r="114" spans="1:10" ht="33" customHeight="1">
      <c r="A114" s="768" t="s">
        <v>409</v>
      </c>
      <c r="B114" s="768"/>
      <c r="C114" s="768"/>
      <c r="D114" s="768"/>
      <c r="E114" s="769" t="s">
        <v>708</v>
      </c>
      <c r="F114" s="769"/>
      <c r="G114" s="769"/>
      <c r="H114" s="769"/>
      <c r="I114" s="769"/>
      <c r="J114" s="69"/>
    </row>
    <row r="115" spans="1:10" ht="15.6">
      <c r="A115" s="278" t="s">
        <v>410</v>
      </c>
      <c r="B115" s="279"/>
      <c r="C115" s="279"/>
      <c r="D115" s="279"/>
      <c r="E115" s="279"/>
      <c r="F115" s="279"/>
      <c r="G115" s="279"/>
      <c r="H115" s="279"/>
      <c r="I115" s="280" t="s">
        <v>435</v>
      </c>
      <c r="J115" s="69"/>
    </row>
    <row r="116" spans="1:10" ht="15.9" customHeight="1">
      <c r="A116" s="283"/>
      <c r="B116" s="282"/>
      <c r="C116" s="282"/>
      <c r="D116" s="282"/>
      <c r="E116" s="282"/>
      <c r="F116" s="282"/>
      <c r="G116" s="282"/>
      <c r="H116" s="282"/>
      <c r="I116" s="282"/>
    </row>
    <row r="117" spans="1:10" ht="50.25" customHeight="1">
      <c r="A117" s="285" t="s">
        <v>421</v>
      </c>
      <c r="B117" s="773" t="s">
        <v>674</v>
      </c>
      <c r="C117" s="773"/>
      <c r="D117" s="773"/>
      <c r="E117" s="773"/>
      <c r="F117" s="773"/>
      <c r="G117" s="773"/>
      <c r="H117" s="773"/>
      <c r="I117" s="773"/>
    </row>
    <row r="118" spans="1:10" ht="12" customHeight="1">
      <c r="A118" s="283"/>
      <c r="B118" s="282"/>
      <c r="C118" s="282"/>
      <c r="D118" s="282"/>
      <c r="E118" s="282"/>
      <c r="F118" s="282"/>
      <c r="G118" s="282"/>
      <c r="H118" s="282"/>
      <c r="I118" s="282"/>
    </row>
    <row r="119" spans="1:10" ht="15.6">
      <c r="A119" s="774" t="s">
        <v>436</v>
      </c>
      <c r="B119" s="774"/>
      <c r="C119" s="774"/>
      <c r="D119" s="774"/>
      <c r="E119" s="774"/>
      <c r="F119" s="774"/>
      <c r="G119" s="774"/>
      <c r="H119" s="774"/>
      <c r="I119" s="774"/>
    </row>
    <row r="120" spans="1:10" ht="15.9" customHeight="1">
      <c r="A120" s="283"/>
      <c r="B120" s="282"/>
      <c r="C120" s="282"/>
      <c r="D120" s="282"/>
      <c r="E120" s="282"/>
      <c r="F120" s="282"/>
      <c r="G120" s="282"/>
      <c r="H120" s="282"/>
      <c r="I120" s="282"/>
    </row>
    <row r="121" spans="1:10" ht="38.25" customHeight="1">
      <c r="A121" s="285" t="s">
        <v>415</v>
      </c>
      <c r="B121" s="773" t="s">
        <v>437</v>
      </c>
      <c r="C121" s="773"/>
      <c r="D121" s="773"/>
      <c r="E121" s="773"/>
      <c r="F121" s="773"/>
      <c r="G121" s="773"/>
      <c r="H121" s="773"/>
      <c r="I121" s="773"/>
    </row>
    <row r="122" spans="1:10" ht="8.1" customHeight="1">
      <c r="A122" s="282"/>
      <c r="B122" s="288"/>
      <c r="C122" s="288"/>
      <c r="D122" s="288"/>
      <c r="E122" s="288"/>
      <c r="F122" s="288"/>
      <c r="G122" s="288"/>
      <c r="H122" s="288"/>
      <c r="I122" s="288"/>
    </row>
    <row r="123" spans="1:10" ht="34.5" customHeight="1">
      <c r="A123" s="285" t="s">
        <v>421</v>
      </c>
      <c r="B123" s="778" t="s">
        <v>438</v>
      </c>
      <c r="C123" s="778"/>
      <c r="D123" s="778"/>
      <c r="E123" s="778"/>
      <c r="F123" s="778"/>
      <c r="G123" s="778"/>
      <c r="H123" s="778"/>
      <c r="I123" s="778"/>
    </row>
    <row r="124" spans="1:10" ht="12" customHeight="1">
      <c r="A124" s="283"/>
      <c r="B124" s="282"/>
      <c r="C124" s="282"/>
      <c r="D124" s="282"/>
      <c r="E124" s="282"/>
      <c r="F124" s="282"/>
      <c r="G124" s="282"/>
      <c r="H124" s="282"/>
      <c r="I124" s="282"/>
    </row>
    <row r="125" spans="1:10" ht="15.6">
      <c r="A125" s="774" t="s">
        <v>439</v>
      </c>
      <c r="B125" s="774"/>
      <c r="C125" s="774"/>
      <c r="D125" s="774"/>
      <c r="E125" s="774"/>
      <c r="F125" s="774"/>
      <c r="G125" s="774"/>
      <c r="H125" s="774"/>
      <c r="I125" s="774"/>
    </row>
    <row r="126" spans="1:10" ht="15.9" customHeight="1">
      <c r="A126" s="283"/>
      <c r="B126" s="282"/>
      <c r="C126" s="282"/>
      <c r="D126" s="282"/>
      <c r="E126" s="282"/>
      <c r="F126" s="282"/>
      <c r="G126" s="282"/>
      <c r="H126" s="282"/>
      <c r="I126" s="282"/>
    </row>
    <row r="127" spans="1:10" ht="82.5" customHeight="1">
      <c r="A127" s="773" t="s">
        <v>675</v>
      </c>
      <c r="B127" s="773"/>
      <c r="C127" s="773"/>
      <c r="D127" s="773"/>
      <c r="E127" s="773"/>
      <c r="F127" s="773"/>
      <c r="G127" s="773"/>
      <c r="H127" s="773"/>
      <c r="I127" s="773"/>
    </row>
    <row r="128" spans="1:10" ht="12" customHeight="1">
      <c r="A128" s="283"/>
      <c r="B128" s="282"/>
      <c r="C128" s="282"/>
      <c r="D128" s="282"/>
      <c r="E128" s="282"/>
      <c r="F128" s="282"/>
      <c r="G128" s="282"/>
      <c r="H128" s="282"/>
      <c r="I128" s="282"/>
    </row>
    <row r="129" spans="1:10" ht="21.75" customHeight="1">
      <c r="A129" s="774" t="s">
        <v>440</v>
      </c>
      <c r="B129" s="774"/>
      <c r="C129" s="774"/>
      <c r="D129" s="774"/>
      <c r="E129" s="774"/>
      <c r="F129" s="774"/>
      <c r="G129" s="774"/>
      <c r="H129" s="774"/>
      <c r="I129" s="774"/>
    </row>
    <row r="130" spans="1:10" ht="15.9" customHeight="1">
      <c r="A130" s="284"/>
      <c r="B130" s="282"/>
      <c r="C130" s="282"/>
      <c r="D130" s="282"/>
      <c r="E130" s="282"/>
      <c r="F130" s="282"/>
      <c r="G130" s="282"/>
      <c r="H130" s="282"/>
      <c r="I130" s="282"/>
    </row>
    <row r="131" spans="1:10" ht="69" customHeight="1">
      <c r="A131" s="285" t="s">
        <v>415</v>
      </c>
      <c r="B131" s="773" t="s">
        <v>676</v>
      </c>
      <c r="C131" s="773"/>
      <c r="D131" s="773"/>
      <c r="E131" s="773"/>
      <c r="F131" s="773"/>
      <c r="G131" s="773"/>
      <c r="H131" s="773"/>
      <c r="I131" s="773"/>
    </row>
    <row r="132" spans="1:10" ht="8.1" customHeight="1">
      <c r="A132" s="282"/>
      <c r="B132" s="288"/>
      <c r="C132" s="288"/>
      <c r="D132" s="288"/>
      <c r="E132" s="288"/>
      <c r="F132" s="288"/>
      <c r="G132" s="288"/>
      <c r="H132" s="288"/>
      <c r="I132" s="288"/>
    </row>
    <row r="133" spans="1:10" ht="121.5" customHeight="1">
      <c r="A133" s="285" t="s">
        <v>421</v>
      </c>
      <c r="B133" s="773" t="s">
        <v>677</v>
      </c>
      <c r="C133" s="773"/>
      <c r="D133" s="773"/>
      <c r="E133" s="773"/>
      <c r="F133" s="773"/>
      <c r="G133" s="773"/>
      <c r="H133" s="773"/>
      <c r="I133" s="773"/>
    </row>
    <row r="134" spans="1:10" ht="28.5" customHeight="1">
      <c r="A134" s="285"/>
      <c r="B134" s="276"/>
      <c r="C134" s="276"/>
      <c r="D134" s="276"/>
      <c r="E134" s="276"/>
      <c r="F134" s="276"/>
      <c r="G134" s="276"/>
      <c r="H134" s="276"/>
      <c r="I134" s="276"/>
    </row>
    <row r="135" spans="1:10" ht="24.9" customHeight="1">
      <c r="A135" s="285"/>
      <c r="B135" s="276"/>
      <c r="C135" s="276"/>
      <c r="D135" s="276"/>
      <c r="E135" s="276"/>
      <c r="F135" s="276"/>
      <c r="G135" s="276"/>
      <c r="H135" s="276"/>
      <c r="I135" s="276"/>
    </row>
    <row r="136" spans="1:10" ht="21" customHeight="1">
      <c r="A136" s="654" t="s">
        <v>408</v>
      </c>
      <c r="B136" s="654"/>
      <c r="C136" s="654"/>
      <c r="D136" s="654"/>
      <c r="E136" s="772" t="s">
        <v>408</v>
      </c>
      <c r="F136" s="772"/>
      <c r="G136" s="772"/>
      <c r="H136" s="772"/>
      <c r="I136" s="772"/>
      <c r="J136" s="69"/>
    </row>
    <row r="137" spans="1:10" ht="33" customHeight="1">
      <c r="A137" s="768" t="s">
        <v>409</v>
      </c>
      <c r="B137" s="768"/>
      <c r="C137" s="768"/>
      <c r="D137" s="768"/>
      <c r="E137" s="769" t="s">
        <v>708</v>
      </c>
      <c r="F137" s="769"/>
      <c r="G137" s="769"/>
      <c r="H137" s="769"/>
      <c r="I137" s="769"/>
      <c r="J137" s="69"/>
    </row>
    <row r="138" spans="1:10" ht="15.6">
      <c r="A138" s="278" t="s">
        <v>410</v>
      </c>
      <c r="B138" s="279"/>
      <c r="C138" s="279"/>
      <c r="D138" s="279"/>
      <c r="E138" s="279"/>
      <c r="F138" s="279"/>
      <c r="G138" s="279"/>
      <c r="H138" s="279"/>
      <c r="I138" s="280" t="s">
        <v>441</v>
      </c>
      <c r="J138" s="69"/>
    </row>
    <row r="139" spans="1:10" ht="15.6">
      <c r="A139" s="278"/>
      <c r="B139" s="279"/>
      <c r="C139" s="279"/>
      <c r="D139" s="279"/>
      <c r="E139" s="279"/>
      <c r="F139" s="279"/>
      <c r="G139" s="279"/>
      <c r="H139" s="279"/>
      <c r="I139" s="280"/>
      <c r="J139" s="69"/>
    </row>
    <row r="140" spans="1:10" ht="8.25" customHeight="1">
      <c r="A140" s="278"/>
      <c r="B140" s="279"/>
      <c r="C140" s="279"/>
      <c r="D140" s="279"/>
      <c r="E140" s="279"/>
      <c r="F140" s="279"/>
      <c r="G140" s="279"/>
      <c r="H140" s="279"/>
      <c r="I140" s="280"/>
      <c r="J140" s="69"/>
    </row>
    <row r="141" spans="1:10" ht="54" customHeight="1">
      <c r="A141" s="285" t="s">
        <v>432</v>
      </c>
      <c r="B141" s="773" t="s">
        <v>678</v>
      </c>
      <c r="C141" s="773"/>
      <c r="D141" s="773"/>
      <c r="E141" s="773"/>
      <c r="F141" s="773"/>
      <c r="G141" s="773"/>
      <c r="H141" s="773"/>
      <c r="I141" s="773"/>
    </row>
    <row r="142" spans="1:10" ht="12" customHeight="1">
      <c r="A142" s="285"/>
      <c r="B142" s="773"/>
      <c r="C142" s="773"/>
      <c r="D142" s="773"/>
      <c r="E142" s="773"/>
      <c r="F142" s="773"/>
      <c r="G142" s="773"/>
      <c r="H142" s="773"/>
      <c r="I142" s="773"/>
    </row>
    <row r="143" spans="1:10" ht="124.5" customHeight="1">
      <c r="A143" s="285" t="s">
        <v>442</v>
      </c>
      <c r="B143" s="773" t="s">
        <v>679</v>
      </c>
      <c r="C143" s="773"/>
      <c r="D143" s="773"/>
      <c r="E143" s="773"/>
      <c r="F143" s="773"/>
      <c r="G143" s="773"/>
      <c r="H143" s="773"/>
      <c r="I143" s="773"/>
    </row>
    <row r="144" spans="1:10" ht="12" customHeight="1">
      <c r="A144" s="285"/>
      <c r="B144" s="773"/>
      <c r="C144" s="773"/>
      <c r="D144" s="773"/>
      <c r="E144" s="773"/>
      <c r="F144" s="773"/>
      <c r="G144" s="773"/>
      <c r="H144" s="773"/>
      <c r="I144" s="773"/>
    </row>
    <row r="145" spans="1:10" ht="99" customHeight="1">
      <c r="A145" s="285" t="s">
        <v>443</v>
      </c>
      <c r="B145" s="773" t="s">
        <v>680</v>
      </c>
      <c r="C145" s="773"/>
      <c r="D145" s="773"/>
      <c r="E145" s="773"/>
      <c r="F145" s="773"/>
      <c r="G145" s="773"/>
      <c r="H145" s="773"/>
      <c r="I145" s="773"/>
    </row>
    <row r="146" spans="1:10" ht="12" customHeight="1">
      <c r="A146" s="285"/>
      <c r="B146" s="773"/>
      <c r="C146" s="773"/>
      <c r="D146" s="773"/>
      <c r="E146" s="773"/>
      <c r="F146" s="773"/>
      <c r="G146" s="773"/>
      <c r="H146" s="773"/>
      <c r="I146" s="773"/>
    </row>
    <row r="147" spans="1:10" ht="145.5" customHeight="1">
      <c r="A147" s="285" t="s">
        <v>444</v>
      </c>
      <c r="B147" s="773" t="s">
        <v>681</v>
      </c>
      <c r="C147" s="773"/>
      <c r="D147" s="773"/>
      <c r="E147" s="773"/>
      <c r="F147" s="773"/>
      <c r="G147" s="773"/>
      <c r="H147" s="773"/>
      <c r="I147" s="773"/>
    </row>
    <row r="148" spans="1:10" ht="12" customHeight="1">
      <c r="A148" s="285"/>
      <c r="B148" s="773"/>
      <c r="C148" s="773"/>
      <c r="D148" s="773"/>
      <c r="E148" s="773"/>
      <c r="F148" s="773"/>
      <c r="G148" s="773"/>
      <c r="H148" s="773"/>
      <c r="I148" s="773"/>
    </row>
    <row r="149" spans="1:10" ht="70.5" customHeight="1">
      <c r="A149" s="285" t="s">
        <v>445</v>
      </c>
      <c r="B149" s="773" t="s">
        <v>446</v>
      </c>
      <c r="C149" s="773"/>
      <c r="D149" s="773"/>
      <c r="E149" s="773"/>
      <c r="F149" s="773"/>
      <c r="G149" s="773"/>
      <c r="H149" s="773"/>
      <c r="I149" s="773"/>
    </row>
    <row r="150" spans="1:10" ht="12" customHeight="1">
      <c r="A150" s="285"/>
      <c r="B150" s="773"/>
      <c r="C150" s="773"/>
      <c r="D150" s="773"/>
      <c r="E150" s="773"/>
      <c r="F150" s="773"/>
      <c r="G150" s="773"/>
      <c r="H150" s="773"/>
      <c r="I150" s="773"/>
    </row>
    <row r="151" spans="1:10" ht="102.75" customHeight="1">
      <c r="A151" s="285" t="s">
        <v>447</v>
      </c>
      <c r="B151" s="773" t="s">
        <v>682</v>
      </c>
      <c r="C151" s="773"/>
      <c r="D151" s="773"/>
      <c r="E151" s="773"/>
      <c r="F151" s="773"/>
      <c r="G151" s="773"/>
      <c r="H151" s="773"/>
      <c r="I151" s="773"/>
    </row>
    <row r="152" spans="1:10" ht="51" customHeight="1">
      <c r="A152" s="285"/>
      <c r="B152" s="276"/>
      <c r="C152" s="276"/>
      <c r="D152" s="276"/>
      <c r="E152" s="276"/>
      <c r="F152" s="276"/>
      <c r="G152" s="276"/>
      <c r="H152" s="276"/>
      <c r="I152" s="276"/>
    </row>
    <row r="153" spans="1:10" ht="24.9" customHeight="1">
      <c r="A153" s="285"/>
      <c r="B153" s="276"/>
      <c r="C153" s="276"/>
      <c r="D153" s="276"/>
      <c r="E153" s="276"/>
      <c r="F153" s="276"/>
      <c r="G153" s="276"/>
      <c r="H153" s="276"/>
      <c r="I153" s="276"/>
    </row>
    <row r="154" spans="1:10" ht="21" customHeight="1">
      <c r="A154" s="654" t="s">
        <v>408</v>
      </c>
      <c r="B154" s="654"/>
      <c r="C154" s="654"/>
      <c r="D154" s="654"/>
      <c r="E154" s="772" t="s">
        <v>408</v>
      </c>
      <c r="F154" s="772"/>
      <c r="G154" s="772"/>
      <c r="H154" s="772"/>
      <c r="I154" s="772"/>
      <c r="J154" s="69"/>
    </row>
    <row r="155" spans="1:10" ht="33" customHeight="1">
      <c r="A155" s="768" t="s">
        <v>409</v>
      </c>
      <c r="B155" s="768"/>
      <c r="C155" s="768"/>
      <c r="D155" s="768"/>
      <c r="E155" s="769" t="s">
        <v>708</v>
      </c>
      <c r="F155" s="769"/>
      <c r="G155" s="769"/>
      <c r="H155" s="769"/>
      <c r="I155" s="769"/>
      <c r="J155" s="69"/>
    </row>
    <row r="156" spans="1:10" ht="15.6">
      <c r="A156" s="278" t="s">
        <v>410</v>
      </c>
      <c r="B156" s="279"/>
      <c r="C156" s="279"/>
      <c r="D156" s="279"/>
      <c r="E156" s="279"/>
      <c r="F156" s="279"/>
      <c r="G156" s="279"/>
      <c r="H156" s="279"/>
      <c r="I156" s="280" t="s">
        <v>448</v>
      </c>
      <c r="J156" s="69"/>
    </row>
    <row r="157" spans="1:10" ht="15.6">
      <c r="A157" s="278"/>
      <c r="B157" s="279"/>
      <c r="C157" s="279"/>
      <c r="D157" s="279"/>
      <c r="E157" s="279"/>
      <c r="F157" s="279"/>
      <c r="G157" s="279"/>
      <c r="H157" s="279"/>
      <c r="I157" s="280"/>
      <c r="J157" s="69"/>
    </row>
    <row r="158" spans="1:10" ht="57.75" customHeight="1">
      <c r="A158" s="285" t="s">
        <v>449</v>
      </c>
      <c r="B158" s="773" t="s">
        <v>684</v>
      </c>
      <c r="C158" s="773"/>
      <c r="D158" s="773"/>
      <c r="E158" s="773"/>
      <c r="F158" s="773"/>
      <c r="G158" s="773"/>
      <c r="H158" s="773"/>
      <c r="I158" s="773"/>
      <c r="J158" s="69"/>
    </row>
    <row r="159" spans="1:10" ht="21" customHeight="1">
      <c r="A159" s="285" t="s">
        <v>683</v>
      </c>
      <c r="B159" s="773" t="s">
        <v>450</v>
      </c>
      <c r="C159" s="773"/>
      <c r="D159" s="773"/>
      <c r="E159" s="773"/>
      <c r="F159" s="773"/>
      <c r="G159" s="773"/>
      <c r="H159" s="773"/>
      <c r="I159" s="773"/>
    </row>
    <row r="160" spans="1:10" ht="8.1" customHeight="1">
      <c r="A160" s="285"/>
      <c r="B160" s="282"/>
      <c r="C160" s="282"/>
      <c r="D160" s="282"/>
      <c r="E160" s="282"/>
      <c r="F160" s="282"/>
      <c r="G160" s="282"/>
      <c r="H160" s="282"/>
      <c r="I160" s="282"/>
    </row>
    <row r="161" spans="1:9" ht="74.25" customHeight="1">
      <c r="A161" s="285" t="s">
        <v>451</v>
      </c>
      <c r="B161" s="773" t="s">
        <v>452</v>
      </c>
      <c r="C161" s="773"/>
      <c r="D161" s="773"/>
      <c r="E161" s="773"/>
      <c r="F161" s="773"/>
      <c r="G161" s="773"/>
      <c r="H161" s="773"/>
      <c r="I161" s="773"/>
    </row>
    <row r="162" spans="1:9" ht="8.1" customHeight="1">
      <c r="A162" s="283"/>
      <c r="B162" s="282"/>
      <c r="C162" s="282"/>
      <c r="D162" s="282"/>
      <c r="E162" s="282"/>
      <c r="F162" s="282"/>
      <c r="G162" s="282"/>
      <c r="H162" s="282"/>
      <c r="I162" s="282"/>
    </row>
    <row r="163" spans="1:9" ht="15.6">
      <c r="A163" s="774" t="s">
        <v>453</v>
      </c>
      <c r="B163" s="774"/>
      <c r="C163" s="774"/>
      <c r="D163" s="774"/>
      <c r="E163" s="774"/>
      <c r="F163" s="774"/>
      <c r="G163" s="774"/>
      <c r="H163" s="774"/>
      <c r="I163" s="774"/>
    </row>
    <row r="164" spans="1:9" ht="8.1" customHeight="1">
      <c r="A164" s="283"/>
      <c r="B164" s="282"/>
      <c r="C164" s="282"/>
      <c r="D164" s="282"/>
      <c r="E164" s="282"/>
      <c r="F164" s="282"/>
      <c r="G164" s="282"/>
      <c r="H164" s="282"/>
      <c r="I164" s="282"/>
    </row>
    <row r="165" spans="1:9" ht="54.75" customHeight="1">
      <c r="A165" s="773" t="s">
        <v>454</v>
      </c>
      <c r="B165" s="773"/>
      <c r="C165" s="773"/>
      <c r="D165" s="773"/>
      <c r="E165" s="773"/>
      <c r="F165" s="773"/>
      <c r="G165" s="773"/>
      <c r="H165" s="773"/>
      <c r="I165" s="773"/>
    </row>
    <row r="166" spans="1:9" ht="8.1" customHeight="1">
      <c r="A166" s="284"/>
      <c r="B166" s="282"/>
      <c r="C166" s="282"/>
      <c r="D166" s="282"/>
      <c r="E166" s="282"/>
      <c r="F166" s="282"/>
      <c r="G166" s="282"/>
      <c r="H166" s="282"/>
      <c r="I166" s="282"/>
    </row>
    <row r="167" spans="1:9" ht="15.6">
      <c r="A167" s="774" t="s">
        <v>455</v>
      </c>
      <c r="B167" s="774"/>
      <c r="C167" s="774"/>
      <c r="D167" s="774"/>
      <c r="E167" s="774"/>
      <c r="F167" s="774"/>
      <c r="G167" s="774"/>
      <c r="H167" s="774"/>
      <c r="I167" s="774"/>
    </row>
    <row r="168" spans="1:9" ht="8.1" customHeight="1">
      <c r="A168" s="283"/>
      <c r="B168" s="282"/>
      <c r="C168" s="282"/>
      <c r="D168" s="282"/>
      <c r="E168" s="282"/>
      <c r="F168" s="282"/>
      <c r="G168" s="282"/>
      <c r="H168" s="282"/>
      <c r="I168" s="282"/>
    </row>
    <row r="169" spans="1:9" ht="70.5" customHeight="1">
      <c r="A169" s="285" t="s">
        <v>415</v>
      </c>
      <c r="B169" s="773" t="s">
        <v>685</v>
      </c>
      <c r="C169" s="773"/>
      <c r="D169" s="773"/>
      <c r="E169" s="773"/>
      <c r="F169" s="773"/>
      <c r="G169" s="773"/>
      <c r="H169" s="773"/>
      <c r="I169" s="773"/>
    </row>
    <row r="170" spans="1:9" ht="8.1" customHeight="1">
      <c r="A170" s="287"/>
      <c r="B170" s="282"/>
      <c r="C170" s="282"/>
      <c r="D170" s="282"/>
      <c r="E170" s="282"/>
      <c r="F170" s="282"/>
      <c r="G170" s="282"/>
      <c r="H170" s="282"/>
      <c r="I170" s="282"/>
    </row>
    <row r="171" spans="1:9" ht="39.75" customHeight="1">
      <c r="A171" s="285" t="s">
        <v>421</v>
      </c>
      <c r="B171" s="773" t="s">
        <v>686</v>
      </c>
      <c r="C171" s="773"/>
      <c r="D171" s="773"/>
      <c r="E171" s="773"/>
      <c r="F171" s="773"/>
      <c r="G171" s="773"/>
      <c r="H171" s="773"/>
      <c r="I171" s="773"/>
    </row>
    <row r="172" spans="1:9" ht="8.1" customHeight="1">
      <c r="A172" s="287"/>
      <c r="B172" s="282"/>
      <c r="C172" s="282"/>
      <c r="D172" s="282"/>
      <c r="E172" s="282"/>
      <c r="F172" s="282"/>
      <c r="G172" s="282"/>
      <c r="H172" s="282"/>
      <c r="I172" s="282"/>
    </row>
    <row r="173" spans="1:9" ht="52.5" customHeight="1">
      <c r="A173" s="285" t="s">
        <v>432</v>
      </c>
      <c r="B173" s="773" t="s">
        <v>456</v>
      </c>
      <c r="C173" s="773"/>
      <c r="D173" s="773"/>
      <c r="E173" s="773"/>
      <c r="F173" s="773"/>
      <c r="G173" s="773"/>
      <c r="H173" s="773"/>
      <c r="I173" s="773"/>
    </row>
    <row r="174" spans="1:9" ht="8.1" customHeight="1">
      <c r="A174" s="285"/>
      <c r="B174" s="282"/>
      <c r="C174" s="282"/>
      <c r="D174" s="282"/>
      <c r="E174" s="282"/>
      <c r="F174" s="282"/>
      <c r="G174" s="282"/>
      <c r="H174" s="282"/>
      <c r="I174" s="282"/>
    </row>
    <row r="175" spans="1:9" ht="49.5" customHeight="1">
      <c r="A175" s="285" t="s">
        <v>442</v>
      </c>
      <c r="B175" s="773" t="s">
        <v>457</v>
      </c>
      <c r="C175" s="773"/>
      <c r="D175" s="773"/>
      <c r="E175" s="773"/>
      <c r="F175" s="773"/>
      <c r="G175" s="773"/>
      <c r="H175" s="773"/>
      <c r="I175" s="773"/>
    </row>
    <row r="176" spans="1:9" ht="8.1" customHeight="1">
      <c r="A176" s="285"/>
      <c r="B176" s="282"/>
      <c r="C176" s="282"/>
      <c r="D176" s="282"/>
      <c r="E176" s="282"/>
      <c r="F176" s="282"/>
      <c r="G176" s="282"/>
      <c r="H176" s="282"/>
      <c r="I176" s="282"/>
    </row>
    <row r="177" spans="1:10" ht="30" customHeight="1">
      <c r="A177" s="285" t="s">
        <v>443</v>
      </c>
      <c r="B177" s="779" t="s">
        <v>687</v>
      </c>
      <c r="C177" s="779"/>
      <c r="D177" s="779"/>
      <c r="E177" s="779"/>
      <c r="F177" s="779"/>
      <c r="G177" s="779"/>
      <c r="H177" s="779"/>
      <c r="I177" s="779"/>
    </row>
    <row r="178" spans="1:10" ht="88.5" customHeight="1">
      <c r="A178" s="285" t="s">
        <v>444</v>
      </c>
      <c r="B178" s="773" t="s">
        <v>688</v>
      </c>
      <c r="C178" s="773"/>
      <c r="D178" s="773"/>
      <c r="E178" s="773"/>
      <c r="F178" s="773"/>
      <c r="G178" s="773"/>
      <c r="H178" s="773"/>
      <c r="I178" s="773"/>
    </row>
    <row r="179" spans="1:10" ht="8.1" customHeight="1">
      <c r="A179" s="285"/>
      <c r="B179" s="282"/>
      <c r="C179" s="282"/>
      <c r="D179" s="282"/>
      <c r="E179" s="282"/>
      <c r="F179" s="282"/>
      <c r="G179" s="282"/>
      <c r="H179" s="282"/>
      <c r="I179" s="282"/>
    </row>
    <row r="180" spans="1:10" ht="72" customHeight="1">
      <c r="A180" s="285" t="s">
        <v>458</v>
      </c>
      <c r="B180" s="773" t="s">
        <v>459</v>
      </c>
      <c r="C180" s="773"/>
      <c r="D180" s="773"/>
      <c r="E180" s="773"/>
      <c r="F180" s="773"/>
      <c r="G180" s="773"/>
      <c r="H180" s="773"/>
      <c r="I180" s="773"/>
    </row>
    <row r="181" spans="1:10" ht="31.5" customHeight="1">
      <c r="A181" s="285"/>
      <c r="B181" s="276"/>
      <c r="C181" s="276"/>
      <c r="D181" s="276"/>
      <c r="E181" s="276"/>
      <c r="F181" s="276"/>
      <c r="G181" s="276"/>
      <c r="H181" s="276"/>
      <c r="I181" s="276"/>
    </row>
    <row r="182" spans="1:10" ht="31.5" customHeight="1">
      <c r="A182" s="285"/>
      <c r="B182" s="276"/>
      <c r="C182" s="276"/>
      <c r="D182" s="276"/>
      <c r="E182" s="276"/>
      <c r="F182" s="276"/>
      <c r="G182" s="276"/>
      <c r="H182" s="276"/>
      <c r="I182" s="276"/>
    </row>
    <row r="183" spans="1:10" ht="21" customHeight="1">
      <c r="A183" s="654" t="s">
        <v>408</v>
      </c>
      <c r="B183" s="654"/>
      <c r="C183" s="654"/>
      <c r="D183" s="654"/>
      <c r="E183" s="772" t="s">
        <v>408</v>
      </c>
      <c r="F183" s="772"/>
      <c r="G183" s="772"/>
      <c r="H183" s="772"/>
      <c r="I183" s="772"/>
      <c r="J183" s="69"/>
    </row>
    <row r="184" spans="1:10" ht="33" customHeight="1">
      <c r="A184" s="768" t="s">
        <v>409</v>
      </c>
      <c r="B184" s="768"/>
      <c r="C184" s="768"/>
      <c r="D184" s="768"/>
      <c r="E184" s="769" t="s">
        <v>708</v>
      </c>
      <c r="F184" s="769"/>
      <c r="G184" s="769"/>
      <c r="H184" s="769"/>
      <c r="I184" s="769"/>
      <c r="J184" s="69"/>
    </row>
    <row r="185" spans="1:10" ht="15.6">
      <c r="A185" s="278" t="s">
        <v>410</v>
      </c>
      <c r="B185" s="279"/>
      <c r="C185" s="279"/>
      <c r="D185" s="279"/>
      <c r="E185" s="279"/>
      <c r="F185" s="279"/>
      <c r="G185" s="279"/>
      <c r="H185" s="279"/>
      <c r="I185" s="280" t="s">
        <v>460</v>
      </c>
      <c r="J185" s="69"/>
    </row>
    <row r="186" spans="1:10" ht="15.6">
      <c r="A186" s="278"/>
      <c r="B186" s="279"/>
      <c r="C186" s="279"/>
      <c r="D186" s="279"/>
      <c r="E186" s="279"/>
      <c r="F186" s="279"/>
      <c r="G186" s="279"/>
      <c r="H186" s="279"/>
      <c r="I186" s="280"/>
      <c r="J186" s="69"/>
    </row>
    <row r="187" spans="1:10" ht="53.25" customHeight="1">
      <c r="A187" s="285" t="s">
        <v>445</v>
      </c>
      <c r="B187" s="773" t="s">
        <v>461</v>
      </c>
      <c r="C187" s="773"/>
      <c r="D187" s="773"/>
      <c r="E187" s="773"/>
      <c r="F187" s="773"/>
      <c r="G187" s="773"/>
      <c r="H187" s="773"/>
      <c r="I187" s="773"/>
    </row>
    <row r="188" spans="1:10" ht="15.6">
      <c r="A188" s="283"/>
      <c r="B188" s="282"/>
      <c r="C188" s="282"/>
      <c r="D188" s="282"/>
      <c r="E188" s="282"/>
      <c r="F188" s="282"/>
      <c r="G188" s="282"/>
      <c r="H188" s="282"/>
      <c r="I188" s="282"/>
    </row>
    <row r="189" spans="1:10" ht="21.9" customHeight="1">
      <c r="A189" s="282"/>
      <c r="B189" s="275"/>
      <c r="C189" s="289"/>
      <c r="D189" s="289"/>
      <c r="E189" s="289"/>
      <c r="F189" s="275"/>
      <c r="G189" s="289"/>
      <c r="H189" s="289"/>
      <c r="I189" s="289"/>
    </row>
    <row r="190" spans="1:10" ht="21.9" customHeight="1">
      <c r="A190" s="282"/>
      <c r="B190" s="290" t="s">
        <v>462</v>
      </c>
      <c r="C190" s="290"/>
      <c r="D190" s="290"/>
      <c r="E190" s="290"/>
      <c r="F190" s="290" t="s">
        <v>462</v>
      </c>
      <c r="G190" s="290"/>
      <c r="H190" s="290"/>
      <c r="I190" s="290"/>
    </row>
    <row r="191" spans="1:10" ht="35.25" customHeight="1">
      <c r="A191" s="282"/>
      <c r="B191" s="780" t="s">
        <v>409</v>
      </c>
      <c r="C191" s="780"/>
      <c r="D191" s="780"/>
      <c r="E191" s="780"/>
      <c r="F191" s="780" t="s">
        <v>708</v>
      </c>
      <c r="G191" s="780"/>
      <c r="H191" s="780"/>
      <c r="I191" s="780"/>
    </row>
    <row r="192" spans="1:10" ht="21.9" customHeight="1">
      <c r="A192" s="282"/>
      <c r="B192" s="291"/>
      <c r="C192" s="292"/>
      <c r="D192" s="292"/>
      <c r="E192" s="292"/>
      <c r="F192" s="293"/>
      <c r="G192" s="293"/>
      <c r="H192" s="293"/>
      <c r="I192" s="293"/>
    </row>
    <row r="193" spans="1:9" ht="21.9" customHeight="1">
      <c r="A193" s="282"/>
      <c r="B193" s="654" t="s">
        <v>463</v>
      </c>
      <c r="C193" s="654"/>
      <c r="D193" s="654"/>
      <c r="E193" s="654"/>
      <c r="F193" s="654" t="s">
        <v>463</v>
      </c>
      <c r="G193" s="654"/>
      <c r="H193" s="654"/>
      <c r="I193" s="654"/>
    </row>
    <row r="194" spans="1:9" ht="21.9" customHeight="1">
      <c r="A194" s="282"/>
      <c r="B194" s="275"/>
      <c r="C194" s="292"/>
      <c r="D194" s="292"/>
      <c r="E194" s="292"/>
      <c r="F194" s="275"/>
      <c r="G194" s="292"/>
      <c r="H194" s="292"/>
      <c r="I194" s="292"/>
    </row>
    <row r="195" spans="1:9" ht="21.9" customHeight="1">
      <c r="A195" s="282"/>
      <c r="B195" s="275"/>
      <c r="C195" s="292"/>
      <c r="D195" s="292"/>
      <c r="E195" s="292"/>
      <c r="F195" s="275"/>
      <c r="G195" s="292"/>
      <c r="H195" s="292"/>
      <c r="I195" s="292"/>
    </row>
    <row r="196" spans="1:9" ht="24.75" customHeight="1">
      <c r="A196" s="282"/>
      <c r="B196" s="279" t="s">
        <v>464</v>
      </c>
      <c r="C196" s="294"/>
      <c r="D196" s="279"/>
      <c r="E196" s="279"/>
      <c r="F196" s="781" t="s">
        <v>464</v>
      </c>
      <c r="G196" s="782"/>
      <c r="H196" s="782"/>
      <c r="I196" s="782"/>
    </row>
    <row r="197" spans="1:9" ht="21.9" customHeight="1">
      <c r="A197" s="282"/>
      <c r="B197" s="279" t="s">
        <v>5</v>
      </c>
      <c r="C197" s="294"/>
      <c r="D197" s="279"/>
      <c r="E197" s="279"/>
      <c r="F197" s="781" t="s">
        <v>5</v>
      </c>
      <c r="G197" s="782"/>
      <c r="H197" s="782"/>
      <c r="I197" s="782"/>
    </row>
    <row r="198" spans="1:9" ht="21.9" customHeight="1">
      <c r="A198" s="282"/>
      <c r="B198" s="290"/>
      <c r="C198" s="292"/>
      <c r="D198" s="292"/>
      <c r="E198" s="292"/>
      <c r="F198" s="290"/>
      <c r="G198" s="292"/>
      <c r="H198" s="292"/>
      <c r="I198" s="292"/>
    </row>
    <row r="199" spans="1:9" ht="21.9" customHeight="1">
      <c r="A199" s="282"/>
      <c r="B199" s="654" t="s">
        <v>465</v>
      </c>
      <c r="C199" s="654"/>
      <c r="D199" s="654"/>
      <c r="E199" s="654"/>
      <c r="F199" s="654" t="s">
        <v>465</v>
      </c>
      <c r="G199" s="654"/>
      <c r="H199" s="654"/>
      <c r="I199" s="654"/>
    </row>
    <row r="200" spans="1:9" ht="21.9" customHeight="1">
      <c r="A200" s="282"/>
      <c r="B200" s="279" t="s">
        <v>464</v>
      </c>
      <c r="C200" s="279"/>
      <c r="D200" s="279"/>
      <c r="E200" s="279"/>
      <c r="F200" s="279" t="s">
        <v>464</v>
      </c>
      <c r="G200" s="290"/>
      <c r="H200" s="290"/>
      <c r="I200" s="290"/>
    </row>
    <row r="201" spans="1:9" ht="21.9" customHeight="1">
      <c r="A201" s="282"/>
      <c r="B201" s="279" t="s">
        <v>5</v>
      </c>
      <c r="C201" s="279"/>
      <c r="D201" s="279"/>
      <c r="E201" s="279"/>
      <c r="F201" s="279" t="s">
        <v>5</v>
      </c>
      <c r="G201" s="282"/>
      <c r="H201" s="282"/>
      <c r="I201" s="282"/>
    </row>
    <row r="202" spans="1:9" ht="21.9" customHeight="1">
      <c r="A202" s="282"/>
      <c r="B202" s="282"/>
      <c r="C202" s="282"/>
      <c r="D202" s="282"/>
      <c r="E202" s="282"/>
      <c r="F202" s="282"/>
      <c r="G202" s="282"/>
      <c r="H202" s="282"/>
      <c r="I202" s="282"/>
    </row>
    <row r="203" spans="1:9" ht="21.9" customHeight="1">
      <c r="A203" s="282"/>
      <c r="B203" s="654" t="s">
        <v>612</v>
      </c>
      <c r="C203" s="654"/>
      <c r="D203" s="654"/>
      <c r="E203" s="654"/>
      <c r="F203" s="654" t="s">
        <v>612</v>
      </c>
      <c r="G203" s="654"/>
      <c r="H203" s="654"/>
      <c r="I203" s="654"/>
    </row>
    <row r="204" spans="1:9" ht="21.9" customHeight="1">
      <c r="A204" s="282"/>
      <c r="B204" s="279" t="s">
        <v>464</v>
      </c>
      <c r="C204" s="279"/>
      <c r="D204" s="279"/>
      <c r="E204" s="279"/>
      <c r="F204" s="279" t="s">
        <v>464</v>
      </c>
      <c r="G204" s="290"/>
      <c r="H204" s="290"/>
      <c r="I204" s="290"/>
    </row>
    <row r="205" spans="1:9" ht="21.9" customHeight="1">
      <c r="A205" s="282"/>
      <c r="B205" s="279" t="s">
        <v>5</v>
      </c>
      <c r="C205" s="279"/>
      <c r="D205" s="279"/>
      <c r="E205" s="279"/>
      <c r="F205" s="279" t="s">
        <v>5</v>
      </c>
      <c r="G205" s="282"/>
      <c r="H205" s="282"/>
      <c r="I205" s="282"/>
    </row>
    <row r="206" spans="1:9" ht="21.9" customHeight="1">
      <c r="A206" s="282"/>
      <c r="B206" s="279"/>
      <c r="C206" s="279"/>
      <c r="D206" s="279"/>
      <c r="E206" s="279"/>
      <c r="F206" s="279"/>
      <c r="G206" s="282"/>
      <c r="H206" s="282"/>
      <c r="I206" s="282"/>
    </row>
    <row r="207" spans="1:9" ht="21.9" customHeight="1">
      <c r="A207" s="282"/>
      <c r="B207" s="279"/>
      <c r="C207" s="279"/>
      <c r="D207" s="279"/>
      <c r="E207" s="279"/>
      <c r="F207" s="279"/>
      <c r="G207" s="282"/>
      <c r="H207" s="282"/>
      <c r="I207" s="282"/>
    </row>
    <row r="208" spans="1:9" ht="21.9" customHeight="1">
      <c r="A208" s="282"/>
      <c r="B208" s="279"/>
      <c r="C208" s="279"/>
      <c r="D208" s="279"/>
      <c r="E208" s="279"/>
      <c r="F208" s="279"/>
      <c r="G208" s="282"/>
      <c r="H208" s="282"/>
      <c r="I208" s="282"/>
    </row>
    <row r="209" spans="1:9" ht="21.9" customHeight="1">
      <c r="A209" s="282"/>
      <c r="B209" s="279"/>
      <c r="C209" s="279"/>
      <c r="D209" s="279"/>
      <c r="E209" s="279"/>
      <c r="F209" s="279"/>
      <c r="G209" s="282"/>
      <c r="H209" s="282"/>
      <c r="I209" s="282"/>
    </row>
    <row r="210" spans="1:9" ht="21.9" customHeight="1">
      <c r="A210" s="282"/>
      <c r="B210" s="279"/>
      <c r="C210" s="279"/>
      <c r="D210" s="279"/>
      <c r="E210" s="279"/>
      <c r="F210" s="279"/>
      <c r="G210" s="282"/>
      <c r="H210" s="282"/>
      <c r="I210" s="282"/>
    </row>
    <row r="211" spans="1:9" ht="21.9" customHeight="1">
      <c r="A211" s="282"/>
      <c r="B211" s="279"/>
      <c r="C211" s="279"/>
      <c r="D211" s="279"/>
      <c r="E211" s="279"/>
      <c r="F211" s="279"/>
      <c r="G211" s="282"/>
      <c r="H211" s="282"/>
      <c r="I211" s="282"/>
    </row>
    <row r="212" spans="1:9" ht="21.9" customHeight="1">
      <c r="A212" s="282"/>
      <c r="B212" s="279"/>
      <c r="C212" s="279"/>
      <c r="D212" s="279"/>
      <c r="E212" s="279"/>
      <c r="F212" s="279"/>
      <c r="G212" s="282"/>
      <c r="H212" s="282"/>
      <c r="I212" s="282"/>
    </row>
    <row r="213" spans="1:9" ht="21.9" customHeight="1">
      <c r="A213" s="282"/>
      <c r="B213" s="279"/>
      <c r="C213" s="279"/>
      <c r="D213" s="279"/>
      <c r="E213" s="279"/>
      <c r="F213" s="279"/>
      <c r="G213" s="282"/>
      <c r="H213" s="282"/>
      <c r="I213" s="282"/>
    </row>
    <row r="214" spans="1:9" ht="21.9" customHeight="1">
      <c r="A214" s="282"/>
      <c r="B214" s="279"/>
      <c r="C214" s="279"/>
      <c r="D214" s="279"/>
      <c r="E214" s="279"/>
      <c r="F214" s="279"/>
      <c r="G214" s="282"/>
      <c r="H214" s="282"/>
      <c r="I214" s="282"/>
    </row>
    <row r="215" spans="1:9" ht="21.9" customHeight="1">
      <c r="A215" s="282"/>
      <c r="B215" s="279"/>
      <c r="C215" s="279"/>
      <c r="D215" s="279"/>
      <c r="E215" s="279"/>
      <c r="F215" s="279"/>
      <c r="G215" s="282"/>
      <c r="H215" s="282"/>
      <c r="I215" s="282"/>
    </row>
    <row r="216" spans="1:9" ht="21.9" customHeight="1">
      <c r="A216" s="282"/>
      <c r="B216" s="279"/>
      <c r="C216" s="279"/>
      <c r="D216" s="279"/>
      <c r="E216" s="279"/>
      <c r="F216" s="279"/>
      <c r="G216" s="282"/>
      <c r="H216" s="282"/>
      <c r="I216" s="282"/>
    </row>
    <row r="217" spans="1:9" ht="21.9" customHeight="1">
      <c r="A217" s="282"/>
      <c r="B217" s="279"/>
      <c r="C217" s="279"/>
      <c r="D217" s="279"/>
      <c r="E217" s="279"/>
      <c r="F217" s="279"/>
      <c r="G217" s="282"/>
      <c r="H217" s="282"/>
      <c r="I217" s="282"/>
    </row>
    <row r="218" spans="1:9" ht="15.75" customHeight="1">
      <c r="A218" s="282"/>
      <c r="B218" s="279"/>
      <c r="C218" s="279"/>
      <c r="D218" s="279"/>
      <c r="E218" s="279"/>
      <c r="F218" s="279"/>
      <c r="G218" s="282"/>
      <c r="H218" s="282"/>
      <c r="I218" s="282"/>
    </row>
    <row r="219" spans="1:9" ht="15.6">
      <c r="A219" s="295"/>
      <c r="B219" s="295"/>
      <c r="C219" s="295"/>
      <c r="D219" s="295"/>
      <c r="E219" s="295"/>
      <c r="F219" s="295"/>
      <c r="G219" s="295"/>
      <c r="H219" s="295"/>
      <c r="I219" s="295"/>
    </row>
    <row r="220" spans="1:9" ht="15.6">
      <c r="A220" s="278" t="s">
        <v>410</v>
      </c>
      <c r="B220" s="279"/>
      <c r="C220" s="279"/>
      <c r="D220" s="279"/>
      <c r="E220" s="279"/>
      <c r="F220" s="279"/>
      <c r="G220" s="279"/>
      <c r="H220" s="279"/>
      <c r="I220" s="280" t="s">
        <v>466</v>
      </c>
    </row>
    <row r="221" spans="1:9" ht="15.6">
      <c r="A221" s="282"/>
      <c r="B221" s="282"/>
      <c r="C221" s="282"/>
      <c r="D221" s="282"/>
      <c r="E221" s="282"/>
      <c r="F221" s="282"/>
      <c r="G221" s="282"/>
      <c r="H221" s="282"/>
      <c r="I221" s="282"/>
    </row>
    <row r="222" spans="1:9" ht="15.6">
      <c r="A222" s="282"/>
      <c r="B222" s="282"/>
      <c r="C222" s="282"/>
      <c r="D222" s="282"/>
      <c r="E222" s="282"/>
      <c r="F222" s="282"/>
      <c r="G222" s="282"/>
      <c r="H222" s="282"/>
      <c r="I222" s="282"/>
    </row>
    <row r="223" spans="1:9" ht="15.6">
      <c r="A223" s="282"/>
      <c r="B223" s="282"/>
      <c r="C223" s="282"/>
      <c r="D223" s="282"/>
      <c r="E223" s="282"/>
      <c r="F223" s="282"/>
      <c r="G223" s="282"/>
      <c r="H223" s="282"/>
      <c r="I223" s="282"/>
    </row>
    <row r="224" spans="1:9" ht="15.6">
      <c r="A224" s="282"/>
      <c r="B224" s="282"/>
      <c r="C224" s="282"/>
      <c r="D224" s="282"/>
      <c r="E224" s="282"/>
      <c r="F224" s="282"/>
      <c r="G224" s="282"/>
      <c r="H224" s="282"/>
      <c r="I224" s="282"/>
    </row>
    <row r="225" spans="1:9" ht="15.6">
      <c r="A225" s="282"/>
      <c r="B225" s="282"/>
      <c r="C225" s="282"/>
      <c r="D225" s="282"/>
      <c r="E225" s="282"/>
      <c r="F225" s="282"/>
      <c r="G225" s="282"/>
      <c r="H225" s="282"/>
      <c r="I225" s="282"/>
    </row>
    <row r="226" spans="1:9" ht="15.6">
      <c r="A226" s="282"/>
      <c r="B226" s="282"/>
      <c r="C226" s="282"/>
      <c r="D226" s="282"/>
      <c r="E226" s="282"/>
      <c r="F226" s="282"/>
      <c r="G226" s="282"/>
      <c r="H226" s="282"/>
      <c r="I226" s="282"/>
    </row>
    <row r="227" spans="1:9" ht="15.6">
      <c r="A227" s="282"/>
      <c r="B227" s="282"/>
      <c r="C227" s="282"/>
      <c r="D227" s="282"/>
      <c r="E227" s="282"/>
      <c r="F227" s="282"/>
      <c r="G227" s="282"/>
      <c r="H227" s="282"/>
      <c r="I227" s="282"/>
    </row>
    <row r="228" spans="1:9" ht="15.6">
      <c r="A228" s="282"/>
      <c r="B228" s="282"/>
      <c r="C228" s="282"/>
      <c r="D228" s="282"/>
      <c r="E228" s="282"/>
      <c r="F228" s="282"/>
      <c r="G228" s="282"/>
      <c r="H228" s="282"/>
      <c r="I228" s="282"/>
    </row>
    <row r="229" spans="1:9" ht="15.6">
      <c r="A229" s="282"/>
      <c r="B229" s="282"/>
      <c r="C229" s="282"/>
      <c r="D229" s="282"/>
      <c r="E229" s="282"/>
      <c r="F229" s="282"/>
      <c r="G229" s="282"/>
      <c r="H229" s="282"/>
      <c r="I229" s="282"/>
    </row>
    <row r="230" spans="1:9" ht="15.6">
      <c r="A230" s="282"/>
      <c r="B230" s="282"/>
      <c r="C230" s="282"/>
      <c r="D230" s="282"/>
      <c r="E230" s="282"/>
      <c r="F230" s="282"/>
      <c r="G230" s="282"/>
      <c r="H230" s="282"/>
      <c r="I230" s="282"/>
    </row>
    <row r="231" spans="1:9" ht="15.6">
      <c r="A231" s="282"/>
      <c r="B231" s="282"/>
      <c r="C231" s="282"/>
      <c r="D231" s="282"/>
      <c r="E231" s="282"/>
      <c r="F231" s="282"/>
      <c r="G231" s="282"/>
      <c r="H231" s="282"/>
      <c r="I231" s="282"/>
    </row>
    <row r="232" spans="1:9" ht="15.6">
      <c r="A232" s="282"/>
      <c r="B232" s="282"/>
      <c r="C232" s="282"/>
      <c r="D232" s="282"/>
      <c r="E232" s="282"/>
      <c r="F232" s="282"/>
      <c r="G232" s="282"/>
      <c r="H232" s="282"/>
      <c r="I232" s="282"/>
    </row>
    <row r="233" spans="1:9" ht="15.6">
      <c r="A233" s="282"/>
      <c r="B233" s="282"/>
      <c r="C233" s="282"/>
      <c r="D233" s="282"/>
      <c r="E233" s="282"/>
      <c r="F233" s="282"/>
      <c r="G233" s="282"/>
      <c r="H233" s="282"/>
      <c r="I233" s="282"/>
    </row>
  </sheetData>
  <sheetProtection password="EE0B" sheet="1" objects="1" scenarios="1" formatColumns="0" formatRows="0" selectLockedCells="1" selectUnlockedCells="1"/>
  <customSheetViews>
    <customSheetView guid="{AC4C7B77-63EC-4D27-A5DB-0B1118A50B23}" showPageBreaks="1" fitToPage="1" printArea="1" view="pageBreakPreview" topLeftCell="A31">
      <selection activeCell="A45" sqref="A45:I45"/>
      <rowBreaks count="7" manualBreakCount="7">
        <brk id="49" max="8" man="1"/>
        <brk id="74" max="8" man="1"/>
        <brk id="92" max="8" man="1"/>
        <brk id="115" max="8" man="1"/>
        <brk id="138" max="8" man="1"/>
        <brk id="156" max="8" man="1"/>
        <brk id="185" max="8" man="1"/>
      </rowBreaks>
      <pageMargins left="0.75" right="0.75" top="0.68" bottom="0.19" header="0.5" footer="0.15"/>
      <printOptions horizontalCentered="1"/>
      <pageSetup paperSize="9" scale="88" fitToHeight="0" orientation="portrait" r:id="rId1"/>
      <headerFooter alignWithMargins="0">
        <oddFooter>&amp;C&amp;A</oddFooter>
      </headerFooter>
    </customSheetView>
    <customSheetView guid="{75B62F04-C357-470B-9A70-09F62BD072B1}" showPageBreaks="1" fitToPage="1" printArea="1" view="pageBreakPreview" topLeftCell="A31">
      <selection activeCell="A45" sqref="A45:I45"/>
      <rowBreaks count="7" manualBreakCount="7">
        <brk id="49" max="8" man="1"/>
        <brk id="74" max="8" man="1"/>
        <brk id="92" max="8" man="1"/>
        <brk id="115" max="8" man="1"/>
        <brk id="138" max="8" man="1"/>
        <brk id="156" max="8" man="1"/>
        <brk id="185" max="8" man="1"/>
      </rowBreaks>
      <pageMargins left="0.75" right="0.75" top="0.68" bottom="0.19" header="0.5" footer="0.15"/>
      <printOptions horizontalCentered="1"/>
      <pageSetup paperSize="9" scale="88" fitToHeight="0" orientation="portrait" r:id="rId2"/>
      <headerFooter alignWithMargins="0">
        <oddFooter>&amp;C&amp;A</oddFooter>
      </headerFooter>
    </customSheetView>
    <customSheetView guid="{FB41F969-87BE-4AD1-A99C-A5F9EA1C8FCB}" showPageBreaks="1" fitToPage="1" printArea="1" view="pageBreakPreview" topLeftCell="A31">
      <selection activeCell="A45" sqref="A45:I45"/>
      <rowBreaks count="7" manualBreakCount="7">
        <brk id="49" max="8" man="1"/>
        <brk id="74" max="8" man="1"/>
        <brk id="92" max="8" man="1"/>
        <brk id="115" max="8" man="1"/>
        <brk id="138" max="8" man="1"/>
        <brk id="156" max="8" man="1"/>
        <brk id="185" max="8" man="1"/>
      </rowBreaks>
      <pageMargins left="0.75" right="0.75" top="0.68" bottom="0.19" header="0.5" footer="0.15"/>
      <printOptions horizontalCentered="1"/>
      <pageSetup paperSize="9" scale="89" fitToHeight="0" orientation="portrait" r:id="rId3"/>
      <headerFooter alignWithMargins="0">
        <oddFooter>&amp;C&amp;A</oddFooter>
      </headerFooter>
    </customSheetView>
    <customSheetView guid="{47D52ECC-373D-4A7A-838F-7112A4A0A94F}" showPageBreaks="1" fitToPage="1" printArea="1" view="pageBreakPreview" topLeftCell="A84">
      <selection activeCell="M75" sqref="M75"/>
      <rowBreaks count="7" manualBreakCount="7">
        <brk id="49" max="8" man="1"/>
        <brk id="74" max="8" man="1"/>
        <brk id="92" max="8" man="1"/>
        <brk id="115" max="8" man="1"/>
        <brk id="138" max="8" man="1"/>
        <brk id="156" max="8" man="1"/>
        <brk id="185" max="8" man="1"/>
      </rowBreaks>
      <pageMargins left="0.75" right="0.75" top="0.68" bottom="0.19" header="0.5" footer="0.15"/>
      <printOptions horizontalCentered="1"/>
      <pageSetup paperSize="9" scale="88" fitToHeight="0" orientation="portrait" r:id="rId4"/>
      <headerFooter alignWithMargins="0">
        <oddFooter>&amp;C&amp;A</oddFooter>
      </headerFooter>
    </customSheetView>
    <customSheetView guid="{BA86FE7A-199D-4ABD-A444-AE6BFDF4BCC9}" scale="115" showPageBreaks="1" fitToPage="1" printArea="1" view="pageBreakPreview" topLeftCell="A28">
      <selection activeCell="A45" sqref="A45:I45"/>
      <rowBreaks count="7" manualBreakCount="7">
        <brk id="49" max="8" man="1"/>
        <brk id="74" max="8" man="1"/>
        <brk id="91" max="8" man="1"/>
        <brk id="114" max="8" man="1"/>
        <brk id="137" max="8" man="1"/>
        <brk id="155" max="8" man="1"/>
        <brk id="182" max="8" man="1"/>
      </rowBreaks>
      <pageMargins left="0.75" right="0.75" top="0.68" bottom="0.19" header="0.5" footer="0.15"/>
      <printOptions horizontalCentered="1"/>
      <pageSetup paperSize="9" scale="89" fitToHeight="0" orientation="portrait" r:id="rId5"/>
      <headerFooter alignWithMargins="0">
        <oddFooter>&amp;C&amp;A</oddFooter>
      </headerFooter>
    </customSheetView>
    <customSheetView guid="{E51D3662-FFCE-4FD6-A590-7DDC9E38C41F}" showPageBreaks="1" printArea="1" view="pageBreakPreview" topLeftCell="A58">
      <selection activeCell="G17" sqref="G17"/>
      <rowBreaks count="7" manualBreakCount="7">
        <brk id="49" max="8" man="1"/>
        <brk id="74" max="8" man="1"/>
        <brk id="92" max="8" man="1"/>
        <brk id="115" max="8" man="1"/>
        <brk id="138" max="8" man="1"/>
        <brk id="156" max="8" man="1"/>
        <brk id="183" max="8" man="1"/>
      </rowBreaks>
      <pageMargins left="0.75" right="0.75" top="0.68" bottom="0.19" header="0.5" footer="0.15"/>
      <printOptions horizontalCentered="1"/>
      <pageSetup paperSize="9" scale="98" orientation="portrait" r:id="rId6"/>
      <headerFooter alignWithMargins="0">
        <oddFooter>&amp;C&amp;A</oddFooter>
      </headerFooter>
    </customSheetView>
    <customSheetView guid="{CB7992C9-ABA5-4C7D-8C49-1E1D8E8875C7}" showPageBreaks="1" printArea="1" view="pageBreakPreview" topLeftCell="A208">
      <selection activeCell="B17" sqref="B17"/>
      <rowBreaks count="7" manualBreakCount="7">
        <brk id="49" max="8" man="1"/>
        <brk id="74" max="8" man="1"/>
        <brk id="92" max="8" man="1"/>
        <brk id="115" max="8" man="1"/>
        <brk id="138" max="8" man="1"/>
        <brk id="156" max="8" man="1"/>
        <brk id="183" max="8" man="1"/>
      </rowBreaks>
      <pageMargins left="0.75" right="0.75" top="0.68" bottom="0.19" header="0.5" footer="0.15"/>
      <printOptions horizontalCentered="1"/>
      <pageSetup paperSize="9" scale="98" orientation="portrait" r:id="rId7"/>
      <headerFooter alignWithMargins="0">
        <oddFooter>&amp;C&amp;A</oddFooter>
      </headerFooter>
    </customSheetView>
    <customSheetView guid="{97C0FC0E-800C-45C9-895E-E91A3F1ADBA4}" showPageBreaks="1" printArea="1" view="pageBreakPreview" topLeftCell="A208">
      <selection activeCell="B17" sqref="B17"/>
      <rowBreaks count="7" manualBreakCount="7">
        <brk id="49" max="8" man="1"/>
        <brk id="74" max="8" man="1"/>
        <brk id="92" max="8" man="1"/>
        <brk id="115" max="8" man="1"/>
        <brk id="138" max="8" man="1"/>
        <brk id="156" max="8" man="1"/>
        <brk id="183" max="8" man="1"/>
      </rowBreaks>
      <pageMargins left="0.75" right="0.75" top="0.68" bottom="0.19" header="0.5" footer="0.15"/>
      <printOptions horizontalCentered="1"/>
      <pageSetup paperSize="9" scale="98" orientation="portrait" r:id="rId8"/>
      <headerFooter alignWithMargins="0">
        <oddFooter>&amp;C&amp;A</oddFooter>
      </headerFooter>
    </customSheetView>
    <customSheetView guid="{15A19D23-A9FD-4FC1-B7B0-F2D16BDFC729}" showPageBreaks="1" printArea="1" view="pageBreakPreview" topLeftCell="A25">
      <selection activeCell="B17" sqref="B17"/>
      <rowBreaks count="7" manualBreakCount="7">
        <brk id="49" max="8" man="1"/>
        <brk id="73" max="8" man="1"/>
        <brk id="92" max="8" man="1"/>
        <brk id="115" max="8" man="1"/>
        <brk id="138" max="8" man="1"/>
        <brk id="156" max="8" man="1"/>
        <brk id="183" max="8" man="1"/>
      </rowBreaks>
      <pageMargins left="0.75" right="0.75" top="0.68" bottom="0.19" header="0.5" footer="0.15"/>
      <printOptions horizontalCentered="1"/>
      <pageSetup paperSize="9" scale="98" orientation="portrait" r:id="rId9"/>
      <headerFooter alignWithMargins="0">
        <oddFooter>&amp;C&amp;A</oddFooter>
      </headerFooter>
    </customSheetView>
    <customSheetView guid="{C5EDD9E3-0801-4479-8600-A80B0FCFDF0B}" showPageBreaks="1" printArea="1" view="pageBreakPreview" topLeftCell="A25">
      <selection activeCell="B17" sqref="B17"/>
      <rowBreaks count="5" manualBreakCount="5">
        <brk id="49" max="8" man="1"/>
        <brk id="92" max="8" man="1"/>
        <brk id="115" max="8" man="1"/>
        <brk id="138" max="8" man="1"/>
        <brk id="156" max="8" man="1"/>
      </rowBreaks>
      <pageMargins left="0.75" right="0.75" top="0.68" bottom="0.19" header="0.5" footer="0.15"/>
      <printOptions horizontalCentered="1"/>
      <pageSetup paperSize="9" scale="98" orientation="portrait" r:id="rId10"/>
      <headerFooter alignWithMargins="0">
        <oddFooter>&amp;C&amp;A</oddFooter>
      </headerFooter>
    </customSheetView>
    <customSheetView guid="{FE4EC9C4-31B9-4D40-8323-5B16C3BC840F}" showPageBreaks="1" printArea="1" view="pageBreakPreview" topLeftCell="A202">
      <selection activeCell="A50" sqref="A50:I50"/>
      <rowBreaks count="5" manualBreakCount="5">
        <brk id="49" max="8" man="1"/>
        <brk id="92" max="8" man="1"/>
        <brk id="115" max="8" man="1"/>
        <brk id="138" max="8" man="1"/>
        <brk id="156" max="8" man="1"/>
      </rowBreaks>
      <pageMargins left="0.75" right="0.75" top="0.68" bottom="0.19" header="0.5" footer="0.15"/>
      <printOptions horizontalCentered="1"/>
      <pageSetup paperSize="9" scale="98" orientation="portrait" r:id="rId11"/>
      <headerFooter alignWithMargins="0">
        <oddFooter>&amp;C&amp;A</oddFooter>
      </headerFooter>
    </customSheetView>
    <customSheetView guid="{F9FE2C60-2849-4C32-B532-2B1A89FFA9CD}" topLeftCell="A7">
      <selection activeCell="A50" sqref="A50:I50"/>
      <rowBreaks count="2" manualBreakCount="2">
        <brk id="92" max="8" man="1"/>
        <brk id="138" max="8" man="1"/>
      </rowBreaks>
      <pageMargins left="0.75" right="0.75" top="0.68" bottom="0.19" header="0.5" footer="0.15"/>
      <printOptions horizontalCentered="1"/>
      <pageSetup paperSize="9" orientation="portrait" r:id="rId12"/>
      <headerFooter alignWithMargins="0">
        <oddFooter>&amp;C&amp;A</oddFooter>
      </headerFooter>
    </customSheetView>
    <customSheetView guid="{494F6778-23FE-4AAC-B37D-6C7543FC13B9}" topLeftCell="A37">
      <selection activeCell="L214" sqref="L214"/>
      <rowBreaks count="2" manualBreakCount="2">
        <brk id="92" max="8" man="1"/>
        <brk id="138" max="8" man="1"/>
      </rowBreaks>
      <pageMargins left="0.75" right="0.75" top="0.68" bottom="0.19" header="0.5" footer="0.15"/>
      <printOptions horizontalCentered="1"/>
      <pageSetup paperSize="9" orientation="portrait" r:id="rId13"/>
      <headerFooter alignWithMargins="0">
        <oddFooter>&amp;C&amp;A</oddFooter>
      </headerFooter>
    </customSheetView>
    <customSheetView guid="{7A9EA6D6-4DDF-43D9-92E6-C6AFAD14E266}" topLeftCell="A67">
      <selection activeCell="K146" sqref="K146"/>
      <rowBreaks count="2" manualBreakCount="2">
        <brk id="92" max="8" man="1"/>
        <brk id="138" max="8" man="1"/>
      </rowBreaks>
      <pageMargins left="0.75" right="0.75" top="0.68" bottom="0.19" header="0.5" footer="0.15"/>
      <printOptions horizontalCentered="1"/>
      <pageSetup paperSize="9" orientation="portrait" r:id="rId14"/>
      <headerFooter alignWithMargins="0">
        <oddFooter>&amp;C&amp;A</oddFooter>
      </headerFooter>
    </customSheetView>
    <customSheetView guid="{DC28ED1E-3E35-4094-9C2B-5C0A1C1D459C}">
      <selection activeCell="K146" sqref="K146"/>
      <rowBreaks count="2" manualBreakCount="2">
        <brk id="92" max="8" man="1"/>
        <brk id="138" max="8" man="1"/>
      </rowBreaks>
      <pageMargins left="0.75" right="0.75" top="0.68" bottom="0.19" header="0.5" footer="0.15"/>
      <printOptions horizontalCentered="1"/>
      <pageSetup paperSize="9" orientation="portrait" r:id="rId15"/>
      <headerFooter alignWithMargins="0">
        <oddFooter>&amp;C&amp;A</oddFooter>
      </headerFooter>
    </customSheetView>
    <customSheetView guid="{240327DD-375F-45D4-BA52-89AFD79FE6A1}" showPageBreaks="1" printArea="1" view="pageBreakPreview" topLeftCell="A55">
      <selection activeCell="A50" sqref="A50:I50"/>
      <rowBreaks count="5" manualBreakCount="5">
        <brk id="49" max="8" man="1"/>
        <brk id="92" max="8" man="1"/>
        <brk id="115" max="8" man="1"/>
        <brk id="138" max="8" man="1"/>
        <brk id="156" max="8" man="1"/>
      </rowBreaks>
      <pageMargins left="0.75" right="0.75" top="0.68" bottom="0.19" header="0.5" footer="0.15"/>
      <printOptions horizontalCentered="1"/>
      <pageSetup paperSize="9" scale="98" orientation="portrait" r:id="rId16"/>
      <headerFooter alignWithMargins="0">
        <oddFooter>&amp;C&amp;A</oddFooter>
      </headerFooter>
    </customSheetView>
    <customSheetView guid="{477F7E43-D393-45BA-B99B-D838E4629B5D}" showPageBreaks="1" printArea="1" view="pageBreakPreview" topLeftCell="A25">
      <selection activeCell="B17" sqref="B17"/>
      <rowBreaks count="7" manualBreakCount="7">
        <brk id="49" max="8" man="1"/>
        <brk id="74" max="8" man="1"/>
        <brk id="92" max="8" man="1"/>
        <brk id="115" max="8" man="1"/>
        <brk id="138" max="8" man="1"/>
        <brk id="156" max="8" man="1"/>
        <brk id="183" max="8" man="1"/>
      </rowBreaks>
      <pageMargins left="0.75" right="0.75" top="0.68" bottom="0.19" header="0.5" footer="0.15"/>
      <printOptions horizontalCentered="1"/>
      <pageSetup paperSize="9" scale="98" orientation="portrait" r:id="rId17"/>
      <headerFooter alignWithMargins="0">
        <oddFooter>&amp;C&amp;A</oddFooter>
      </headerFooter>
    </customSheetView>
    <customSheetView guid="{8E3ED18F-7B8F-4A1C-969D-A70DC3B696C3}" showPageBreaks="1" printArea="1" view="pageBreakPreview" topLeftCell="A25">
      <selection activeCell="B17" sqref="B17"/>
      <rowBreaks count="7" manualBreakCount="7">
        <brk id="49" max="8" man="1"/>
        <brk id="73" max="8" man="1"/>
        <brk id="92" max="8" man="1"/>
        <brk id="115" max="8" man="1"/>
        <brk id="138" max="8" man="1"/>
        <brk id="156" max="8" man="1"/>
        <brk id="183" max="8" man="1"/>
      </rowBreaks>
      <pageMargins left="0.75" right="0.75" top="0.68" bottom="0.19" header="0.5" footer="0.15"/>
      <printOptions horizontalCentered="1"/>
      <pageSetup paperSize="9" scale="98" orientation="portrait" r:id="rId18"/>
      <headerFooter alignWithMargins="0">
        <oddFooter>&amp;C&amp;A</oddFooter>
      </headerFooter>
    </customSheetView>
    <customSheetView guid="{38BECF6E-1A53-4F98-87B9-44F2C5F77E08}" showPageBreaks="1" printArea="1" view="pageBreakPreview" topLeftCell="A25">
      <selection activeCell="B17" sqref="B17"/>
      <rowBreaks count="7" manualBreakCount="7">
        <brk id="49" max="8" man="1"/>
        <brk id="73" max="8" man="1"/>
        <brk id="92" max="8" man="1"/>
        <brk id="115" max="8" man="1"/>
        <brk id="138" max="8" man="1"/>
        <brk id="156" max="8" man="1"/>
        <brk id="183" max="8" man="1"/>
      </rowBreaks>
      <pageMargins left="0.75" right="0.75" top="0.68" bottom="0.19" header="0.5" footer="0.15"/>
      <printOptions horizontalCentered="1"/>
      <pageSetup paperSize="9" scale="98" orientation="portrait" r:id="rId19"/>
      <headerFooter alignWithMargins="0">
        <oddFooter>&amp;C&amp;A</oddFooter>
      </headerFooter>
    </customSheetView>
    <customSheetView guid="{340562B9-6CEE-4962-8D7D-CA1C6778F52C}" showPageBreaks="1" printArea="1" view="pageBreakPreview" topLeftCell="A208">
      <selection activeCell="B17" sqref="B17"/>
      <rowBreaks count="7" manualBreakCount="7">
        <brk id="49" max="8" man="1"/>
        <brk id="74" max="8" man="1"/>
        <brk id="92" max="8" man="1"/>
        <brk id="115" max="8" man="1"/>
        <brk id="138" max="8" man="1"/>
        <brk id="156" max="8" man="1"/>
        <brk id="183" max="8" man="1"/>
      </rowBreaks>
      <pageMargins left="0.75" right="0.75" top="0.68" bottom="0.19" header="0.5" footer="0.15"/>
      <printOptions horizontalCentered="1"/>
      <pageSetup paperSize="9" scale="98" orientation="portrait" r:id="rId20"/>
      <headerFooter alignWithMargins="0">
        <oddFooter>&amp;C&amp;A</oddFooter>
      </headerFooter>
    </customSheetView>
    <customSheetView guid="{82E8A0F5-0020-4355-95CF-28601763A783}" showPageBreaks="1" printArea="1" view="pageBreakPreview" topLeftCell="A208">
      <selection activeCell="G17" sqref="G17"/>
      <rowBreaks count="7" manualBreakCount="7">
        <brk id="49" max="8" man="1"/>
        <brk id="74" max="8" man="1"/>
        <brk id="92" max="8" man="1"/>
        <brk id="115" max="8" man="1"/>
        <brk id="138" max="8" man="1"/>
        <brk id="156" max="8" man="1"/>
        <brk id="183" max="8" man="1"/>
      </rowBreaks>
      <pageMargins left="0.75" right="0.75" top="0.68" bottom="0.19" header="0.5" footer="0.15"/>
      <printOptions horizontalCentered="1"/>
      <pageSetup paperSize="9" scale="98" orientation="portrait" r:id="rId21"/>
      <headerFooter alignWithMargins="0">
        <oddFooter>&amp;C&amp;A</oddFooter>
      </headerFooter>
    </customSheetView>
    <customSheetView guid="{05855B4F-D61E-4C97-B759-B2F96767F6F8}" scale="115" showPageBreaks="1" fitToPage="1" printArea="1" view="pageBreakPreview">
      <selection activeCell="A45" sqref="A45:I45"/>
      <rowBreaks count="7" manualBreakCount="7">
        <brk id="49" max="8" man="1"/>
        <brk id="74" max="8" man="1"/>
        <brk id="91" max="8" man="1"/>
        <brk id="114" max="8" man="1"/>
        <brk id="137" max="8" man="1"/>
        <brk id="155" max="8" man="1"/>
        <brk id="182" max="8" man="1"/>
      </rowBreaks>
      <pageMargins left="0.75" right="0.75" top="0.68" bottom="0.19" header="0.5" footer="0.15"/>
      <printOptions horizontalCentered="1"/>
      <pageSetup paperSize="9" scale="88" fitToHeight="0" orientation="portrait" r:id="rId22"/>
      <headerFooter alignWithMargins="0">
        <oddFooter>&amp;C&amp;A</oddFooter>
      </headerFooter>
    </customSheetView>
    <customSheetView guid="{347D9A5E-5167-4CD7-A121-BEAF211F64E4}" showPageBreaks="1" fitToPage="1" printArea="1" view="pageBreakPreview" topLeftCell="A84">
      <selection activeCell="M75" sqref="M75"/>
      <rowBreaks count="7" manualBreakCount="7">
        <brk id="49" max="8" man="1"/>
        <brk id="74" max="8" man="1"/>
        <brk id="92" max="8" man="1"/>
        <brk id="115" max="8" man="1"/>
        <brk id="138" max="8" man="1"/>
        <brk id="156" max="8" man="1"/>
        <brk id="185" max="8" man="1"/>
      </rowBreaks>
      <pageMargins left="0.75" right="0.75" top="0.68" bottom="0.19" header="0.5" footer="0.15"/>
      <printOptions horizontalCentered="1"/>
      <pageSetup paperSize="9" scale="88" fitToHeight="0" orientation="portrait" r:id="rId23"/>
      <headerFooter alignWithMargins="0">
        <oddFooter>&amp;C&amp;A</oddFooter>
      </headerFooter>
    </customSheetView>
    <customSheetView guid="{72B383D4-8341-48BE-BBCC-63C6785ABF81}" showPageBreaks="1" fitToPage="1" printArea="1" view="pageBreakPreview" topLeftCell="A25">
      <selection activeCell="A41" sqref="A41:I41"/>
      <rowBreaks count="7" manualBreakCount="7">
        <brk id="49" max="8" man="1"/>
        <brk id="74" max="8" man="1"/>
        <brk id="92" max="8" man="1"/>
        <brk id="115" max="8" man="1"/>
        <brk id="138" max="8" man="1"/>
        <brk id="156" max="8" man="1"/>
        <brk id="185" max="8" man="1"/>
      </rowBreaks>
      <pageMargins left="0.75" right="0.75" top="0.68" bottom="0.19" header="0.5" footer="0.15"/>
      <printOptions horizontalCentered="1"/>
      <pageSetup paperSize="9" scale="88" fitToHeight="0" orientation="portrait" r:id="rId24"/>
      <headerFooter alignWithMargins="0">
        <oddFooter>&amp;C&amp;A</oddFooter>
      </headerFooter>
    </customSheetView>
    <customSheetView guid="{7706378E-40E2-4583-90AF-E6E1DCB3696C}" showPageBreaks="1" fitToPage="1" printArea="1" view="pageBreakPreview" topLeftCell="A31">
      <selection activeCell="A45" sqref="A45:I45"/>
      <rowBreaks count="7" manualBreakCount="7">
        <brk id="49" max="8" man="1"/>
        <brk id="74" max="8" man="1"/>
        <brk id="92" max="8" man="1"/>
        <brk id="115" max="8" man="1"/>
        <brk id="138" max="8" man="1"/>
        <brk id="156" max="8" man="1"/>
        <brk id="185" max="8" man="1"/>
      </rowBreaks>
      <pageMargins left="0.75" right="0.75" top="0.68" bottom="0.19" header="0.5" footer="0.15"/>
      <printOptions horizontalCentered="1"/>
      <pageSetup paperSize="9" scale="88" fitToHeight="0" orientation="portrait" r:id="rId25"/>
      <headerFooter alignWithMargins="0">
        <oddFooter>&amp;C&amp;A</oddFooter>
      </headerFooter>
    </customSheetView>
  </customSheetViews>
  <mergeCells count="121">
    <mergeCell ref="B199:E199"/>
    <mergeCell ref="F199:I199"/>
    <mergeCell ref="B203:E203"/>
    <mergeCell ref="F203:I203"/>
    <mergeCell ref="B187:I187"/>
    <mergeCell ref="B191:E191"/>
    <mergeCell ref="F191:I191"/>
    <mergeCell ref="B193:E193"/>
    <mergeCell ref="F196:I196"/>
    <mergeCell ref="F197:I197"/>
    <mergeCell ref="F193:I193"/>
    <mergeCell ref="B173:I173"/>
    <mergeCell ref="B175:I175"/>
    <mergeCell ref="B178:I178"/>
    <mergeCell ref="B180:I180"/>
    <mergeCell ref="A183:D183"/>
    <mergeCell ref="E183:I183"/>
    <mergeCell ref="A184:D184"/>
    <mergeCell ref="E184:I184"/>
    <mergeCell ref="B161:I161"/>
    <mergeCell ref="A163:I163"/>
    <mergeCell ref="A165:I165"/>
    <mergeCell ref="A167:I167"/>
    <mergeCell ref="B169:I169"/>
    <mergeCell ref="B171:I171"/>
    <mergeCell ref="B177:I177"/>
    <mergeCell ref="A154:D154"/>
    <mergeCell ref="E154:I154"/>
    <mergeCell ref="A155:D155"/>
    <mergeCell ref="E155:I155"/>
    <mergeCell ref="B150:I150"/>
    <mergeCell ref="B159:I159"/>
    <mergeCell ref="B145:I145"/>
    <mergeCell ref="B147:I147"/>
    <mergeCell ref="B146:I146"/>
    <mergeCell ref="B148:I148"/>
    <mergeCell ref="B149:I149"/>
    <mergeCell ref="B151:I151"/>
    <mergeCell ref="B158:I158"/>
    <mergeCell ref="A137:D137"/>
    <mergeCell ref="E137:I137"/>
    <mergeCell ref="B141:I141"/>
    <mergeCell ref="B142:I142"/>
    <mergeCell ref="B143:I143"/>
    <mergeCell ref="B144:I144"/>
    <mergeCell ref="A125:I125"/>
    <mergeCell ref="A127:I127"/>
    <mergeCell ref="A129:I129"/>
    <mergeCell ref="B131:I131"/>
    <mergeCell ref="B133:I133"/>
    <mergeCell ref="A136:D136"/>
    <mergeCell ref="E136:I136"/>
    <mergeCell ref="A114:D114"/>
    <mergeCell ref="E114:I114"/>
    <mergeCell ref="B117:I117"/>
    <mergeCell ref="A119:I119"/>
    <mergeCell ref="B121:I121"/>
    <mergeCell ref="B123:I123"/>
    <mergeCell ref="A102:I102"/>
    <mergeCell ref="B104:I104"/>
    <mergeCell ref="B106:I106"/>
    <mergeCell ref="A108:I108"/>
    <mergeCell ref="B110:I110"/>
    <mergeCell ref="A113:D113"/>
    <mergeCell ref="E113:I113"/>
    <mergeCell ref="A91:D91"/>
    <mergeCell ref="E91:I91"/>
    <mergeCell ref="A94:I94"/>
    <mergeCell ref="B96:I96"/>
    <mergeCell ref="B98:I98"/>
    <mergeCell ref="B100:I100"/>
    <mergeCell ref="E72:I72"/>
    <mergeCell ref="A73:D73"/>
    <mergeCell ref="E73:I73"/>
    <mergeCell ref="C86:I86"/>
    <mergeCell ref="C75:I75"/>
    <mergeCell ref="C77:I77"/>
    <mergeCell ref="C79:I79"/>
    <mergeCell ref="C81:I81"/>
    <mergeCell ref="C85:I85"/>
    <mergeCell ref="B88:I88"/>
    <mergeCell ref="A90:D90"/>
    <mergeCell ref="E90:I90"/>
    <mergeCell ref="A72:D72"/>
    <mergeCell ref="A40:I40"/>
    <mergeCell ref="A36:I36"/>
    <mergeCell ref="A37:I37"/>
    <mergeCell ref="A38:I38"/>
    <mergeCell ref="A39:I39"/>
    <mergeCell ref="A56:I56"/>
    <mergeCell ref="B58:I58"/>
    <mergeCell ref="C64:I64"/>
    <mergeCell ref="A50:I50"/>
    <mergeCell ref="A52:I52"/>
    <mergeCell ref="A54:I54"/>
    <mergeCell ref="C60:I60"/>
    <mergeCell ref="C62:I62"/>
    <mergeCell ref="B66:I66"/>
    <mergeCell ref="C83:I83"/>
    <mergeCell ref="A1:I1"/>
    <mergeCell ref="B2:I2"/>
    <mergeCell ref="B3:I3"/>
    <mergeCell ref="B4:I4"/>
    <mergeCell ref="B5:I5"/>
    <mergeCell ref="B6:I6"/>
    <mergeCell ref="A41:I41"/>
    <mergeCell ref="A48:D48"/>
    <mergeCell ref="E48:I48"/>
    <mergeCell ref="A42:I42"/>
    <mergeCell ref="A43:I43"/>
    <mergeCell ref="A47:D47"/>
    <mergeCell ref="E47:I47"/>
    <mergeCell ref="A44:I44"/>
    <mergeCell ref="A45:I45"/>
    <mergeCell ref="A68:I68"/>
    <mergeCell ref="B70:I70"/>
    <mergeCell ref="A31:I31"/>
    <mergeCell ref="A32:I32"/>
    <mergeCell ref="A33:I33"/>
    <mergeCell ref="A34:I34"/>
    <mergeCell ref="A35:I35"/>
  </mergeCells>
  <printOptions horizontalCentered="1"/>
  <pageMargins left="0.75" right="0.75" top="0.68" bottom="0.19" header="0.5" footer="0.15"/>
  <pageSetup paperSize="9" scale="88" fitToHeight="0" orientation="portrait" r:id="rId26"/>
  <headerFooter alignWithMargins="0">
    <oddFooter>&amp;C&amp;A</oddFooter>
  </headerFooter>
  <rowBreaks count="7" manualBreakCount="7">
    <brk id="49" max="8" man="1"/>
    <brk id="74" max="8" man="1"/>
    <brk id="92" max="8" man="1"/>
    <brk id="115" max="8" man="1"/>
    <brk id="138" max="8" man="1"/>
    <brk id="156" max="8" man="1"/>
    <brk id="185" max="8" man="1"/>
  </rowBreaks>
  <drawing r:id="rId27"/>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indexed="37"/>
  </sheetPr>
  <dimension ref="A1:L22"/>
  <sheetViews>
    <sheetView showGridLines="0" view="pageBreakPreview" zoomScale="80" zoomScaleNormal="100" zoomScaleSheetLayoutView="80" workbookViewId="0">
      <selection activeCell="J8" sqref="J8"/>
    </sheetView>
  </sheetViews>
  <sheetFormatPr defaultColWidth="9.109375" defaultRowHeight="13.8"/>
  <cols>
    <col min="1" max="1" width="9.88671875" style="134" customWidth="1"/>
    <col min="2" max="2" width="12.6640625" style="134" customWidth="1"/>
    <col min="3" max="3" width="44.109375" style="134" customWidth="1"/>
    <col min="4" max="4" width="60.5546875" style="134" customWidth="1"/>
    <col min="5" max="5" width="18.5546875" style="134" customWidth="1"/>
    <col min="6" max="6" width="9.88671875" style="131" customWidth="1"/>
    <col min="7" max="9" width="9.109375" style="131"/>
    <col min="10" max="16384" width="9.109375" style="128"/>
  </cols>
  <sheetData>
    <row r="1" spans="1:12" ht="18" customHeight="1">
      <c r="A1" s="606" t="s">
        <v>9</v>
      </c>
      <c r="B1" s="609" t="s">
        <v>130</v>
      </c>
      <c r="C1" s="609"/>
      <c r="D1" s="609"/>
      <c r="E1" s="609"/>
      <c r="F1" s="606"/>
      <c r="G1" s="533"/>
      <c r="H1" s="126"/>
      <c r="I1" s="126"/>
      <c r="J1" s="127"/>
      <c r="L1" s="128" t="s">
        <v>470</v>
      </c>
    </row>
    <row r="2" spans="1:12" ht="72" customHeight="1">
      <c r="A2" s="607"/>
      <c r="B2" s="610" t="str">
        <f>Basic!B1</f>
        <v>Rural Electrification Work under Prime Minister’s Development Project (PMDP) in Reasi, Udhampur &amp; Ramban districts of UT of J&amp;K.</v>
      </c>
      <c r="C2" s="611"/>
      <c r="D2" s="611"/>
      <c r="E2" s="612"/>
      <c r="F2" s="607"/>
      <c r="G2" s="125"/>
      <c r="H2" s="126"/>
      <c r="I2" s="126"/>
      <c r="J2" s="127"/>
    </row>
    <row r="3" spans="1:12" ht="21" customHeight="1">
      <c r="A3" s="607"/>
      <c r="B3" s="623" t="str">
        <f>"Specification No.: " &amp; Basic!B3</f>
        <v>Specification No.: 5002001909/OTHERS/DOM/A04-CC CS -5</v>
      </c>
      <c r="C3" s="623"/>
      <c r="D3" s="623"/>
      <c r="E3" s="623"/>
      <c r="F3" s="607"/>
      <c r="G3" s="125"/>
      <c r="H3" s="126"/>
      <c r="I3" s="126"/>
      <c r="J3" s="127"/>
    </row>
    <row r="4" spans="1:12" s="140" customFormat="1" ht="27.75" customHeight="1">
      <c r="A4" s="607"/>
      <c r="B4" s="316">
        <v>1</v>
      </c>
      <c r="C4" s="620" t="s">
        <v>131</v>
      </c>
      <c r="D4" s="620"/>
      <c r="E4" s="620"/>
      <c r="F4" s="607"/>
      <c r="G4" s="137"/>
      <c r="H4" s="137"/>
      <c r="I4" s="138"/>
      <c r="J4" s="139"/>
    </row>
    <row r="5" spans="1:12" s="140" customFormat="1" ht="30.75" customHeight="1">
      <c r="A5" s="607"/>
      <c r="B5" s="317">
        <v>2</v>
      </c>
      <c r="C5" s="620" t="s">
        <v>724</v>
      </c>
      <c r="D5" s="620"/>
      <c r="E5" s="620"/>
      <c r="F5" s="607"/>
      <c r="G5" s="136"/>
      <c r="H5" s="138"/>
      <c r="I5" s="138"/>
      <c r="J5" s="139"/>
    </row>
    <row r="6" spans="1:12" s="140" customFormat="1" ht="18" customHeight="1">
      <c r="A6" s="607"/>
      <c r="B6" s="317">
        <v>3</v>
      </c>
      <c r="C6" s="622" t="s">
        <v>166</v>
      </c>
      <c r="D6" s="622"/>
      <c r="E6" s="622"/>
      <c r="F6" s="607"/>
      <c r="G6" s="136"/>
      <c r="H6" s="138"/>
      <c r="I6" s="138"/>
      <c r="J6" s="139"/>
    </row>
    <row r="7" spans="1:12" s="140" customFormat="1" ht="30.75" customHeight="1">
      <c r="A7" s="607"/>
      <c r="B7" s="317">
        <v>4</v>
      </c>
      <c r="C7" s="620" t="s">
        <v>165</v>
      </c>
      <c r="D7" s="620"/>
      <c r="E7" s="620"/>
      <c r="F7" s="607"/>
      <c r="G7" s="136"/>
      <c r="H7" s="138"/>
      <c r="I7" s="138"/>
      <c r="J7" s="139"/>
    </row>
    <row r="8" spans="1:12" s="140" customFormat="1" ht="40.5" customHeight="1">
      <c r="A8" s="607"/>
      <c r="B8" s="317">
        <v>5</v>
      </c>
      <c r="C8" s="620" t="s">
        <v>479</v>
      </c>
      <c r="D8" s="620"/>
      <c r="E8" s="620"/>
      <c r="F8" s="607"/>
      <c r="G8" s="136"/>
      <c r="H8" s="138"/>
      <c r="I8" s="138"/>
      <c r="J8" s="139"/>
    </row>
    <row r="9" spans="1:12" s="140" customFormat="1" ht="25.5" customHeight="1">
      <c r="A9" s="607"/>
      <c r="B9" s="318">
        <v>6</v>
      </c>
      <c r="C9" s="621" t="s">
        <v>469</v>
      </c>
      <c r="D9" s="621"/>
      <c r="E9" s="621"/>
      <c r="F9" s="607"/>
      <c r="G9" s="136"/>
      <c r="H9" s="138"/>
      <c r="I9" s="138"/>
      <c r="J9" s="139"/>
    </row>
    <row r="10" spans="1:12" s="140" customFormat="1" ht="33" customHeight="1">
      <c r="A10" s="607"/>
      <c r="B10" s="318">
        <v>7</v>
      </c>
      <c r="C10" s="621" t="s">
        <v>511</v>
      </c>
      <c r="D10" s="621"/>
      <c r="E10" s="621"/>
      <c r="F10" s="607"/>
      <c r="G10" s="136"/>
      <c r="H10" s="138"/>
      <c r="I10" s="138"/>
      <c r="J10" s="315"/>
    </row>
    <row r="11" spans="1:12" s="140" customFormat="1" ht="54" customHeight="1">
      <c r="A11" s="607"/>
      <c r="B11" s="542">
        <v>8</v>
      </c>
      <c r="C11" s="620" t="s">
        <v>801</v>
      </c>
      <c r="D11" s="620"/>
      <c r="E11" s="620"/>
      <c r="F11" s="607"/>
      <c r="G11" s="136"/>
      <c r="H11" s="138"/>
      <c r="I11" s="138"/>
      <c r="J11" s="315"/>
    </row>
    <row r="12" spans="1:12" s="140" customFormat="1" ht="12" customHeight="1">
      <c r="A12" s="607"/>
      <c r="B12" s="542"/>
      <c r="C12" s="543"/>
      <c r="D12" s="543"/>
      <c r="E12" s="543"/>
      <c r="F12" s="607"/>
      <c r="G12" s="136"/>
      <c r="H12" s="138"/>
      <c r="I12" s="138"/>
      <c r="J12" s="315"/>
    </row>
    <row r="13" spans="1:12" s="140" customFormat="1" ht="33" customHeight="1">
      <c r="A13" s="607"/>
      <c r="B13" s="319" t="s">
        <v>390</v>
      </c>
      <c r="C13" s="624" t="s">
        <v>481</v>
      </c>
      <c r="D13" s="624"/>
      <c r="E13" s="625"/>
      <c r="F13" s="607"/>
      <c r="G13" s="136"/>
      <c r="H13" s="138"/>
      <c r="I13" s="138"/>
      <c r="J13" s="139"/>
    </row>
    <row r="14" spans="1:12" ht="5.25" customHeight="1">
      <c r="A14" s="607"/>
      <c r="B14" s="320"/>
      <c r="C14" s="320"/>
      <c r="D14" s="320"/>
      <c r="E14" s="320"/>
      <c r="F14" s="607"/>
      <c r="G14" s="125"/>
      <c r="H14" s="126"/>
      <c r="I14" s="126"/>
      <c r="J14" s="127"/>
    </row>
    <row r="15" spans="1:12" ht="18" customHeight="1">
      <c r="A15" s="607"/>
      <c r="B15" s="619"/>
      <c r="C15" s="619"/>
      <c r="D15" s="619"/>
      <c r="E15" s="619"/>
      <c r="F15" s="607"/>
      <c r="G15" s="125"/>
      <c r="H15" s="126"/>
      <c r="I15" s="126"/>
      <c r="J15" s="127"/>
    </row>
    <row r="16" spans="1:12" ht="8.1" customHeight="1">
      <c r="A16" s="607"/>
      <c r="B16" s="130"/>
      <c r="C16" s="130"/>
      <c r="D16" s="130"/>
      <c r="E16" s="130"/>
      <c r="F16" s="607"/>
      <c r="G16" s="125"/>
      <c r="H16" s="126"/>
      <c r="I16" s="126"/>
      <c r="J16" s="127"/>
    </row>
    <row r="17" spans="1:10" ht="27.75" customHeight="1">
      <c r="A17" s="607"/>
      <c r="B17" s="536"/>
      <c r="C17" s="537"/>
      <c r="D17" s="613"/>
      <c r="E17" s="614"/>
      <c r="F17" s="607"/>
    </row>
    <row r="18" spans="1:10" ht="19.5" customHeight="1">
      <c r="A18" s="607"/>
      <c r="B18" s="538"/>
      <c r="C18" s="539"/>
      <c r="D18" s="615"/>
      <c r="E18" s="616"/>
      <c r="F18" s="607"/>
      <c r="G18" s="125"/>
      <c r="H18" s="126"/>
      <c r="I18" s="126"/>
      <c r="J18" s="127"/>
    </row>
    <row r="19" spans="1:10" ht="24" customHeight="1">
      <c r="A19" s="607"/>
      <c r="B19" s="538"/>
      <c r="C19" s="539"/>
      <c r="D19" s="615"/>
      <c r="E19" s="616"/>
      <c r="F19" s="607"/>
      <c r="G19" s="132"/>
      <c r="H19" s="132"/>
      <c r="I19" s="132"/>
      <c r="J19" s="132"/>
    </row>
    <row r="20" spans="1:10" ht="23.25" customHeight="1">
      <c r="A20" s="608"/>
      <c r="B20" s="540"/>
      <c r="C20" s="541"/>
      <c r="D20" s="617"/>
      <c r="E20" s="618"/>
      <c r="F20" s="608"/>
      <c r="G20" s="132"/>
      <c r="H20" s="132"/>
      <c r="I20" s="132"/>
      <c r="J20" s="132"/>
    </row>
    <row r="21" spans="1:10" ht="15.6">
      <c r="A21" s="133"/>
      <c r="B21" s="129"/>
      <c r="C21" s="129"/>
      <c r="D21" s="129"/>
      <c r="E21" s="129"/>
      <c r="F21" s="126"/>
      <c r="G21" s="126"/>
      <c r="H21" s="126"/>
      <c r="I21" s="126"/>
      <c r="J21" s="127"/>
    </row>
    <row r="22" spans="1:10" ht="15.6">
      <c r="A22" s="133"/>
      <c r="B22" s="133"/>
      <c r="C22" s="133"/>
      <c r="D22" s="133"/>
      <c r="E22" s="133"/>
      <c r="F22" s="126"/>
      <c r="G22" s="126"/>
      <c r="H22" s="126"/>
      <c r="I22" s="126"/>
      <c r="J22" s="127"/>
    </row>
  </sheetData>
  <sheetProtection algorithmName="SHA-512" hashValue="nemkbBI7ormVIl3INBYLntwNR7NPgNtNJOT44lAVD0OCp2pNQK8CgALyH0uYwFOzKDHBrQB2jXyuO2ffdoq6yw==" saltValue="C+htrA6FxjEjNpSt+Z6XfQ==" spinCount="100000" sheet="1" formatColumns="0" formatRows="0" selectLockedCells="1"/>
  <customSheetViews>
    <customSheetView guid="{AC4C7B77-63EC-4D27-A5DB-0B1118A50B23}" scale="80" showPageBreaks="1" showGridLines="0" printArea="1" view="pageBreakPreview">
      <selection activeCell="J8" sqref="J8"/>
      <pageMargins left="0.15748031496063" right="0.23622047244094499" top="0.78" bottom="0.98425196850393704" header="0.35433070866141703" footer="0.511811023622047"/>
      <printOptions horizontalCentered="1"/>
      <pageSetup paperSize="9" scale="95" orientation="landscape" r:id="rId1"/>
      <headerFooter alignWithMargins="0"/>
    </customSheetView>
    <customSheetView guid="{75B62F04-C357-470B-9A70-09F62BD072B1}" scale="80" showPageBreaks="1" showGridLines="0" printArea="1" view="pageBreakPreview">
      <selection activeCell="K13" sqref="K13"/>
      <pageMargins left="0.15748031496063" right="0.23622047244094499" top="0.78" bottom="0.98425196850393704" header="0.35433070866141703" footer="0.511811023622047"/>
      <printOptions horizontalCentered="1"/>
      <pageSetup paperSize="9" scale="95" orientation="landscape" r:id="rId2"/>
      <headerFooter alignWithMargins="0"/>
    </customSheetView>
    <customSheetView guid="{FB41F969-87BE-4AD1-A99C-A5F9EA1C8FCB}" scale="80" showPageBreaks="1" showGridLines="0" printArea="1" view="pageBreakPreview">
      <selection activeCell="C11" sqref="C11:E11"/>
      <pageMargins left="0.15748031496063" right="0.23622047244094499" top="0.78" bottom="0.98425196850393704" header="0.35433070866141703" footer="0.511811023622047"/>
      <printOptions horizontalCentered="1"/>
      <pageSetup paperSize="9" scale="95" orientation="landscape" r:id="rId3"/>
      <headerFooter alignWithMargins="0"/>
    </customSheetView>
    <customSheetView guid="{47D52ECC-373D-4A7A-838F-7112A4A0A94F}" scale="110" showPageBreaks="1" showGridLines="0" printArea="1" view="pageBreakPreview">
      <selection activeCell="J16" sqref="J16"/>
      <pageMargins left="0.15748031496063" right="0.23622047244094499" top="0.78" bottom="0.98425196850393704" header="0.35433070866141703" footer="0.511811023622047"/>
      <printOptions horizontalCentered="1"/>
      <pageSetup paperSize="9" scale="95" orientation="landscape" r:id="rId4"/>
      <headerFooter alignWithMargins="0"/>
    </customSheetView>
    <customSheetView guid="{BA86FE7A-199D-4ABD-A444-AE6BFDF4BCC9}" scale="145" showPageBreaks="1" showGridLines="0" printArea="1" view="pageBreakPreview">
      <selection activeCell="H2" sqref="H2"/>
      <pageMargins left="0.15748031496063" right="0.23622047244094499" top="0.78" bottom="0.98425196850393704" header="0.35433070866141703" footer="0.511811023622047"/>
      <printOptions horizontalCentered="1"/>
      <pageSetup paperSize="9" scale="95" orientation="landscape" r:id="rId5"/>
      <headerFooter alignWithMargins="0"/>
    </customSheetView>
    <customSheetView guid="{E51D3662-FFCE-4FD6-A590-7DDC9E38C41F}" showGridLines="0">
      <selection activeCell="C10" sqref="C10:E10"/>
      <pageMargins left="0.15748031496063" right="0.23622047244094499" top="0.78" bottom="0.98425196850393704" header="0.35433070866141703" footer="0.511811023622047"/>
      <printOptions horizontalCentered="1"/>
      <pageSetup paperSize="9" orientation="landscape" r:id="rId6"/>
      <headerFooter alignWithMargins="0"/>
    </customSheetView>
    <customSheetView guid="{CB7992C9-ABA5-4C7D-8C49-1E1D8E8875C7}" showGridLines="0">
      <selection activeCell="D27" sqref="D27"/>
      <pageMargins left="0.15748031496063" right="0.23622047244094499" top="0.78" bottom="0.98425196850393704" header="0.35433070866141703" footer="0.511811023622047"/>
      <printOptions horizontalCentered="1"/>
      <pageSetup paperSize="9" orientation="landscape" r:id="rId7"/>
      <headerFooter alignWithMargins="0"/>
    </customSheetView>
    <customSheetView guid="{97C0FC0E-800C-45C9-895E-E91A3F1ADBA4}" showGridLines="0">
      <selection activeCell="H8" sqref="H8"/>
      <pageMargins left="0.15748031496063" right="0.23622047244094499" top="0.78" bottom="0.98425196850393704" header="0.35433070866141703" footer="0.511811023622047"/>
      <printOptions horizontalCentered="1"/>
      <pageSetup paperSize="9" orientation="landscape" r:id="rId8"/>
      <headerFooter alignWithMargins="0"/>
    </customSheetView>
    <customSheetView guid="{15A19D23-A9FD-4FC1-B7B0-F2D16BDFC729}" showGridLines="0">
      <selection activeCell="J3" sqref="J3"/>
      <pageMargins left="0.15748031496063" right="0.23622047244094499" top="0.78" bottom="0.98425196850393704" header="0.35433070866141703" footer="0.511811023622047"/>
      <printOptions horizontalCentered="1"/>
      <pageSetup paperSize="9" orientation="landscape" r:id="rId9"/>
      <headerFooter alignWithMargins="0"/>
    </customSheetView>
    <customSheetView guid="{C5EDD9E3-0801-4479-8600-A80B0FCFDF0B}" showGridLines="0">
      <selection activeCell="C7" sqref="C7:E7"/>
      <pageMargins left="0.15748031496063" right="0.23622047244094499" top="0.78" bottom="0.98425196850393704" header="0.35433070866141703" footer="0.511811023622047"/>
      <printOptions horizontalCentered="1"/>
      <pageSetup paperSize="9" orientation="landscape" r:id="rId10"/>
      <headerFooter alignWithMargins="0"/>
    </customSheetView>
    <customSheetView guid="{FE4EC9C4-31B9-4D40-8323-5B16C3BC840F}" showGridLines="0">
      <selection activeCell="B3" sqref="B3:E3"/>
      <pageMargins left="0.15748031496063" right="0.23622047244094499" top="0.78" bottom="0.98425196850393704" header="0.35433070866141703" footer="0.511811023622047"/>
      <printOptions horizontalCentered="1"/>
      <pageSetup paperSize="9" orientation="landscape" r:id="rId11"/>
      <headerFooter alignWithMargins="0"/>
    </customSheetView>
    <customSheetView guid="{F9FE2C60-2849-4C32-B532-2B1A89FFA9CD}" showGridLines="0">
      <selection activeCell="B3" sqref="B3:E3"/>
      <pageMargins left="0.15748031496063" right="0.23622047244094499" top="0.78" bottom="0.98425196850393704" header="0.35433070866141703" footer="0.511811023622047"/>
      <printOptions horizontalCentered="1"/>
      <pageSetup paperSize="9" orientation="landscape" r:id="rId12"/>
      <headerFooter alignWithMargins="0"/>
    </customSheetView>
    <customSheetView guid="{494F6778-23FE-4AAC-B37D-6C7543FC13B9}" scale="90" showGridLines="0">
      <selection activeCell="B1" sqref="B1:E1"/>
      <pageMargins left="0.15748031496063" right="0.23622047244094499" top="0.78" bottom="0.98425196850393704" header="0.35433070866141703" footer="0.511811023622047"/>
      <printOptions horizontalCentered="1"/>
      <pageSetup paperSize="9" orientation="landscape" r:id="rId13"/>
      <headerFooter alignWithMargins="0"/>
    </customSheetView>
    <customSheetView guid="{CD4CA1A8-824A-452F-BDBA-32A47C1B3013}" showGridLines="0">
      <selection sqref="A1:A16"/>
      <pageMargins left="0.15748031496063" right="0.23622047244094499" top="0.78" bottom="0.98425196850393704" header="0.35433070866141703" footer="0.511811023622047"/>
      <printOptions horizontalCentered="1"/>
      <pageSetup paperSize="9" orientation="landscape" r:id="rId14"/>
      <headerFooter alignWithMargins="0"/>
    </customSheetView>
    <customSheetView guid="{8E7B022F-1113-4BA2-B2BA-8EDBE02A2557}" showGridLines="0" showRuler="0">
      <selection activeCell="B1" sqref="B1:E1"/>
      <pageMargins left="0.15748031496063" right="0.23622047244094499" top="0.78" bottom="0.98425196850393704" header="0.35433070866141703" footer="0.511811023622047"/>
      <printOptions horizontalCentered="1"/>
      <pageSetup paperSize="9" orientation="landscape" r:id="rId15"/>
      <headerFooter alignWithMargins="0"/>
    </customSheetView>
    <customSheetView guid="{A3F641DF-CF1D-48E3-AFDC-E52726A449CB}" showGridLines="0" showRuler="0">
      <pageMargins left="0.15748031496063" right="0.23622047244094499" top="0.78" bottom="0.98425196850393704" header="0.35433070866141703" footer="0.511811023622047"/>
      <printOptions horizontalCentered="1"/>
      <pageSetup paperSize="9" orientation="landscape" r:id="rId16"/>
      <headerFooter alignWithMargins="0"/>
    </customSheetView>
    <customSheetView guid="{ECEBABD0-566A-41C4-AA9A-38EA30EFEDA8}" showPageBreaks="1" showGridLines="0" showRuler="0">
      <pageMargins left="0.15748031496063" right="0.23622047244094499" top="0.78" bottom="0.98425196850393704" header="0.35433070866141703" footer="0.511811023622047"/>
      <printOptions horizontalCentered="1"/>
      <pageSetup paperSize="9" orientation="landscape" r:id="rId17"/>
      <headerFooter alignWithMargins="0"/>
    </customSheetView>
    <customSheetView guid="{43BCBF1E-CDCF-4541-8D79-87EDCECBC1FD}" scale="90" showGridLines="0">
      <selection sqref="A1:A16"/>
      <pageMargins left="0.15748031496063" right="0.23622047244094499" top="0.78" bottom="0.98425196850393704" header="0.35433070866141703" footer="0.511811023622047"/>
      <printOptions horizontalCentered="1"/>
      <pageSetup paperSize="9" orientation="landscape" r:id="rId18"/>
      <headerFooter alignWithMargins="0"/>
    </customSheetView>
    <customSheetView guid="{7A9EA6D6-4DDF-43D9-92E6-C6AFAD14E266}" showGridLines="0">
      <selection activeCell="B1" sqref="B1:E1"/>
      <pageMargins left="0.15748031496063" right="0.23622047244094499" top="0.78" bottom="0.98425196850393704" header="0.35433070866141703" footer="0.511811023622047"/>
      <printOptions horizontalCentered="1"/>
      <pageSetup paperSize="9" orientation="landscape" r:id="rId19"/>
      <headerFooter alignWithMargins="0"/>
    </customSheetView>
    <customSheetView guid="{DC28ED1E-3E35-4094-9C2B-5C0A1C1D459C}" showGridLines="0">
      <selection activeCell="B2" sqref="B2:E2"/>
      <pageMargins left="0.15748031496063" right="0.23622047244094499" top="0.78" bottom="0.98425196850393704" header="0.35433070866141703" footer="0.511811023622047"/>
      <printOptions horizontalCentered="1"/>
      <pageSetup paperSize="9" orientation="landscape" r:id="rId20"/>
      <headerFooter alignWithMargins="0"/>
    </customSheetView>
    <customSheetView guid="{240327DD-375F-45D4-BA52-89AFD79FE6A1}" showGridLines="0">
      <selection activeCell="B2" sqref="B2:E2"/>
      <pageMargins left="0.15748031496063" right="0.23622047244094499" top="0.78" bottom="0.98425196850393704" header="0.35433070866141703" footer="0.511811023622047"/>
      <printOptions horizontalCentered="1"/>
      <pageSetup paperSize="9" orientation="landscape" r:id="rId21"/>
      <headerFooter alignWithMargins="0"/>
    </customSheetView>
    <customSheetView guid="{477F7E43-D393-45BA-B99B-D838E4629B5D}" showGridLines="0">
      <selection activeCell="J3" sqref="J3"/>
      <pageMargins left="0.15748031496063" right="0.23622047244094499" top="0.78" bottom="0.98425196850393704" header="0.35433070866141703" footer="0.511811023622047"/>
      <printOptions horizontalCentered="1"/>
      <pageSetup paperSize="9" orientation="landscape" r:id="rId22"/>
      <headerFooter alignWithMargins="0"/>
    </customSheetView>
    <customSheetView guid="{8E3ED18F-7B8F-4A1C-969D-A70DC3B696C3}" showGridLines="0">
      <selection activeCell="J3" sqref="J3"/>
      <pageMargins left="0.15748031496063" right="0.23622047244094499" top="0.78" bottom="0.98425196850393704" header="0.35433070866141703" footer="0.511811023622047"/>
      <printOptions horizontalCentered="1"/>
      <pageSetup paperSize="9" orientation="landscape" r:id="rId23"/>
      <headerFooter alignWithMargins="0"/>
    </customSheetView>
    <customSheetView guid="{38BECF6E-1A53-4F98-87B9-44F2C5F77E08}" showGridLines="0">
      <selection activeCell="H8" sqref="H8"/>
      <pageMargins left="0.15748031496063" right="0.23622047244094499" top="0.78" bottom="0.98425196850393704" header="0.35433070866141703" footer="0.511811023622047"/>
      <printOptions horizontalCentered="1"/>
      <pageSetup paperSize="9" orientation="landscape" r:id="rId24"/>
      <headerFooter alignWithMargins="0"/>
    </customSheetView>
    <customSheetView guid="{340562B9-6CEE-4962-8D7D-CA1C6778F52C}" showGridLines="0" topLeftCell="A4">
      <selection activeCell="H8" sqref="H8"/>
      <pageMargins left="0.15748031496063" right="0.23622047244094499" top="0.78" bottom="0.98425196850393704" header="0.35433070866141703" footer="0.511811023622047"/>
      <printOptions horizontalCentered="1"/>
      <pageSetup paperSize="9" orientation="landscape" r:id="rId25"/>
      <headerFooter alignWithMargins="0"/>
    </customSheetView>
    <customSheetView guid="{82E8A0F5-0020-4355-95CF-28601763A783}" showGridLines="0">
      <selection activeCell="D23" sqref="D23"/>
      <pageMargins left="0.15748031496063" right="0.23622047244094499" top="0.78" bottom="0.98425196850393704" header="0.35433070866141703" footer="0.511811023622047"/>
      <printOptions horizontalCentered="1"/>
      <pageSetup paperSize="9" orientation="landscape" r:id="rId26"/>
      <headerFooter alignWithMargins="0"/>
    </customSheetView>
    <customSheetView guid="{05855B4F-D61E-4C97-B759-B2F96767F6F8}" scale="115" showPageBreaks="1" showGridLines="0" printArea="1" view="pageBreakPreview" topLeftCell="B1">
      <selection activeCell="G2" sqref="G2"/>
      <pageMargins left="0.15748031496063" right="0.23622047244094499" top="0.78" bottom="0.98425196850393704" header="0.35433070866141703" footer="0.511811023622047"/>
      <printOptions horizontalCentered="1"/>
      <pageSetup paperSize="9" scale="95" orientation="landscape" r:id="rId27"/>
      <headerFooter alignWithMargins="0"/>
    </customSheetView>
    <customSheetView guid="{347D9A5E-5167-4CD7-A121-BEAF211F64E4}" scale="110" showPageBreaks="1" showGridLines="0" printArea="1" view="pageBreakPreview">
      <selection activeCell="J16" sqref="J16"/>
      <pageMargins left="0.15748031496063" right="0.23622047244094499" top="0.78" bottom="0.98425196850393704" header="0.35433070866141703" footer="0.511811023622047"/>
      <printOptions horizontalCentered="1"/>
      <pageSetup paperSize="9" scale="95" orientation="landscape" r:id="rId28"/>
      <headerFooter alignWithMargins="0"/>
    </customSheetView>
    <customSheetView guid="{72B383D4-8341-48BE-BBCC-63C6785ABF81}" scale="80" showPageBreaks="1" showGridLines="0" printArea="1" view="pageBreakPreview">
      <selection activeCell="F21" sqref="F21"/>
      <pageMargins left="0.15748031496063" right="0.23622047244094499" top="0.78" bottom="0.98425196850393704" header="0.35433070866141703" footer="0.511811023622047"/>
      <printOptions horizontalCentered="1"/>
      <pageSetup paperSize="9" scale="95" orientation="landscape" r:id="rId29"/>
      <headerFooter alignWithMargins="0"/>
    </customSheetView>
    <customSheetView guid="{7706378E-40E2-4583-90AF-E6E1DCB3696C}" scale="80" showPageBreaks="1" showGridLines="0" printArea="1" view="pageBreakPreview">
      <selection activeCell="K13" sqref="K13"/>
      <pageMargins left="0.15748031496063" right="0.23622047244094499" top="0.78" bottom="0.98425196850393704" header="0.35433070866141703" footer="0.511811023622047"/>
      <printOptions horizontalCentered="1"/>
      <pageSetup paperSize="9" scale="95" orientation="landscape" r:id="rId30"/>
      <headerFooter alignWithMargins="0"/>
    </customSheetView>
  </customSheetViews>
  <mergeCells count="16">
    <mergeCell ref="A1:A20"/>
    <mergeCell ref="B1:E1"/>
    <mergeCell ref="B2:E2"/>
    <mergeCell ref="D17:E20"/>
    <mergeCell ref="F1:F20"/>
    <mergeCell ref="B15:E15"/>
    <mergeCell ref="C7:E7"/>
    <mergeCell ref="C8:E8"/>
    <mergeCell ref="C10:E10"/>
    <mergeCell ref="C6:E6"/>
    <mergeCell ref="B3:E3"/>
    <mergeCell ref="C4:E4"/>
    <mergeCell ref="C5:E5"/>
    <mergeCell ref="C13:E13"/>
    <mergeCell ref="C9:E9"/>
    <mergeCell ref="C11:E11"/>
  </mergeCells>
  <phoneticPr fontId="29" type="noConversion"/>
  <printOptions horizontalCentered="1"/>
  <pageMargins left="0.15748031496063" right="0.23622047244094499" top="0.78" bottom="0.98425196850393704" header="0.35433070866141703" footer="0.511811023622047"/>
  <pageSetup paperSize="9" scale="95" orientation="landscape" r:id="rId31"/>
  <headerFooter alignWithMargins="0"/>
  <drawing r:id="rId3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2">
    <tabColor indexed="24"/>
    <pageSetUpPr fitToPage="1"/>
  </sheetPr>
  <dimension ref="A1:AE124"/>
  <sheetViews>
    <sheetView showGridLines="0" view="pageBreakPreview" zoomScaleNormal="100" zoomScaleSheetLayoutView="100" workbookViewId="0">
      <selection activeCell="E28" sqref="E28"/>
    </sheetView>
  </sheetViews>
  <sheetFormatPr defaultColWidth="9.109375" defaultRowHeight="14.4"/>
  <cols>
    <col min="1" max="1" width="12.109375" style="29" customWidth="1"/>
    <col min="2" max="2" width="36.44140625" style="29" customWidth="1"/>
    <col min="3" max="3" width="11.44140625" style="29" customWidth="1"/>
    <col min="4" max="4" width="15.44140625" style="29" customWidth="1"/>
    <col min="5" max="5" width="39.33203125" style="42" customWidth="1"/>
    <col min="6" max="7" width="9.109375" style="230"/>
    <col min="8" max="8" width="0" style="230" hidden="1" customWidth="1"/>
    <col min="9" max="9" width="9.109375" style="230"/>
    <col min="10" max="10" width="0" style="230" hidden="1" customWidth="1"/>
    <col min="11" max="31" width="9.109375" style="230"/>
    <col min="32" max="16384" width="9.109375" style="25"/>
  </cols>
  <sheetData>
    <row r="1" spans="1:31" ht="38.25" customHeight="1">
      <c r="A1" s="651" t="str">
        <f>'Attach 3(JV)'!A1</f>
        <v>Specification No. :5002001909/OTHERS/DOM/A04-CC CS -5</v>
      </c>
      <c r="B1" s="651"/>
      <c r="C1" s="651"/>
      <c r="D1" s="651"/>
      <c r="E1" s="374" t="str">
        <f>"Attachment-15 " &amp; 'Attach 3(JV)'!AT1</f>
        <v xml:space="preserve">Attachment-15 </v>
      </c>
      <c r="F1" s="229"/>
      <c r="G1" s="229"/>
      <c r="H1" s="229"/>
      <c r="I1" s="229"/>
      <c r="J1" s="229"/>
      <c r="K1" s="229"/>
      <c r="L1" s="229"/>
      <c r="M1" s="229"/>
      <c r="N1" s="229"/>
      <c r="O1" s="229"/>
      <c r="P1" s="229"/>
      <c r="Q1" s="229"/>
      <c r="R1" s="229"/>
      <c r="S1" s="229"/>
      <c r="T1" s="229"/>
      <c r="U1" s="229"/>
      <c r="V1" s="229"/>
      <c r="W1" s="229"/>
      <c r="X1" s="229"/>
      <c r="Y1" s="229"/>
      <c r="Z1" s="229"/>
      <c r="AA1" s="229"/>
      <c r="AB1" s="229"/>
      <c r="AC1" s="229"/>
      <c r="AD1" s="229"/>
      <c r="AE1" s="229"/>
    </row>
    <row r="2" spans="1:31" ht="12" customHeight="1"/>
    <row r="3" spans="1:31" ht="93" customHeight="1">
      <c r="A3" s="721" t="str">
        <f>Basic!B1</f>
        <v>Rural Electrification Work under Prime Minister’s Development Project (PMDP) in Reasi, Udhampur &amp; Ramban districts of UT of J&amp;K.</v>
      </c>
      <c r="B3" s="722"/>
      <c r="C3" s="722"/>
      <c r="D3" s="722"/>
      <c r="E3" s="722"/>
      <c r="F3" s="229"/>
      <c r="G3" s="229"/>
      <c r="H3" s="229"/>
      <c r="I3" s="229"/>
      <c r="J3" s="229"/>
      <c r="K3" s="229"/>
      <c r="L3" s="229"/>
      <c r="M3" s="229"/>
      <c r="N3" s="229"/>
      <c r="O3" s="229"/>
      <c r="P3" s="229"/>
      <c r="Q3" s="229"/>
      <c r="R3" s="229"/>
      <c r="S3" s="229"/>
      <c r="T3" s="229"/>
      <c r="U3" s="229"/>
      <c r="V3" s="229"/>
      <c r="W3" s="229"/>
      <c r="X3" s="229"/>
      <c r="Y3" s="229"/>
      <c r="Z3" s="229"/>
      <c r="AA3" s="229"/>
      <c r="AB3" s="229"/>
      <c r="AC3" s="229"/>
      <c r="AD3" s="229"/>
      <c r="AE3" s="229"/>
    </row>
    <row r="4" spans="1:31" ht="9" customHeight="1">
      <c r="A4" s="28"/>
      <c r="F4" s="229"/>
      <c r="G4" s="229"/>
      <c r="H4" s="229"/>
      <c r="I4" s="229"/>
      <c r="J4" s="229"/>
      <c r="K4" s="229"/>
      <c r="L4" s="229"/>
      <c r="M4" s="229"/>
      <c r="N4" s="229"/>
      <c r="O4" s="229"/>
      <c r="P4" s="229"/>
      <c r="Q4" s="229"/>
      <c r="R4" s="229"/>
      <c r="S4" s="229"/>
      <c r="T4" s="229"/>
      <c r="U4" s="229"/>
      <c r="V4" s="229"/>
      <c r="W4" s="229"/>
      <c r="X4" s="229"/>
      <c r="Y4" s="229"/>
      <c r="Z4" s="229"/>
      <c r="AA4" s="229"/>
      <c r="AB4" s="229"/>
      <c r="AC4" s="229"/>
      <c r="AD4" s="229"/>
      <c r="AE4" s="229"/>
    </row>
    <row r="5" spans="1:31" ht="32.25" customHeight="1">
      <c r="A5" s="809" t="s">
        <v>504</v>
      </c>
      <c r="B5" s="809"/>
      <c r="C5" s="809"/>
      <c r="D5" s="809"/>
      <c r="E5" s="809"/>
      <c r="F5" s="229"/>
      <c r="G5" s="229"/>
      <c r="H5" s="229"/>
      <c r="I5" s="229"/>
      <c r="J5" s="229"/>
      <c r="K5" s="229"/>
      <c r="L5" s="229"/>
      <c r="M5" s="229"/>
      <c r="N5" s="229"/>
      <c r="O5" s="229"/>
      <c r="P5" s="229"/>
      <c r="Q5" s="229"/>
      <c r="R5" s="229"/>
      <c r="S5" s="229"/>
      <c r="T5" s="229"/>
      <c r="U5" s="229"/>
      <c r="V5" s="229"/>
      <c r="W5" s="229"/>
      <c r="X5" s="229"/>
      <c r="Y5" s="229"/>
      <c r="Z5" s="229"/>
      <c r="AA5" s="229"/>
      <c r="AB5" s="229"/>
      <c r="AC5" s="229"/>
      <c r="AD5" s="229"/>
      <c r="AE5" s="229"/>
    </row>
    <row r="6" spans="1:31" ht="6" customHeight="1">
      <c r="A6" s="32"/>
      <c r="F6" s="229"/>
      <c r="G6" s="229"/>
      <c r="H6" s="229"/>
      <c r="I6" s="229"/>
      <c r="J6" s="229"/>
      <c r="K6" s="229"/>
      <c r="L6" s="229"/>
      <c r="M6" s="229"/>
      <c r="N6" s="229"/>
      <c r="O6" s="229"/>
      <c r="P6" s="229"/>
      <c r="Q6" s="229"/>
      <c r="R6" s="229"/>
      <c r="S6" s="229"/>
      <c r="T6" s="229"/>
      <c r="U6" s="229"/>
      <c r="V6" s="229"/>
      <c r="W6" s="229"/>
      <c r="X6" s="229"/>
      <c r="Y6" s="229"/>
      <c r="Z6" s="229"/>
      <c r="AA6" s="229"/>
      <c r="AB6" s="229"/>
      <c r="AC6" s="229"/>
      <c r="AD6" s="229"/>
      <c r="AE6" s="229"/>
    </row>
    <row r="7" spans="1:31" ht="20.100000000000001" customHeight="1">
      <c r="A7" s="33"/>
      <c r="E7" s="15" t="str">
        <f>'Attach 3(JV)'!E7</f>
        <v>To:</v>
      </c>
      <c r="F7" s="229"/>
      <c r="G7" s="229"/>
      <c r="H7" s="229"/>
      <c r="I7" s="229"/>
      <c r="J7" s="229"/>
      <c r="K7" s="229"/>
      <c r="L7" s="229"/>
      <c r="M7" s="229"/>
      <c r="N7" s="229"/>
      <c r="O7" s="229"/>
      <c r="P7" s="229"/>
      <c r="Q7" s="229"/>
      <c r="R7" s="229"/>
      <c r="S7" s="229"/>
      <c r="T7" s="229"/>
      <c r="U7" s="229"/>
      <c r="V7" s="229"/>
      <c r="W7" s="229"/>
      <c r="X7" s="229"/>
      <c r="Y7" s="229"/>
      <c r="Z7" s="229"/>
      <c r="AA7" s="229"/>
      <c r="AB7" s="229"/>
      <c r="AC7" s="229"/>
      <c r="AD7" s="229"/>
      <c r="AE7" s="229"/>
    </row>
    <row r="8" spans="1:31" ht="36" customHeight="1">
      <c r="A8" s="641" t="str">
        <f>'Attach 3(JV)'!A7</f>
        <v>Bidder’s Name and Address (Sole Bidder) :</v>
      </c>
      <c r="B8" s="641"/>
      <c r="C8" s="641"/>
      <c r="D8" s="641"/>
      <c r="E8" s="77" t="str">
        <f>'Attach 3(JV)'!E8</f>
        <v>Contract Services</v>
      </c>
      <c r="F8" s="229"/>
      <c r="G8" s="229"/>
      <c r="H8" s="229"/>
      <c r="I8" s="229"/>
      <c r="J8" s="229"/>
      <c r="K8" s="229"/>
      <c r="L8" s="229"/>
      <c r="M8" s="229"/>
      <c r="N8" s="229"/>
      <c r="O8" s="229"/>
      <c r="P8" s="229"/>
      <c r="Q8" s="229"/>
      <c r="R8" s="229"/>
      <c r="S8" s="229"/>
      <c r="T8" s="229"/>
      <c r="U8" s="229"/>
      <c r="V8" s="229"/>
      <c r="W8" s="229"/>
      <c r="X8" s="229"/>
      <c r="Y8" s="229"/>
      <c r="Z8" s="229"/>
      <c r="AA8" s="229"/>
      <c r="AB8" s="229"/>
      <c r="AC8" s="229"/>
      <c r="AD8" s="229"/>
      <c r="AE8" s="229"/>
    </row>
    <row r="9" spans="1:31" ht="36" customHeight="1">
      <c r="A9" s="655" t="str">
        <f>'Attach 3(JV)'!A8</f>
        <v/>
      </c>
      <c r="B9" s="655"/>
      <c r="C9" s="519"/>
      <c r="D9" s="519"/>
      <c r="E9" s="77"/>
      <c r="F9" s="229"/>
      <c r="G9" s="229"/>
      <c r="H9" s="229"/>
      <c r="I9" s="229"/>
      <c r="J9" s="229"/>
      <c r="K9" s="229"/>
      <c r="L9" s="229"/>
      <c r="M9" s="229"/>
      <c r="N9" s="229"/>
      <c r="O9" s="229"/>
      <c r="P9" s="229"/>
      <c r="Q9" s="229"/>
      <c r="R9" s="229"/>
      <c r="S9" s="229"/>
      <c r="T9" s="229"/>
      <c r="U9" s="229"/>
      <c r="V9" s="229"/>
      <c r="W9" s="229"/>
      <c r="X9" s="229"/>
      <c r="Y9" s="229"/>
      <c r="Z9" s="229"/>
      <c r="AA9" s="229"/>
      <c r="AB9" s="229"/>
      <c r="AC9" s="229"/>
      <c r="AD9" s="229"/>
      <c r="AE9" s="229"/>
    </row>
    <row r="10" spans="1:31" ht="20.100000000000001" customHeight="1">
      <c r="A10" s="13" t="s">
        <v>351</v>
      </c>
      <c r="B10" s="810" t="str">
        <f>'Attach 3(JV)'!B9:D9</f>
        <v/>
      </c>
      <c r="C10" s="810"/>
      <c r="D10" s="810"/>
      <c r="E10" s="77" t="str">
        <f>'Attach 3(JV)'!E9</f>
        <v>Power Grid Corporation of India Ltd.,</v>
      </c>
      <c r="F10" s="229"/>
      <c r="G10" s="229"/>
      <c r="H10" s="229"/>
      <c r="I10" s="229"/>
      <c r="J10" s="229"/>
      <c r="K10" s="229"/>
      <c r="L10" s="229"/>
      <c r="M10" s="229"/>
      <c r="N10" s="229"/>
      <c r="O10" s="229"/>
      <c r="P10" s="229"/>
      <c r="Q10" s="229"/>
      <c r="R10" s="229"/>
      <c r="S10" s="229"/>
      <c r="T10" s="229"/>
      <c r="U10" s="229"/>
      <c r="V10" s="229"/>
      <c r="W10" s="229"/>
      <c r="X10" s="229"/>
      <c r="Y10" s="229"/>
      <c r="Z10" s="229"/>
      <c r="AA10" s="229"/>
      <c r="AB10" s="229"/>
      <c r="AC10" s="229"/>
      <c r="AD10" s="229"/>
      <c r="AE10" s="229"/>
    </row>
    <row r="11" spans="1:31" ht="20.100000000000001" customHeight="1">
      <c r="A11" s="13" t="s">
        <v>353</v>
      </c>
      <c r="B11" s="653" t="str">
        <f>'Attach 3(JV)'!B10:D10</f>
        <v/>
      </c>
      <c r="C11" s="653"/>
      <c r="D11" s="653"/>
      <c r="E11" s="77" t="str">
        <f>'Attach 3(JV)'!E10</f>
        <v>"Saudamini", Plot No. 2, Sector 29</v>
      </c>
      <c r="F11" s="229"/>
      <c r="G11" s="229"/>
      <c r="H11" s="229"/>
      <c r="I11" s="229"/>
      <c r="J11" s="229"/>
      <c r="K11" s="229"/>
      <c r="L11" s="229"/>
      <c r="M11" s="229"/>
      <c r="N11" s="229"/>
      <c r="O11" s="229"/>
      <c r="P11" s="229"/>
      <c r="Q11" s="229"/>
      <c r="R11" s="229"/>
      <c r="S11" s="229"/>
      <c r="T11" s="229"/>
      <c r="U11" s="229"/>
      <c r="V11" s="229"/>
      <c r="W11" s="229"/>
      <c r="X11" s="229"/>
      <c r="Y11" s="229"/>
      <c r="Z11" s="229"/>
      <c r="AA11" s="229"/>
      <c r="AB11" s="229"/>
      <c r="AC11" s="229"/>
      <c r="AD11" s="229"/>
      <c r="AE11" s="229"/>
    </row>
    <row r="12" spans="1:31" ht="17.25" customHeight="1">
      <c r="B12" s="653" t="str">
        <f>'Attach 3(JV)'!B11:D11</f>
        <v/>
      </c>
      <c r="C12" s="653"/>
      <c r="D12" s="653"/>
      <c r="E12" s="77" t="str">
        <f>'Attach 3(JV)'!E11</f>
        <v>Gurgaon (Haryana) - 122001</v>
      </c>
      <c r="F12" s="229"/>
      <c r="G12" s="229"/>
      <c r="H12" s="229"/>
      <c r="I12" s="229"/>
      <c r="J12" s="229"/>
      <c r="K12" s="229"/>
      <c r="L12" s="229"/>
      <c r="M12" s="229"/>
      <c r="N12" s="229"/>
      <c r="O12" s="229"/>
      <c r="P12" s="229"/>
      <c r="Q12" s="229"/>
      <c r="R12" s="229"/>
      <c r="S12" s="229"/>
      <c r="T12" s="229"/>
      <c r="U12" s="229"/>
      <c r="V12" s="229"/>
      <c r="W12" s="229"/>
      <c r="X12" s="229"/>
      <c r="Y12" s="229"/>
      <c r="Z12" s="229"/>
      <c r="AA12" s="229"/>
      <c r="AB12" s="229"/>
      <c r="AC12" s="229"/>
      <c r="AD12" s="229"/>
      <c r="AE12" s="229"/>
    </row>
    <row r="13" spans="1:31" ht="17.25" customHeight="1">
      <c r="A13" s="32"/>
      <c r="B13" s="653" t="str">
        <f>'Attach 3(JV)'!B12</f>
        <v/>
      </c>
      <c r="C13" s="653"/>
      <c r="D13" s="653"/>
      <c r="E13" s="77"/>
      <c r="F13" s="229"/>
      <c r="G13" s="229"/>
      <c r="H13" s="229"/>
      <c r="I13" s="229"/>
      <c r="J13" s="229"/>
      <c r="K13" s="229"/>
      <c r="L13" s="229"/>
      <c r="M13" s="229"/>
      <c r="N13" s="229"/>
      <c r="O13" s="229"/>
      <c r="P13" s="229"/>
      <c r="Q13" s="229"/>
      <c r="R13" s="229"/>
      <c r="S13" s="229"/>
      <c r="T13" s="229"/>
      <c r="U13" s="229"/>
      <c r="V13" s="229"/>
      <c r="W13" s="229"/>
      <c r="X13" s="229"/>
      <c r="Y13" s="229"/>
      <c r="Z13" s="229"/>
      <c r="AA13" s="229"/>
      <c r="AB13" s="229"/>
      <c r="AC13" s="229"/>
      <c r="AD13" s="229"/>
      <c r="AE13" s="229"/>
    </row>
    <row r="14" spans="1:31" ht="13.5" customHeight="1">
      <c r="A14" s="32"/>
      <c r="B14" s="653"/>
      <c r="C14" s="653"/>
      <c r="D14" s="653"/>
      <c r="F14" s="229"/>
      <c r="G14" s="229"/>
      <c r="H14" s="229"/>
      <c r="I14" s="229"/>
      <c r="J14" s="229"/>
      <c r="K14" s="229"/>
      <c r="L14" s="229"/>
      <c r="M14" s="229"/>
      <c r="N14" s="229"/>
      <c r="O14" s="229"/>
      <c r="P14" s="229"/>
      <c r="Q14" s="229"/>
      <c r="R14" s="229"/>
      <c r="S14" s="229"/>
      <c r="T14" s="229"/>
      <c r="U14" s="229"/>
      <c r="V14" s="229"/>
      <c r="W14" s="229"/>
      <c r="X14" s="229"/>
      <c r="Y14" s="229"/>
      <c r="Z14" s="229"/>
      <c r="AA14" s="229"/>
      <c r="AB14" s="229"/>
      <c r="AC14" s="229"/>
      <c r="AD14" s="229"/>
      <c r="AE14" s="229"/>
    </row>
    <row r="15" spans="1:31" ht="17.25" customHeight="1">
      <c r="A15" s="29" t="s">
        <v>346</v>
      </c>
      <c r="F15" s="229"/>
      <c r="G15" s="229"/>
      <c r="H15" s="229"/>
      <c r="I15" s="229"/>
      <c r="J15" s="229"/>
      <c r="K15" s="229"/>
      <c r="L15" s="229"/>
      <c r="M15" s="229"/>
      <c r="N15" s="229"/>
      <c r="O15" s="229"/>
      <c r="P15" s="229"/>
      <c r="Q15" s="229"/>
      <c r="R15" s="229"/>
      <c r="S15" s="229"/>
      <c r="T15" s="229"/>
      <c r="U15" s="229"/>
      <c r="V15" s="229"/>
      <c r="W15" s="229"/>
      <c r="X15" s="229"/>
      <c r="Y15" s="229"/>
      <c r="Z15" s="229"/>
      <c r="AA15" s="229"/>
      <c r="AB15" s="229"/>
      <c r="AC15" s="229"/>
      <c r="AD15" s="229"/>
      <c r="AE15" s="229"/>
    </row>
    <row r="16" spans="1:31" ht="8.25" hidden="1" customHeight="1">
      <c r="F16" s="229"/>
      <c r="G16" s="229"/>
      <c r="H16" s="229"/>
      <c r="I16" s="229"/>
      <c r="J16" s="229"/>
      <c r="K16" s="229"/>
      <c r="L16" s="229"/>
      <c r="M16" s="229"/>
      <c r="N16" s="229"/>
      <c r="O16" s="229"/>
      <c r="P16" s="229"/>
      <c r="Q16" s="229"/>
      <c r="R16" s="229"/>
      <c r="S16" s="229"/>
      <c r="T16" s="229"/>
      <c r="U16" s="229"/>
      <c r="V16" s="229"/>
      <c r="W16" s="229"/>
      <c r="X16" s="229"/>
      <c r="Y16" s="229"/>
      <c r="Z16" s="229"/>
      <c r="AA16" s="229"/>
      <c r="AB16" s="229"/>
      <c r="AC16" s="229"/>
      <c r="AD16" s="229"/>
      <c r="AE16" s="229"/>
    </row>
    <row r="17" spans="1:31" ht="56.25" customHeight="1">
      <c r="A17" s="231" t="s">
        <v>394</v>
      </c>
      <c r="B17" s="720" t="s">
        <v>395</v>
      </c>
      <c r="C17" s="720"/>
      <c r="D17" s="720"/>
      <c r="E17" s="720"/>
      <c r="F17" s="229"/>
      <c r="G17" s="229"/>
      <c r="H17" s="229"/>
      <c r="I17" s="229"/>
      <c r="J17" s="229"/>
      <c r="K17" s="229"/>
      <c r="L17" s="229"/>
      <c r="M17" s="229"/>
      <c r="N17" s="229"/>
      <c r="O17" s="229"/>
      <c r="P17" s="229"/>
      <c r="Q17" s="229"/>
      <c r="R17" s="229"/>
      <c r="S17" s="229"/>
      <c r="T17" s="229"/>
      <c r="U17" s="229"/>
      <c r="V17" s="229"/>
      <c r="W17" s="229"/>
      <c r="X17" s="229"/>
      <c r="Y17" s="229"/>
      <c r="Z17" s="229"/>
      <c r="AA17" s="229"/>
      <c r="AB17" s="229"/>
      <c r="AC17" s="229"/>
      <c r="AD17" s="229"/>
      <c r="AE17" s="229"/>
    </row>
    <row r="18" spans="1:31" ht="16.5" customHeight="1">
      <c r="A18" s="232"/>
      <c r="B18" s="811" t="s">
        <v>480</v>
      </c>
      <c r="C18" s="811"/>
      <c r="D18" s="811"/>
      <c r="E18" s="811"/>
      <c r="F18" s="229"/>
      <c r="G18" s="229"/>
      <c r="H18" s="229"/>
      <c r="I18" s="229"/>
      <c r="J18" s="229"/>
      <c r="K18" s="229"/>
      <c r="L18" s="229"/>
      <c r="M18" s="229"/>
      <c r="N18" s="229"/>
      <c r="O18" s="229"/>
      <c r="P18" s="229"/>
      <c r="Q18" s="229"/>
      <c r="R18" s="229"/>
      <c r="S18" s="229"/>
      <c r="T18" s="229"/>
      <c r="U18" s="229"/>
      <c r="V18" s="229"/>
      <c r="W18" s="229"/>
      <c r="X18" s="229"/>
      <c r="Y18" s="229"/>
      <c r="Z18" s="229"/>
      <c r="AA18" s="229"/>
      <c r="AB18" s="229"/>
      <c r="AC18" s="229"/>
      <c r="AD18" s="229"/>
      <c r="AE18" s="229"/>
    </row>
    <row r="19" spans="1:31" ht="6.75" customHeight="1">
      <c r="A19" s="232"/>
      <c r="B19" s="233"/>
      <c r="C19" s="233"/>
      <c r="D19" s="233"/>
      <c r="E19" s="233"/>
      <c r="F19" s="229"/>
      <c r="G19" s="229"/>
      <c r="H19" s="229"/>
      <c r="I19" s="229"/>
      <c r="J19" s="229"/>
      <c r="K19" s="229"/>
      <c r="L19" s="229"/>
      <c r="M19" s="229"/>
      <c r="N19" s="229"/>
      <c r="O19" s="229"/>
      <c r="P19" s="229"/>
      <c r="Q19" s="229"/>
      <c r="R19" s="229"/>
      <c r="S19" s="229"/>
      <c r="T19" s="229"/>
      <c r="U19" s="229"/>
      <c r="V19" s="229"/>
      <c r="W19" s="229"/>
      <c r="X19" s="229"/>
      <c r="Y19" s="229"/>
      <c r="Z19" s="229"/>
      <c r="AA19" s="229"/>
      <c r="AB19" s="229"/>
      <c r="AC19" s="229"/>
      <c r="AD19" s="229"/>
      <c r="AE19" s="229"/>
    </row>
    <row r="20" spans="1:31" ht="18" customHeight="1">
      <c r="B20" s="325" t="s">
        <v>396</v>
      </c>
      <c r="C20" s="326"/>
      <c r="D20" s="327"/>
      <c r="E20" s="152"/>
      <c r="F20" s="229"/>
      <c r="G20" s="229"/>
      <c r="H20" s="229"/>
      <c r="I20" s="229"/>
      <c r="J20" s="229"/>
      <c r="K20" s="229"/>
      <c r="L20" s="229"/>
      <c r="M20" s="229"/>
      <c r="N20" s="229"/>
      <c r="O20" s="229"/>
      <c r="P20" s="229"/>
      <c r="Q20" s="229"/>
      <c r="R20" s="229"/>
      <c r="S20" s="229"/>
      <c r="T20" s="229"/>
      <c r="U20" s="229"/>
      <c r="V20" s="229"/>
      <c r="W20" s="229"/>
      <c r="X20" s="229"/>
      <c r="Y20" s="229"/>
      <c r="Z20" s="229"/>
      <c r="AA20" s="229"/>
      <c r="AB20" s="229"/>
      <c r="AC20" s="229"/>
      <c r="AD20" s="229"/>
      <c r="AE20" s="229"/>
    </row>
    <row r="21" spans="1:31" ht="18" customHeight="1">
      <c r="A21" s="328"/>
      <c r="B21" s="325" t="s">
        <v>397</v>
      </c>
      <c r="C21" s="326"/>
      <c r="D21" s="327"/>
      <c r="E21" s="152"/>
      <c r="F21" s="229"/>
      <c r="G21" s="229"/>
      <c r="H21" s="229"/>
      <c r="I21" s="229"/>
      <c r="J21" s="229"/>
      <c r="K21" s="229"/>
      <c r="L21" s="229"/>
      <c r="M21" s="229"/>
      <c r="N21" s="229"/>
      <c r="O21" s="229"/>
      <c r="P21" s="229"/>
      <c r="Q21" s="229"/>
      <c r="R21" s="229"/>
      <c r="S21" s="229"/>
      <c r="T21" s="229"/>
      <c r="U21" s="229"/>
      <c r="V21" s="229"/>
      <c r="W21" s="229"/>
      <c r="X21" s="229"/>
      <c r="Y21" s="229"/>
      <c r="Z21" s="229"/>
      <c r="AA21" s="229"/>
      <c r="AB21" s="229"/>
      <c r="AC21" s="229"/>
      <c r="AD21" s="229"/>
      <c r="AE21" s="229"/>
    </row>
    <row r="22" spans="1:31" ht="18" customHeight="1">
      <c r="A22" s="806"/>
      <c r="B22" s="807"/>
      <c r="C22" s="807"/>
      <c r="D22" s="807"/>
      <c r="E22" s="807"/>
      <c r="F22" s="229"/>
      <c r="G22" s="229"/>
      <c r="H22" s="229"/>
      <c r="I22" s="229"/>
      <c r="J22" s="229"/>
      <c r="K22" s="229"/>
      <c r="L22" s="229"/>
      <c r="M22" s="229"/>
      <c r="N22" s="229"/>
      <c r="O22" s="229"/>
      <c r="P22" s="229"/>
      <c r="Q22" s="229"/>
      <c r="R22" s="229"/>
      <c r="S22" s="229"/>
      <c r="T22" s="229"/>
      <c r="U22" s="229"/>
      <c r="V22" s="229"/>
      <c r="W22" s="229"/>
      <c r="X22" s="229"/>
      <c r="Y22" s="229"/>
      <c r="Z22" s="229"/>
      <c r="AA22" s="229"/>
      <c r="AB22" s="229"/>
      <c r="AC22" s="229"/>
      <c r="AD22" s="229"/>
      <c r="AE22" s="229"/>
    </row>
    <row r="23" spans="1:31" ht="6.75" customHeight="1">
      <c r="A23" s="234"/>
      <c r="B23" s="234"/>
      <c r="C23" s="234"/>
      <c r="D23" s="234"/>
      <c r="E23" s="234"/>
      <c r="F23" s="229"/>
      <c r="G23" s="229"/>
      <c r="H23" s="229"/>
      <c r="I23" s="229"/>
      <c r="J23" s="229"/>
      <c r="K23" s="229"/>
      <c r="L23" s="229"/>
      <c r="M23" s="229"/>
      <c r="N23" s="229"/>
      <c r="O23" s="229"/>
      <c r="P23" s="229"/>
      <c r="Q23" s="229"/>
      <c r="R23" s="229"/>
      <c r="S23" s="229"/>
      <c r="T23" s="229"/>
      <c r="U23" s="229"/>
      <c r="V23" s="229"/>
      <c r="W23" s="229"/>
      <c r="X23" s="229"/>
      <c r="Y23" s="229"/>
      <c r="Z23" s="229"/>
      <c r="AA23" s="229"/>
      <c r="AB23" s="229"/>
      <c r="AC23" s="229"/>
      <c r="AD23" s="229"/>
      <c r="AE23" s="229"/>
    </row>
    <row r="24" spans="1:31" ht="13.5" customHeight="1">
      <c r="B24" s="808"/>
      <c r="C24" s="808"/>
      <c r="D24" s="808"/>
      <c r="E24" s="808"/>
      <c r="F24" s="229"/>
      <c r="G24" s="229"/>
      <c r="H24" s="229"/>
      <c r="I24" s="229"/>
      <c r="J24" s="229"/>
      <c r="K24" s="229"/>
      <c r="L24" s="229"/>
      <c r="M24" s="229"/>
      <c r="N24" s="229"/>
      <c r="O24" s="229"/>
      <c r="P24" s="229"/>
      <c r="Q24" s="229"/>
      <c r="R24" s="229"/>
      <c r="S24" s="229"/>
      <c r="T24" s="229"/>
      <c r="U24" s="229"/>
      <c r="V24" s="229"/>
      <c r="W24" s="229"/>
      <c r="X24" s="229"/>
      <c r="Y24" s="229"/>
      <c r="Z24" s="229"/>
      <c r="AA24" s="229"/>
      <c r="AB24" s="229"/>
      <c r="AC24" s="229"/>
      <c r="AD24" s="229"/>
      <c r="AE24" s="229"/>
    </row>
    <row r="25" spans="1:31" ht="35.25" customHeight="1">
      <c r="A25" s="231" t="s">
        <v>398</v>
      </c>
      <c r="B25" s="720" t="s">
        <v>132</v>
      </c>
      <c r="C25" s="720"/>
      <c r="D25" s="720"/>
      <c r="E25" s="720"/>
      <c r="F25" s="229"/>
      <c r="G25" s="229"/>
      <c r="H25" s="229"/>
      <c r="I25" s="229"/>
      <c r="J25" s="229"/>
      <c r="K25" s="229"/>
      <c r="L25" s="229"/>
      <c r="M25" s="229"/>
      <c r="N25" s="229"/>
      <c r="O25" s="229"/>
      <c r="P25" s="229"/>
      <c r="Q25" s="229"/>
      <c r="R25" s="229"/>
      <c r="S25" s="229"/>
      <c r="T25" s="229"/>
      <c r="U25" s="229"/>
      <c r="V25" s="229"/>
      <c r="W25" s="229"/>
      <c r="X25" s="229"/>
      <c r="Y25" s="229"/>
      <c r="Z25" s="229"/>
      <c r="AA25" s="229"/>
      <c r="AB25" s="229"/>
      <c r="AC25" s="229"/>
      <c r="AD25" s="229"/>
      <c r="AE25" s="229"/>
    </row>
    <row r="26" spans="1:31" ht="36" customHeight="1">
      <c r="A26" s="207" t="s">
        <v>156</v>
      </c>
      <c r="B26" s="799" t="s">
        <v>133</v>
      </c>
      <c r="C26" s="799"/>
      <c r="D26" s="799"/>
      <c r="E26" s="190" t="str">
        <f>B10</f>
        <v/>
      </c>
      <c r="F26" s="229"/>
      <c r="G26" s="229"/>
      <c r="H26" s="229"/>
      <c r="I26" s="229"/>
      <c r="J26" s="229"/>
      <c r="K26" s="229"/>
      <c r="L26" s="229"/>
      <c r="M26" s="229"/>
      <c r="N26" s="229"/>
      <c r="O26" s="229"/>
      <c r="P26" s="229"/>
      <c r="Q26" s="229"/>
      <c r="R26" s="229"/>
      <c r="S26" s="229"/>
      <c r="T26" s="229"/>
      <c r="U26" s="229"/>
      <c r="V26" s="229"/>
      <c r="W26" s="229"/>
      <c r="X26" s="229"/>
      <c r="Y26" s="229"/>
      <c r="Z26" s="229"/>
      <c r="AA26" s="229"/>
      <c r="AB26" s="229"/>
      <c r="AC26" s="229"/>
      <c r="AD26" s="229"/>
      <c r="AE26" s="229"/>
    </row>
    <row r="27" spans="1:31" ht="18.899999999999999" customHeight="1">
      <c r="A27" s="208" t="s">
        <v>157</v>
      </c>
      <c r="B27" s="795" t="s">
        <v>134</v>
      </c>
      <c r="C27" s="795"/>
      <c r="D27" s="795"/>
      <c r="E27" s="143"/>
      <c r="F27" s="229"/>
      <c r="G27" s="229"/>
      <c r="H27" s="229"/>
      <c r="I27" s="229"/>
      <c r="J27" s="229"/>
      <c r="K27" s="229"/>
      <c r="L27" s="229"/>
      <c r="M27" s="229"/>
      <c r="N27" s="229"/>
      <c r="O27" s="229"/>
      <c r="P27" s="229"/>
      <c r="Q27" s="229"/>
      <c r="R27" s="229"/>
      <c r="S27" s="229"/>
      <c r="T27" s="229"/>
      <c r="U27" s="229"/>
      <c r="V27" s="229"/>
      <c r="W27" s="229"/>
      <c r="X27" s="229"/>
      <c r="Y27" s="229"/>
      <c r="Z27" s="229"/>
      <c r="AA27" s="229"/>
      <c r="AB27" s="229"/>
      <c r="AC27" s="229"/>
      <c r="AD27" s="229"/>
      <c r="AE27" s="229"/>
    </row>
    <row r="28" spans="1:31" ht="18.899999999999999" customHeight="1">
      <c r="A28" s="209"/>
      <c r="B28" s="795" t="s">
        <v>135</v>
      </c>
      <c r="C28" s="795"/>
      <c r="D28" s="795"/>
      <c r="E28" s="202"/>
      <c r="F28" s="229"/>
      <c r="G28" s="229"/>
      <c r="H28" s="229"/>
      <c r="I28" s="229"/>
      <c r="J28" s="229"/>
      <c r="K28" s="229"/>
      <c r="L28" s="229"/>
      <c r="M28" s="229"/>
      <c r="N28" s="229"/>
      <c r="O28" s="229"/>
      <c r="P28" s="229"/>
      <c r="Q28" s="229"/>
      <c r="R28" s="229"/>
      <c r="S28" s="229"/>
      <c r="T28" s="229"/>
      <c r="U28" s="229"/>
      <c r="V28" s="229"/>
      <c r="W28" s="229"/>
      <c r="X28" s="229"/>
      <c r="Y28" s="229"/>
      <c r="Z28" s="229"/>
      <c r="AA28" s="229"/>
      <c r="AB28" s="229"/>
      <c r="AC28" s="229"/>
      <c r="AD28" s="229"/>
      <c r="AE28" s="229"/>
    </row>
    <row r="29" spans="1:31" ht="18.899999999999999" customHeight="1">
      <c r="A29" s="209"/>
      <c r="B29" s="795"/>
      <c r="C29" s="795"/>
      <c r="D29" s="795"/>
      <c r="E29" s="202"/>
      <c r="F29" s="229"/>
      <c r="G29" s="229"/>
      <c r="H29" s="229"/>
      <c r="I29" s="229"/>
      <c r="J29" s="229"/>
      <c r="K29" s="229"/>
      <c r="L29" s="229"/>
      <c r="M29" s="229"/>
      <c r="N29" s="229"/>
      <c r="O29" s="229"/>
      <c r="P29" s="229"/>
      <c r="Q29" s="229"/>
      <c r="R29" s="229"/>
      <c r="S29" s="229"/>
      <c r="T29" s="229"/>
      <c r="U29" s="229"/>
      <c r="V29" s="229"/>
      <c r="W29" s="229"/>
      <c r="X29" s="229"/>
      <c r="Y29" s="229"/>
      <c r="Z29" s="229"/>
      <c r="AA29" s="229"/>
      <c r="AB29" s="229"/>
      <c r="AC29" s="229"/>
      <c r="AD29" s="229"/>
      <c r="AE29" s="229"/>
    </row>
    <row r="30" spans="1:31" ht="18.899999999999999" customHeight="1">
      <c r="A30" s="209"/>
      <c r="B30" s="795"/>
      <c r="C30" s="795"/>
      <c r="D30" s="795"/>
      <c r="E30" s="202"/>
      <c r="F30" s="229"/>
      <c r="G30" s="229"/>
      <c r="H30" s="229"/>
      <c r="I30" s="229"/>
      <c r="J30" s="229"/>
      <c r="K30" s="229"/>
      <c r="L30" s="229"/>
      <c r="M30" s="229"/>
      <c r="N30" s="229"/>
      <c r="O30" s="229"/>
      <c r="P30" s="229"/>
      <c r="Q30" s="229"/>
      <c r="R30" s="229"/>
      <c r="S30" s="229"/>
      <c r="T30" s="229"/>
      <c r="U30" s="229"/>
      <c r="V30" s="229"/>
      <c r="W30" s="229"/>
      <c r="X30" s="229"/>
      <c r="Y30" s="229"/>
      <c r="Z30" s="229"/>
      <c r="AA30" s="229"/>
      <c r="AB30" s="229"/>
      <c r="AC30" s="229"/>
      <c r="AD30" s="229"/>
      <c r="AE30" s="229"/>
    </row>
    <row r="31" spans="1:31" ht="18.899999999999999" customHeight="1">
      <c r="A31" s="209"/>
      <c r="B31" s="795" t="s">
        <v>136</v>
      </c>
      <c r="C31" s="795"/>
      <c r="D31" s="795"/>
      <c r="E31" s="202"/>
      <c r="F31" s="229"/>
      <c r="G31" s="229"/>
      <c r="H31" s="229"/>
      <c r="I31" s="229"/>
      <c r="J31" s="229"/>
      <c r="K31" s="229"/>
      <c r="L31" s="229"/>
      <c r="M31" s="229"/>
      <c r="N31" s="229"/>
      <c r="O31" s="229"/>
      <c r="P31" s="229"/>
      <c r="Q31" s="229"/>
      <c r="R31" s="229"/>
      <c r="S31" s="229"/>
      <c r="T31" s="229"/>
      <c r="U31" s="229"/>
      <c r="V31" s="229"/>
      <c r="W31" s="229"/>
      <c r="X31" s="229"/>
      <c r="Y31" s="229"/>
      <c r="Z31" s="229"/>
      <c r="AA31" s="229"/>
      <c r="AB31" s="229"/>
      <c r="AC31" s="229"/>
      <c r="AD31" s="229"/>
      <c r="AE31" s="229"/>
    </row>
    <row r="32" spans="1:31" ht="18.899999999999999" customHeight="1">
      <c r="A32" s="209"/>
      <c r="B32" s="795"/>
      <c r="C32" s="795"/>
      <c r="D32" s="795"/>
      <c r="E32" s="305"/>
      <c r="F32" s="229"/>
      <c r="G32" s="229"/>
      <c r="H32" s="229"/>
      <c r="I32" s="229"/>
      <c r="J32" s="229"/>
      <c r="K32" s="229"/>
      <c r="L32" s="229"/>
      <c r="M32" s="229"/>
      <c r="N32" s="229"/>
      <c r="O32" s="229"/>
      <c r="P32" s="229"/>
      <c r="Q32" s="229"/>
      <c r="R32" s="229"/>
      <c r="S32" s="229"/>
      <c r="T32" s="229"/>
      <c r="U32" s="229"/>
      <c r="V32" s="229"/>
      <c r="W32" s="229"/>
      <c r="X32" s="229"/>
      <c r="Y32" s="229"/>
      <c r="Z32" s="229"/>
      <c r="AA32" s="229"/>
      <c r="AB32" s="229"/>
      <c r="AC32" s="229"/>
      <c r="AD32" s="229"/>
      <c r="AE32" s="229"/>
    </row>
    <row r="33" spans="1:31" ht="18.899999999999999" customHeight="1">
      <c r="A33" s="209"/>
      <c r="B33" s="795"/>
      <c r="C33" s="795"/>
      <c r="D33" s="795"/>
      <c r="E33" s="305"/>
      <c r="F33" s="229"/>
      <c r="G33" s="229"/>
      <c r="H33" s="229"/>
      <c r="I33" s="229"/>
      <c r="J33" s="229"/>
      <c r="K33" s="229"/>
      <c r="L33" s="229"/>
      <c r="M33" s="229"/>
      <c r="N33" s="229"/>
      <c r="O33" s="229"/>
      <c r="P33" s="229"/>
      <c r="Q33" s="229"/>
      <c r="R33" s="229"/>
      <c r="S33" s="229"/>
      <c r="T33" s="229"/>
      <c r="U33" s="229"/>
      <c r="V33" s="229"/>
      <c r="W33" s="229"/>
      <c r="X33" s="229"/>
      <c r="Y33" s="229"/>
      <c r="Z33" s="229"/>
      <c r="AA33" s="229"/>
      <c r="AB33" s="229"/>
      <c r="AC33" s="229"/>
      <c r="AD33" s="229"/>
      <c r="AE33" s="229"/>
    </row>
    <row r="34" spans="1:31" ht="18.899999999999999" customHeight="1">
      <c r="A34" s="209"/>
      <c r="B34" s="795" t="s">
        <v>137</v>
      </c>
      <c r="C34" s="795"/>
      <c r="D34" s="795"/>
      <c r="E34" s="305"/>
      <c r="F34" s="229"/>
      <c r="G34" s="229"/>
      <c r="H34" s="229"/>
      <c r="I34" s="229"/>
      <c r="J34" s="229"/>
      <c r="K34" s="229"/>
      <c r="L34" s="229"/>
      <c r="M34" s="229"/>
      <c r="N34" s="229"/>
      <c r="O34" s="229"/>
      <c r="P34" s="229"/>
      <c r="Q34" s="229"/>
      <c r="R34" s="229"/>
      <c r="S34" s="229"/>
      <c r="T34" s="229"/>
      <c r="U34" s="229"/>
      <c r="V34" s="229"/>
      <c r="W34" s="229"/>
      <c r="X34" s="229"/>
      <c r="Y34" s="229"/>
      <c r="Z34" s="229"/>
      <c r="AA34" s="229"/>
      <c r="AB34" s="229"/>
      <c r="AC34" s="229"/>
      <c r="AD34" s="229"/>
      <c r="AE34" s="229"/>
    </row>
    <row r="35" spans="1:31" ht="18.899999999999999" customHeight="1">
      <c r="A35" s="209"/>
      <c r="B35" s="795"/>
      <c r="C35" s="795"/>
      <c r="D35" s="795"/>
      <c r="E35" s="202"/>
      <c r="F35" s="229"/>
      <c r="G35" s="229"/>
      <c r="H35" s="229"/>
      <c r="I35" s="229"/>
      <c r="J35" s="99" t="s">
        <v>614</v>
      </c>
      <c r="K35" s="229"/>
      <c r="L35" s="229"/>
      <c r="M35" s="229"/>
      <c r="N35" s="229"/>
      <c r="O35" s="229"/>
      <c r="P35" s="229"/>
      <c r="Q35" s="229"/>
      <c r="R35" s="229"/>
      <c r="S35" s="229"/>
      <c r="T35" s="229"/>
      <c r="U35" s="229"/>
      <c r="V35" s="229"/>
      <c r="W35" s="229"/>
      <c r="X35" s="229"/>
      <c r="Y35" s="229"/>
      <c r="Z35" s="229"/>
      <c r="AA35" s="229"/>
      <c r="AB35" s="229"/>
      <c r="AC35" s="229"/>
      <c r="AD35" s="229"/>
      <c r="AE35" s="229"/>
    </row>
    <row r="36" spans="1:31" ht="18.899999999999999" customHeight="1">
      <c r="A36" s="235"/>
      <c r="B36" s="797"/>
      <c r="C36" s="797"/>
      <c r="D36" s="797"/>
      <c r="E36" s="203"/>
      <c r="F36" s="229"/>
      <c r="G36" s="229"/>
      <c r="H36" s="229"/>
      <c r="I36" s="229"/>
      <c r="J36" s="99" t="s">
        <v>477</v>
      </c>
      <c r="K36" s="229"/>
      <c r="L36" s="229"/>
      <c r="M36" s="229"/>
      <c r="N36" s="229"/>
      <c r="O36" s="229"/>
      <c r="P36" s="229"/>
      <c r="Q36" s="229"/>
      <c r="R36" s="229"/>
      <c r="S36" s="229"/>
      <c r="T36" s="229"/>
      <c r="U36" s="229"/>
      <c r="V36" s="229"/>
      <c r="W36" s="229"/>
      <c r="X36" s="229"/>
      <c r="Y36" s="229"/>
      <c r="Z36" s="229"/>
      <c r="AA36" s="229"/>
      <c r="AB36" s="229"/>
      <c r="AC36" s="229"/>
      <c r="AD36" s="229"/>
      <c r="AE36" s="229"/>
    </row>
    <row r="37" spans="1:31" ht="18.899999999999999" customHeight="1">
      <c r="A37" s="702" t="s">
        <v>643</v>
      </c>
      <c r="B37" s="783" t="s">
        <v>138</v>
      </c>
      <c r="C37" s="783"/>
      <c r="D37" s="783"/>
      <c r="E37" s="784"/>
      <c r="F37" s="99"/>
      <c r="G37" s="99"/>
      <c r="H37" s="99"/>
      <c r="I37" s="99"/>
      <c r="J37" s="25"/>
      <c r="K37" s="99"/>
      <c r="L37" s="99"/>
      <c r="M37" s="99"/>
      <c r="N37" s="99"/>
      <c r="O37" s="99"/>
      <c r="P37" s="99"/>
      <c r="Q37" s="99"/>
      <c r="R37" s="99"/>
      <c r="S37" s="99"/>
      <c r="T37" s="99"/>
      <c r="U37" s="99"/>
      <c r="V37" s="99"/>
      <c r="W37" s="99"/>
      <c r="X37" s="99"/>
      <c r="Y37" s="99"/>
      <c r="Z37" s="99"/>
      <c r="AA37" s="99"/>
      <c r="AB37" s="99"/>
      <c r="AC37" s="99"/>
      <c r="AD37" s="99"/>
      <c r="AE37" s="99"/>
    </row>
    <row r="38" spans="1:31" ht="60.75" customHeight="1">
      <c r="A38" s="702"/>
      <c r="B38" s="786" t="s">
        <v>139</v>
      </c>
      <c r="C38" s="787"/>
      <c r="D38" s="788"/>
      <c r="E38" s="785"/>
      <c r="F38" s="99"/>
      <c r="G38" s="99"/>
      <c r="H38" s="99"/>
      <c r="I38" s="99"/>
      <c r="J38" s="25"/>
      <c r="K38" s="99"/>
      <c r="L38" s="99"/>
      <c r="M38" s="99"/>
      <c r="N38" s="99"/>
      <c r="O38" s="99"/>
      <c r="P38" s="99"/>
      <c r="Q38" s="99"/>
      <c r="R38" s="99"/>
      <c r="S38" s="99"/>
      <c r="T38" s="99"/>
      <c r="U38" s="99"/>
      <c r="V38" s="99"/>
      <c r="W38" s="99"/>
      <c r="X38" s="99"/>
      <c r="Y38" s="99"/>
      <c r="Z38" s="99"/>
      <c r="AA38" s="99"/>
      <c r="AB38" s="99"/>
      <c r="AC38" s="99"/>
      <c r="AD38" s="99"/>
      <c r="AE38" s="99"/>
    </row>
    <row r="39" spans="1:31" ht="105.75" customHeight="1">
      <c r="A39" s="47" t="s">
        <v>644</v>
      </c>
      <c r="B39" s="789" t="s">
        <v>645</v>
      </c>
      <c r="C39" s="790"/>
      <c r="D39" s="791"/>
      <c r="E39" s="528" t="s">
        <v>477</v>
      </c>
      <c r="F39" s="99"/>
      <c r="G39" s="99"/>
      <c r="H39" s="99"/>
      <c r="I39" s="99"/>
      <c r="J39" s="99"/>
      <c r="K39" s="99"/>
      <c r="L39" s="99"/>
      <c r="M39" s="99"/>
      <c r="N39" s="99"/>
      <c r="O39" s="99"/>
      <c r="P39" s="99"/>
      <c r="Q39" s="99"/>
      <c r="R39" s="99"/>
      <c r="S39" s="99"/>
      <c r="T39" s="99"/>
      <c r="U39" s="99"/>
      <c r="V39" s="99"/>
      <c r="W39" s="99"/>
      <c r="X39" s="99"/>
      <c r="Y39" s="99"/>
      <c r="Z39" s="99"/>
      <c r="AA39" s="99"/>
      <c r="AB39" s="99"/>
      <c r="AC39" s="99"/>
      <c r="AD39" s="99"/>
      <c r="AE39" s="99"/>
    </row>
    <row r="40" spans="1:31" ht="60.75" customHeight="1">
      <c r="A40" s="47" t="s">
        <v>646</v>
      </c>
      <c r="B40" s="789" t="s">
        <v>647</v>
      </c>
      <c r="C40" s="790"/>
      <c r="D40" s="791"/>
      <c r="E40" s="527"/>
      <c r="F40" s="99"/>
      <c r="G40" s="99"/>
      <c r="H40" s="99"/>
      <c r="I40" s="99"/>
      <c r="J40" s="99"/>
      <c r="K40" s="99"/>
      <c r="L40" s="99"/>
      <c r="M40" s="99"/>
      <c r="N40" s="99"/>
      <c r="O40" s="99"/>
      <c r="P40" s="99"/>
      <c r="Q40" s="99"/>
      <c r="R40" s="99"/>
      <c r="S40" s="99"/>
      <c r="T40" s="99"/>
      <c r="U40" s="99"/>
      <c r="V40" s="99"/>
      <c r="W40" s="99"/>
      <c r="X40" s="99"/>
      <c r="Y40" s="99"/>
      <c r="Z40" s="99"/>
      <c r="AA40" s="99"/>
      <c r="AB40" s="99"/>
      <c r="AC40" s="99"/>
      <c r="AD40" s="99"/>
      <c r="AE40" s="99"/>
    </row>
    <row r="41" spans="1:31" ht="102" customHeight="1">
      <c r="A41" s="47" t="s">
        <v>648</v>
      </c>
      <c r="B41" s="789" t="s">
        <v>649</v>
      </c>
      <c r="C41" s="790"/>
      <c r="D41" s="791"/>
      <c r="E41" s="529" t="s">
        <v>477</v>
      </c>
      <c r="F41" s="99"/>
      <c r="G41" s="99"/>
      <c r="H41" s="99"/>
      <c r="I41" s="99"/>
      <c r="J41" s="99"/>
      <c r="K41" s="99"/>
      <c r="L41" s="99"/>
      <c r="M41" s="99"/>
      <c r="N41" s="99"/>
      <c r="O41" s="99"/>
      <c r="P41" s="99"/>
      <c r="Q41" s="99"/>
      <c r="R41" s="99"/>
      <c r="S41" s="99"/>
      <c r="T41" s="99"/>
      <c r="U41" s="99"/>
      <c r="V41" s="99"/>
      <c r="W41" s="99"/>
      <c r="X41" s="99"/>
      <c r="Y41" s="99"/>
      <c r="Z41" s="99"/>
      <c r="AA41" s="99"/>
      <c r="AB41" s="99"/>
      <c r="AC41" s="99"/>
      <c r="AD41" s="99"/>
      <c r="AE41" s="99"/>
    </row>
    <row r="42" spans="1:31" ht="17.100000000000001" customHeight="1">
      <c r="A42" s="206" t="s">
        <v>158</v>
      </c>
      <c r="B42" s="796" t="s">
        <v>140</v>
      </c>
      <c r="C42" s="796"/>
      <c r="D42" s="796"/>
      <c r="E42" s="103"/>
      <c r="F42" s="229"/>
      <c r="G42" s="229"/>
      <c r="H42" s="229"/>
      <c r="I42" s="229"/>
      <c r="J42" s="229"/>
      <c r="K42" s="229"/>
      <c r="L42" s="229"/>
      <c r="M42" s="229"/>
      <c r="N42" s="229"/>
      <c r="O42" s="229"/>
      <c r="P42" s="229"/>
      <c r="Q42" s="229"/>
      <c r="R42" s="229"/>
      <c r="S42" s="229"/>
      <c r="T42" s="229"/>
      <c r="U42" s="229"/>
      <c r="V42" s="229"/>
      <c r="W42" s="229"/>
      <c r="X42" s="229"/>
      <c r="Y42" s="229"/>
      <c r="Z42" s="229"/>
      <c r="AA42" s="229"/>
      <c r="AB42" s="229"/>
      <c r="AC42" s="229"/>
      <c r="AD42" s="229"/>
      <c r="AE42" s="229"/>
    </row>
    <row r="43" spans="1:31" ht="17.100000000000001" customHeight="1">
      <c r="A43" s="379" t="s">
        <v>159</v>
      </c>
      <c r="B43" s="793" t="s">
        <v>519</v>
      </c>
      <c r="C43" s="793"/>
      <c r="D43" s="793"/>
      <c r="E43" s="103"/>
      <c r="F43" s="229"/>
      <c r="G43" s="229"/>
      <c r="H43" s="229"/>
      <c r="I43" s="229"/>
      <c r="J43" s="229"/>
      <c r="K43" s="229"/>
      <c r="L43" s="229"/>
      <c r="M43" s="229"/>
      <c r="N43" s="229"/>
      <c r="O43" s="229"/>
      <c r="P43" s="229"/>
      <c r="Q43" s="229"/>
      <c r="R43" s="229"/>
      <c r="S43" s="229"/>
      <c r="T43" s="229"/>
      <c r="U43" s="229"/>
      <c r="V43" s="229"/>
      <c r="W43" s="229"/>
      <c r="X43" s="229"/>
      <c r="Y43" s="229"/>
      <c r="Z43" s="229"/>
      <c r="AA43" s="229"/>
      <c r="AB43" s="229"/>
      <c r="AC43" s="229"/>
      <c r="AD43" s="229"/>
      <c r="AE43" s="229"/>
    </row>
    <row r="44" spans="1:31" ht="44.25" customHeight="1">
      <c r="A44" s="379" t="s">
        <v>520</v>
      </c>
      <c r="B44" s="793" t="s">
        <v>521</v>
      </c>
      <c r="C44" s="793"/>
      <c r="D44" s="793"/>
      <c r="E44" s="103"/>
      <c r="F44" s="229"/>
      <c r="G44" s="229"/>
      <c r="H44" s="229"/>
      <c r="I44" s="229"/>
      <c r="J44" s="229"/>
      <c r="K44" s="229"/>
      <c r="L44" s="229"/>
      <c r="M44" s="229"/>
      <c r="N44" s="229"/>
      <c r="O44" s="229"/>
      <c r="P44" s="229"/>
      <c r="Q44" s="229"/>
      <c r="R44" s="229"/>
      <c r="S44" s="229"/>
      <c r="T44" s="229"/>
      <c r="U44" s="229"/>
      <c r="V44" s="229"/>
      <c r="W44" s="229"/>
      <c r="X44" s="229"/>
      <c r="Y44" s="229"/>
      <c r="Z44" s="229"/>
      <c r="AA44" s="229"/>
      <c r="AB44" s="229"/>
      <c r="AC44" s="229"/>
      <c r="AD44" s="229"/>
      <c r="AE44" s="229"/>
    </row>
    <row r="45" spans="1:31" ht="36.75" customHeight="1">
      <c r="A45" s="379"/>
      <c r="B45" s="793" t="s">
        <v>522</v>
      </c>
      <c r="C45" s="793"/>
      <c r="D45" s="793"/>
      <c r="E45" s="380" t="s">
        <v>523</v>
      </c>
      <c r="F45" s="229"/>
      <c r="G45" s="229"/>
      <c r="H45" s="229"/>
      <c r="I45" s="229"/>
      <c r="J45" s="229"/>
      <c r="K45" s="229"/>
      <c r="L45" s="229"/>
      <c r="M45" s="229"/>
      <c r="N45" s="229"/>
      <c r="O45" s="229"/>
      <c r="P45" s="229"/>
      <c r="Q45" s="229"/>
      <c r="R45" s="229"/>
      <c r="S45" s="229"/>
      <c r="T45" s="229"/>
      <c r="U45" s="229"/>
      <c r="V45" s="229"/>
      <c r="W45" s="229"/>
      <c r="X45" s="229"/>
      <c r="Y45" s="229"/>
      <c r="Z45" s="229"/>
      <c r="AA45" s="229"/>
      <c r="AB45" s="229"/>
      <c r="AC45" s="229"/>
      <c r="AD45" s="229"/>
      <c r="AE45" s="229"/>
    </row>
    <row r="46" spans="1:31" ht="17.100000000000001" customHeight="1">
      <c r="A46" s="379" t="s">
        <v>524</v>
      </c>
      <c r="B46" s="699"/>
      <c r="C46" s="794"/>
      <c r="D46" s="700"/>
      <c r="E46" s="103"/>
      <c r="F46" s="229"/>
      <c r="G46" s="229"/>
      <c r="H46" s="229"/>
      <c r="I46" s="229"/>
      <c r="J46" s="229"/>
      <c r="K46" s="229"/>
      <c r="L46" s="229"/>
      <c r="M46" s="229"/>
      <c r="N46" s="229"/>
      <c r="O46" s="229"/>
      <c r="P46" s="229"/>
      <c r="Q46" s="229"/>
      <c r="R46" s="229"/>
      <c r="S46" s="229"/>
      <c r="T46" s="229"/>
      <c r="U46" s="229"/>
      <c r="V46" s="229"/>
      <c r="W46" s="229"/>
      <c r="X46" s="229"/>
      <c r="Y46" s="229"/>
      <c r="Z46" s="229"/>
      <c r="AA46" s="229"/>
      <c r="AB46" s="229"/>
      <c r="AC46" s="229"/>
      <c r="AD46" s="229"/>
      <c r="AE46" s="229"/>
    </row>
    <row r="47" spans="1:31" ht="17.100000000000001" customHeight="1">
      <c r="A47" s="379" t="s">
        <v>28</v>
      </c>
      <c r="B47" s="699"/>
      <c r="C47" s="794"/>
      <c r="D47" s="700"/>
      <c r="E47" s="103"/>
      <c r="F47" s="229"/>
      <c r="G47" s="229"/>
      <c r="H47" s="229"/>
      <c r="I47" s="229"/>
      <c r="J47" s="229"/>
      <c r="K47" s="229"/>
      <c r="L47" s="229"/>
      <c r="M47" s="229"/>
      <c r="N47" s="229"/>
      <c r="O47" s="229"/>
      <c r="P47" s="229"/>
      <c r="Q47" s="229"/>
      <c r="R47" s="229"/>
      <c r="S47" s="229"/>
      <c r="T47" s="229"/>
      <c r="U47" s="229"/>
      <c r="V47" s="229"/>
      <c r="W47" s="229"/>
      <c r="X47" s="229"/>
      <c r="Y47" s="229"/>
      <c r="Z47" s="229"/>
      <c r="AA47" s="229"/>
      <c r="AB47" s="229"/>
      <c r="AC47" s="229"/>
      <c r="AD47" s="229"/>
      <c r="AE47" s="229"/>
    </row>
    <row r="48" spans="1:31" ht="17.100000000000001" customHeight="1">
      <c r="A48" s="379" t="s">
        <v>471</v>
      </c>
      <c r="B48" s="699"/>
      <c r="C48" s="794"/>
      <c r="D48" s="700"/>
      <c r="E48" s="103"/>
      <c r="F48" s="229"/>
      <c r="G48" s="229"/>
      <c r="H48" s="229"/>
      <c r="I48" s="229"/>
      <c r="J48" s="229"/>
      <c r="K48" s="229"/>
      <c r="L48" s="229"/>
      <c r="M48" s="229"/>
      <c r="N48" s="229"/>
      <c r="O48" s="229"/>
      <c r="P48" s="229"/>
      <c r="Q48" s="229"/>
      <c r="R48" s="229"/>
      <c r="S48" s="229"/>
      <c r="T48" s="229"/>
      <c r="U48" s="229"/>
      <c r="V48" s="229"/>
      <c r="W48" s="229"/>
      <c r="X48" s="229"/>
      <c r="Y48" s="229"/>
      <c r="Z48" s="229"/>
      <c r="AA48" s="229"/>
      <c r="AB48" s="229"/>
      <c r="AC48" s="229"/>
      <c r="AD48" s="229"/>
      <c r="AE48" s="229"/>
    </row>
    <row r="49" spans="1:31" ht="66.75" customHeight="1">
      <c r="A49" s="379" t="s">
        <v>473</v>
      </c>
      <c r="B49" s="793" t="s">
        <v>525</v>
      </c>
      <c r="C49" s="793"/>
      <c r="D49" s="793"/>
      <c r="E49" s="381"/>
      <c r="F49" s="229"/>
      <c r="G49" s="229"/>
      <c r="H49" s="229"/>
      <c r="I49" s="229"/>
      <c r="J49" s="229"/>
      <c r="K49" s="229"/>
      <c r="L49" s="229"/>
      <c r="M49" s="229"/>
      <c r="N49" s="229"/>
      <c r="O49" s="229"/>
      <c r="P49" s="229"/>
      <c r="Q49" s="229"/>
      <c r="R49" s="229"/>
      <c r="S49" s="229"/>
      <c r="T49" s="229"/>
      <c r="U49" s="229"/>
      <c r="V49" s="229"/>
      <c r="W49" s="229"/>
      <c r="X49" s="229"/>
      <c r="Y49" s="229"/>
      <c r="Z49" s="229"/>
      <c r="AA49" s="229"/>
      <c r="AB49" s="229"/>
      <c r="AC49" s="229"/>
      <c r="AD49" s="229"/>
      <c r="AE49" s="229"/>
    </row>
    <row r="50" spans="1:31" ht="17.100000000000001" customHeight="1">
      <c r="A50" s="379"/>
      <c r="B50" s="793" t="s">
        <v>522</v>
      </c>
      <c r="C50" s="793"/>
      <c r="D50" s="793"/>
      <c r="E50" s="380" t="s">
        <v>523</v>
      </c>
      <c r="F50" s="229"/>
      <c r="G50" s="229"/>
      <c r="H50" s="229"/>
      <c r="I50" s="229"/>
      <c r="J50" s="229"/>
      <c r="K50" s="229"/>
      <c r="L50" s="229"/>
      <c r="M50" s="229"/>
      <c r="N50" s="229"/>
      <c r="O50" s="229"/>
      <c r="P50" s="229"/>
      <c r="Q50" s="229"/>
      <c r="R50" s="229"/>
      <c r="S50" s="229"/>
      <c r="T50" s="229"/>
      <c r="U50" s="229"/>
      <c r="V50" s="229"/>
      <c r="W50" s="229"/>
      <c r="X50" s="229"/>
      <c r="Y50" s="229"/>
      <c r="Z50" s="229"/>
      <c r="AA50" s="229"/>
      <c r="AB50" s="229"/>
      <c r="AC50" s="229"/>
      <c r="AD50" s="229"/>
      <c r="AE50" s="229"/>
    </row>
    <row r="51" spans="1:31" ht="17.100000000000001" customHeight="1">
      <c r="A51" s="379" t="s">
        <v>524</v>
      </c>
      <c r="B51" s="699"/>
      <c r="C51" s="794"/>
      <c r="D51" s="700"/>
      <c r="E51" s="103"/>
      <c r="F51" s="229"/>
      <c r="G51" s="229"/>
      <c r="H51" s="229"/>
      <c r="I51" s="229"/>
      <c r="J51" s="229"/>
      <c r="K51" s="229"/>
      <c r="L51" s="229"/>
      <c r="M51" s="229"/>
      <c r="N51" s="229"/>
      <c r="O51" s="229"/>
      <c r="P51" s="229"/>
      <c r="Q51" s="229"/>
      <c r="R51" s="229"/>
      <c r="S51" s="229"/>
      <c r="T51" s="229"/>
      <c r="U51" s="229"/>
      <c r="V51" s="229"/>
      <c r="W51" s="229"/>
      <c r="X51" s="229"/>
      <c r="Y51" s="229"/>
      <c r="Z51" s="229"/>
      <c r="AA51" s="229"/>
      <c r="AB51" s="229"/>
      <c r="AC51" s="229"/>
      <c r="AD51" s="229"/>
      <c r="AE51" s="229"/>
    </row>
    <row r="52" spans="1:31" ht="17.100000000000001" customHeight="1">
      <c r="A52" s="379" t="s">
        <v>28</v>
      </c>
      <c r="B52" s="699"/>
      <c r="C52" s="794"/>
      <c r="D52" s="700"/>
      <c r="E52" s="103"/>
      <c r="F52" s="229"/>
      <c r="G52" s="229"/>
      <c r="H52" s="229"/>
      <c r="I52" s="229"/>
      <c r="J52" s="229"/>
      <c r="K52" s="229"/>
      <c r="L52" s="229"/>
      <c r="M52" s="229"/>
      <c r="N52" s="229"/>
      <c r="O52" s="229"/>
      <c r="P52" s="229"/>
      <c r="Q52" s="229"/>
      <c r="R52" s="229"/>
      <c r="S52" s="229"/>
      <c r="T52" s="229"/>
      <c r="U52" s="229"/>
      <c r="V52" s="229"/>
      <c r="W52" s="229"/>
      <c r="X52" s="229"/>
      <c r="Y52" s="229"/>
      <c r="Z52" s="229"/>
      <c r="AA52" s="229"/>
      <c r="AB52" s="229"/>
      <c r="AC52" s="229"/>
      <c r="AD52" s="229"/>
      <c r="AE52" s="229"/>
    </row>
    <row r="53" spans="1:31" ht="17.100000000000001" customHeight="1">
      <c r="A53" s="379" t="s">
        <v>471</v>
      </c>
      <c r="B53" s="699"/>
      <c r="C53" s="794"/>
      <c r="D53" s="700"/>
      <c r="E53" s="103"/>
      <c r="F53" s="229"/>
      <c r="G53" s="229"/>
      <c r="H53" s="229"/>
      <c r="I53" s="229"/>
      <c r="J53" s="229"/>
      <c r="K53" s="229"/>
      <c r="L53" s="229"/>
      <c r="M53" s="229"/>
      <c r="N53" s="229"/>
      <c r="O53" s="229"/>
      <c r="P53" s="229"/>
      <c r="Q53" s="229"/>
      <c r="R53" s="229"/>
      <c r="S53" s="229"/>
      <c r="T53" s="229"/>
      <c r="U53" s="229"/>
      <c r="V53" s="229"/>
      <c r="W53" s="229"/>
      <c r="X53" s="229"/>
      <c r="Y53" s="229"/>
      <c r="Z53" s="229"/>
      <c r="AA53" s="229"/>
      <c r="AB53" s="229"/>
      <c r="AC53" s="229"/>
      <c r="AD53" s="229"/>
      <c r="AE53" s="229"/>
    </row>
    <row r="54" spans="1:31" ht="17.100000000000001" customHeight="1">
      <c r="A54" s="382" t="s">
        <v>526</v>
      </c>
      <c r="B54" s="699"/>
      <c r="C54" s="794"/>
      <c r="D54" s="700"/>
      <c r="E54" s="103"/>
      <c r="F54" s="229"/>
      <c r="G54" s="229"/>
      <c r="H54" s="229"/>
      <c r="I54" s="229"/>
      <c r="J54" s="229"/>
      <c r="K54" s="229"/>
      <c r="L54" s="229"/>
      <c r="M54" s="229"/>
      <c r="N54" s="229"/>
      <c r="O54" s="229"/>
      <c r="P54" s="229"/>
      <c r="Q54" s="229"/>
      <c r="R54" s="229"/>
      <c r="S54" s="229"/>
      <c r="T54" s="229"/>
      <c r="U54" s="229"/>
      <c r="V54" s="229"/>
      <c r="W54" s="229"/>
      <c r="X54" s="229"/>
      <c r="Y54" s="229"/>
      <c r="Z54" s="229"/>
      <c r="AA54" s="229"/>
      <c r="AB54" s="229"/>
      <c r="AC54" s="229"/>
      <c r="AD54" s="229"/>
      <c r="AE54" s="229"/>
    </row>
    <row r="55" spans="1:31" ht="17.100000000000001" customHeight="1">
      <c r="A55" s="379" t="s">
        <v>472</v>
      </c>
      <c r="B55" s="699"/>
      <c r="C55" s="794"/>
      <c r="D55" s="700"/>
      <c r="E55" s="103"/>
      <c r="F55" s="229"/>
      <c r="G55" s="229"/>
      <c r="H55" s="229"/>
      <c r="I55" s="229"/>
      <c r="J55" s="229"/>
      <c r="K55" s="229"/>
      <c r="L55" s="229"/>
      <c r="M55" s="229"/>
      <c r="N55" s="229"/>
      <c r="O55" s="229"/>
      <c r="P55" s="229"/>
      <c r="Q55" s="229"/>
      <c r="R55" s="229"/>
      <c r="S55" s="229"/>
      <c r="T55" s="229"/>
      <c r="U55" s="229"/>
      <c r="V55" s="229"/>
      <c r="W55" s="229"/>
      <c r="X55" s="229"/>
      <c r="Y55" s="229"/>
      <c r="Z55" s="229"/>
      <c r="AA55" s="229"/>
      <c r="AB55" s="229"/>
      <c r="AC55" s="229"/>
      <c r="AD55" s="229"/>
      <c r="AE55" s="229"/>
    </row>
    <row r="56" spans="1:31" ht="17.100000000000001" customHeight="1">
      <c r="A56" s="382" t="s">
        <v>478</v>
      </c>
      <c r="B56" s="699"/>
      <c r="C56" s="794"/>
      <c r="D56" s="700"/>
      <c r="E56" s="103"/>
      <c r="F56" s="229"/>
      <c r="G56" s="229"/>
      <c r="H56" s="229"/>
      <c r="I56" s="229"/>
      <c r="J56" s="229"/>
      <c r="K56" s="229"/>
      <c r="L56" s="229"/>
      <c r="M56" s="229"/>
      <c r="N56" s="229"/>
      <c r="O56" s="229"/>
      <c r="P56" s="229"/>
      <c r="Q56" s="229"/>
      <c r="R56" s="229"/>
      <c r="S56" s="229"/>
      <c r="T56" s="229"/>
      <c r="U56" s="229"/>
      <c r="V56" s="229"/>
      <c r="W56" s="229"/>
      <c r="X56" s="229"/>
      <c r="Y56" s="229"/>
      <c r="Z56" s="229"/>
      <c r="AA56" s="229"/>
      <c r="AB56" s="229"/>
      <c r="AC56" s="229"/>
      <c r="AD56" s="229"/>
      <c r="AE56" s="229"/>
    </row>
    <row r="57" spans="1:31" ht="17.100000000000001" customHeight="1">
      <c r="A57" s="206" t="s">
        <v>689</v>
      </c>
      <c r="B57" s="796" t="s">
        <v>141</v>
      </c>
      <c r="C57" s="796"/>
      <c r="D57" s="796"/>
      <c r="E57" s="103"/>
      <c r="F57" s="229"/>
      <c r="G57" s="229"/>
      <c r="H57" s="229"/>
      <c r="I57" s="229"/>
      <c r="J57" s="229"/>
      <c r="K57" s="229"/>
      <c r="L57" s="229"/>
      <c r="M57" s="229"/>
      <c r="N57" s="229"/>
      <c r="O57" s="229"/>
      <c r="P57" s="229"/>
      <c r="Q57" s="229"/>
      <c r="R57" s="229"/>
      <c r="S57" s="229"/>
      <c r="T57" s="229"/>
      <c r="U57" s="229"/>
      <c r="V57" s="229"/>
      <c r="W57" s="229"/>
      <c r="X57" s="229"/>
      <c r="Y57" s="229"/>
      <c r="Z57" s="229"/>
      <c r="AA57" s="229"/>
      <c r="AB57" s="229"/>
      <c r="AC57" s="229"/>
      <c r="AD57" s="229"/>
      <c r="AE57" s="229"/>
    </row>
    <row r="58" spans="1:31" ht="17.100000000000001" customHeight="1">
      <c r="A58" s="50" t="s">
        <v>690</v>
      </c>
      <c r="B58" s="795" t="s">
        <v>142</v>
      </c>
      <c r="C58" s="795"/>
      <c r="D58" s="795"/>
      <c r="E58" s="103"/>
      <c r="F58" s="229"/>
      <c r="G58" s="229"/>
      <c r="H58" s="229"/>
      <c r="I58" s="229"/>
      <c r="J58" s="229"/>
      <c r="K58" s="229"/>
      <c r="L58" s="229"/>
      <c r="M58" s="229"/>
      <c r="N58" s="229"/>
      <c r="O58" s="229"/>
      <c r="P58" s="229"/>
      <c r="Q58" s="229"/>
      <c r="R58" s="229"/>
      <c r="S58" s="229"/>
      <c r="T58" s="229"/>
      <c r="U58" s="229"/>
      <c r="V58" s="229"/>
      <c r="W58" s="229"/>
      <c r="X58" s="229"/>
      <c r="Y58" s="229"/>
      <c r="Z58" s="229"/>
      <c r="AA58" s="229"/>
      <c r="AB58" s="229"/>
      <c r="AC58" s="229"/>
      <c r="AD58" s="229"/>
      <c r="AE58" s="229"/>
    </row>
    <row r="59" spans="1:31" ht="17.100000000000001" customHeight="1">
      <c r="A59" s="142"/>
      <c r="B59" s="795"/>
      <c r="C59" s="795"/>
      <c r="D59" s="795"/>
      <c r="E59" s="202"/>
      <c r="F59" s="229"/>
      <c r="G59" s="229"/>
      <c r="H59" s="229"/>
      <c r="I59" s="229"/>
      <c r="J59" s="229"/>
      <c r="K59" s="229"/>
      <c r="L59" s="229"/>
      <c r="M59" s="229"/>
      <c r="N59" s="229"/>
      <c r="O59" s="229"/>
      <c r="P59" s="229"/>
      <c r="Q59" s="229"/>
      <c r="R59" s="229"/>
      <c r="S59" s="229"/>
      <c r="T59" s="229"/>
      <c r="U59" s="229"/>
      <c r="V59" s="229"/>
      <c r="W59" s="229"/>
      <c r="X59" s="229"/>
      <c r="Y59" s="229"/>
      <c r="Z59" s="229"/>
      <c r="AA59" s="229"/>
      <c r="AB59" s="229"/>
      <c r="AC59" s="229"/>
      <c r="AD59" s="229"/>
      <c r="AE59" s="229"/>
    </row>
    <row r="60" spans="1:31" ht="17.100000000000001" customHeight="1">
      <c r="A60" s="135"/>
      <c r="B60" s="797"/>
      <c r="C60" s="797"/>
      <c r="D60" s="797"/>
      <c r="E60" s="203"/>
      <c r="F60" s="229"/>
      <c r="G60" s="229"/>
      <c r="H60" s="229"/>
      <c r="I60" s="229"/>
      <c r="J60" s="229"/>
      <c r="K60" s="229"/>
      <c r="L60" s="229"/>
      <c r="M60" s="229"/>
      <c r="N60" s="229"/>
      <c r="O60" s="229"/>
      <c r="P60" s="229"/>
      <c r="Q60" s="229"/>
      <c r="R60" s="229"/>
      <c r="S60" s="229"/>
      <c r="T60" s="229"/>
      <c r="U60" s="229"/>
      <c r="V60" s="229"/>
      <c r="W60" s="229"/>
      <c r="X60" s="229"/>
      <c r="Y60" s="229"/>
      <c r="Z60" s="229"/>
      <c r="AA60" s="229"/>
      <c r="AB60" s="229"/>
      <c r="AC60" s="229"/>
      <c r="AD60" s="229"/>
      <c r="AE60" s="229"/>
    </row>
    <row r="61" spans="1:31" ht="17.100000000000001" customHeight="1">
      <c r="A61" s="142" t="s">
        <v>691</v>
      </c>
      <c r="B61" s="792" t="s">
        <v>143</v>
      </c>
      <c r="C61" s="792"/>
      <c r="D61" s="792"/>
      <c r="E61" s="204"/>
      <c r="F61" s="229"/>
      <c r="G61" s="229"/>
      <c r="H61" s="229"/>
      <c r="I61" s="229"/>
      <c r="J61" s="229"/>
      <c r="K61" s="229"/>
      <c r="L61" s="229"/>
      <c r="M61" s="229"/>
      <c r="N61" s="229"/>
      <c r="O61" s="229"/>
      <c r="P61" s="229"/>
      <c r="Q61" s="229"/>
      <c r="R61" s="229"/>
      <c r="S61" s="229"/>
      <c r="T61" s="229"/>
      <c r="U61" s="229"/>
      <c r="V61" s="229"/>
      <c r="W61" s="229"/>
      <c r="X61" s="229"/>
      <c r="Y61" s="229"/>
      <c r="Z61" s="229"/>
      <c r="AA61" s="229"/>
      <c r="AB61" s="229"/>
      <c r="AC61" s="229"/>
      <c r="AD61" s="229"/>
      <c r="AE61" s="229"/>
    </row>
    <row r="62" spans="1:31" ht="17.100000000000001" customHeight="1">
      <c r="A62" s="142"/>
      <c r="B62" s="795" t="s">
        <v>173</v>
      </c>
      <c r="C62" s="795"/>
      <c r="D62" s="795"/>
      <c r="E62" s="202"/>
      <c r="F62" s="229"/>
      <c r="G62" s="229"/>
      <c r="H62" s="229"/>
      <c r="I62" s="229"/>
      <c r="J62" s="229"/>
      <c r="K62" s="229"/>
      <c r="L62" s="229"/>
      <c r="M62" s="229"/>
      <c r="N62" s="229"/>
      <c r="O62" s="229"/>
      <c r="P62" s="229"/>
      <c r="Q62" s="229"/>
      <c r="R62" s="229"/>
      <c r="S62" s="229"/>
      <c r="T62" s="229"/>
      <c r="U62" s="229"/>
      <c r="V62" s="229"/>
      <c r="W62" s="229"/>
      <c r="X62" s="229"/>
      <c r="Y62" s="229"/>
      <c r="Z62" s="229"/>
      <c r="AA62" s="229"/>
      <c r="AB62" s="229"/>
      <c r="AC62" s="229"/>
      <c r="AD62" s="229"/>
      <c r="AE62" s="229"/>
    </row>
    <row r="63" spans="1:31" ht="17.100000000000001" customHeight="1">
      <c r="A63" s="50" t="s">
        <v>692</v>
      </c>
      <c r="B63" s="803" t="s">
        <v>153</v>
      </c>
      <c r="C63" s="804"/>
      <c r="D63" s="805"/>
      <c r="E63" s="205"/>
      <c r="F63" s="229"/>
      <c r="G63" s="229"/>
      <c r="H63" s="229"/>
      <c r="I63" s="229"/>
      <c r="J63" s="229"/>
      <c r="K63" s="229"/>
      <c r="L63" s="229"/>
      <c r="M63" s="229"/>
      <c r="N63" s="229"/>
      <c r="O63" s="229"/>
      <c r="P63" s="229"/>
      <c r="Q63" s="229"/>
      <c r="R63" s="229"/>
      <c r="S63" s="229"/>
      <c r="T63" s="229"/>
      <c r="U63" s="229"/>
      <c r="V63" s="229"/>
      <c r="W63" s="229"/>
      <c r="X63" s="229"/>
      <c r="Y63" s="229"/>
      <c r="Z63" s="229"/>
      <c r="AA63" s="229"/>
      <c r="AB63" s="229"/>
      <c r="AC63" s="229"/>
      <c r="AD63" s="229"/>
      <c r="AE63" s="229"/>
    </row>
    <row r="64" spans="1:31" ht="17.100000000000001" customHeight="1">
      <c r="A64" s="142"/>
      <c r="B64" s="795" t="s">
        <v>144</v>
      </c>
      <c r="C64" s="795"/>
      <c r="D64" s="795"/>
      <c r="E64" s="202"/>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row>
    <row r="65" spans="1:31" ht="17.100000000000001" customHeight="1">
      <c r="A65" s="142"/>
      <c r="B65" s="795" t="s">
        <v>145</v>
      </c>
      <c r="C65" s="795"/>
      <c r="D65" s="795"/>
      <c r="E65" s="202"/>
      <c r="F65" s="229"/>
      <c r="G65" s="229"/>
      <c r="H65" s="229"/>
      <c r="I65" s="229"/>
      <c r="J65" s="229"/>
      <c r="K65" s="229"/>
      <c r="L65" s="229"/>
      <c r="M65" s="229"/>
      <c r="N65" s="229"/>
      <c r="O65" s="229"/>
      <c r="P65" s="229"/>
      <c r="Q65" s="229"/>
      <c r="R65" s="229"/>
      <c r="S65" s="229"/>
      <c r="T65" s="229"/>
      <c r="U65" s="229"/>
      <c r="V65" s="229"/>
      <c r="W65" s="229"/>
      <c r="X65" s="229"/>
      <c r="Y65" s="229"/>
      <c r="Z65" s="229"/>
      <c r="AA65" s="229"/>
      <c r="AB65" s="229"/>
      <c r="AC65" s="229"/>
      <c r="AD65" s="229"/>
      <c r="AE65" s="229"/>
    </row>
    <row r="66" spans="1:31" ht="17.100000000000001" customHeight="1">
      <c r="A66" s="135"/>
      <c r="B66" s="797" t="s">
        <v>146</v>
      </c>
      <c r="C66" s="797"/>
      <c r="D66" s="797"/>
      <c r="E66" s="203"/>
      <c r="F66" s="229"/>
      <c r="G66" s="229"/>
      <c r="H66" s="229"/>
      <c r="I66" s="229"/>
      <c r="J66" s="229"/>
      <c r="K66" s="229"/>
      <c r="L66" s="229"/>
      <c r="M66" s="229"/>
      <c r="N66" s="229"/>
      <c r="O66" s="229"/>
      <c r="P66" s="229"/>
      <c r="Q66" s="229"/>
      <c r="R66" s="229"/>
      <c r="S66" s="229"/>
      <c r="T66" s="229"/>
      <c r="U66" s="229"/>
      <c r="V66" s="229"/>
      <c r="W66" s="229"/>
      <c r="X66" s="229"/>
      <c r="Y66" s="229"/>
      <c r="Z66" s="229"/>
      <c r="AA66" s="229"/>
      <c r="AB66" s="229"/>
      <c r="AC66" s="229"/>
      <c r="AD66" s="229"/>
      <c r="AE66" s="229"/>
    </row>
    <row r="67" spans="1:31" ht="17.100000000000001" customHeight="1">
      <c r="A67" s="50" t="s">
        <v>160</v>
      </c>
      <c r="B67" s="798" t="s">
        <v>147</v>
      </c>
      <c r="C67" s="798"/>
      <c r="D67" s="798"/>
      <c r="E67" s="205"/>
      <c r="F67" s="229"/>
      <c r="G67" s="229"/>
      <c r="H67" s="229"/>
      <c r="I67" s="229"/>
      <c r="J67" s="229"/>
      <c r="K67" s="229"/>
      <c r="L67" s="229"/>
      <c r="M67" s="229"/>
      <c r="N67" s="229"/>
      <c r="O67" s="229"/>
      <c r="P67" s="229"/>
      <c r="Q67" s="229"/>
      <c r="R67" s="229"/>
      <c r="S67" s="229"/>
      <c r="T67" s="229"/>
      <c r="U67" s="229"/>
      <c r="V67" s="229"/>
      <c r="W67" s="229"/>
      <c r="X67" s="229"/>
      <c r="Y67" s="229"/>
      <c r="Z67" s="229"/>
      <c r="AA67" s="229"/>
      <c r="AB67" s="229"/>
      <c r="AC67" s="229"/>
      <c r="AD67" s="229"/>
      <c r="AE67" s="229"/>
    </row>
    <row r="68" spans="1:31" ht="17.100000000000001" customHeight="1">
      <c r="A68" s="142"/>
      <c r="B68" s="795" t="s">
        <v>148</v>
      </c>
      <c r="C68" s="795"/>
      <c r="D68" s="795"/>
      <c r="E68" s="202"/>
      <c r="F68" s="229"/>
      <c r="G68" s="229"/>
      <c r="H68" s="229"/>
      <c r="I68" s="229"/>
      <c r="J68" s="229"/>
      <c r="K68" s="229"/>
      <c r="L68" s="229"/>
      <c r="M68" s="229"/>
      <c r="N68" s="229"/>
      <c r="O68" s="229"/>
      <c r="P68" s="229"/>
      <c r="Q68" s="229"/>
      <c r="R68" s="229"/>
      <c r="S68" s="229"/>
      <c r="T68" s="229"/>
      <c r="U68" s="229"/>
      <c r="V68" s="229"/>
      <c r="W68" s="229"/>
      <c r="X68" s="229"/>
      <c r="Y68" s="229"/>
      <c r="Z68" s="229"/>
      <c r="AA68" s="229"/>
      <c r="AB68" s="229"/>
      <c r="AC68" s="229"/>
      <c r="AD68" s="229"/>
      <c r="AE68" s="229"/>
    </row>
    <row r="69" spans="1:31" ht="17.100000000000001" customHeight="1">
      <c r="A69" s="142"/>
      <c r="B69" s="795" t="s">
        <v>149</v>
      </c>
      <c r="C69" s="795"/>
      <c r="D69" s="795"/>
      <c r="E69" s="202"/>
      <c r="F69" s="229"/>
      <c r="G69" s="229"/>
      <c r="H69" s="229"/>
      <c r="I69" s="229"/>
      <c r="J69" s="229"/>
      <c r="K69" s="229"/>
      <c r="L69" s="229"/>
      <c r="M69" s="229"/>
      <c r="N69" s="229"/>
      <c r="O69" s="229"/>
      <c r="P69" s="229"/>
      <c r="Q69" s="229"/>
      <c r="R69" s="229"/>
      <c r="S69" s="229"/>
      <c r="T69" s="229"/>
      <c r="U69" s="229"/>
      <c r="V69" s="229"/>
      <c r="W69" s="229"/>
      <c r="X69" s="229"/>
      <c r="Y69" s="229"/>
      <c r="Z69" s="229"/>
      <c r="AA69" s="229"/>
      <c r="AB69" s="229"/>
      <c r="AC69" s="229"/>
      <c r="AD69" s="229"/>
      <c r="AE69" s="229"/>
    </row>
    <row r="70" spans="1:31" ht="17.100000000000001" customHeight="1">
      <c r="A70" s="142"/>
      <c r="B70" s="795"/>
      <c r="C70" s="795"/>
      <c r="D70" s="795"/>
      <c r="E70" s="202"/>
      <c r="F70" s="229"/>
      <c r="G70" s="229"/>
      <c r="H70" s="229"/>
      <c r="I70" s="229"/>
      <c r="J70" s="229"/>
      <c r="K70" s="229"/>
      <c r="L70" s="229"/>
      <c r="M70" s="229"/>
      <c r="N70" s="229"/>
      <c r="O70" s="229"/>
      <c r="P70" s="229"/>
      <c r="Q70" s="229"/>
      <c r="R70" s="229"/>
      <c r="S70" s="229"/>
      <c r="T70" s="229"/>
      <c r="U70" s="229"/>
      <c r="V70" s="229"/>
      <c r="W70" s="229"/>
      <c r="X70" s="229"/>
      <c r="Y70" s="229"/>
      <c r="Z70" s="229"/>
      <c r="AA70" s="229"/>
      <c r="AB70" s="229"/>
      <c r="AC70" s="229"/>
      <c r="AD70" s="229"/>
      <c r="AE70" s="229"/>
    </row>
    <row r="71" spans="1:31" ht="17.100000000000001" customHeight="1">
      <c r="A71" s="142"/>
      <c r="B71" s="795"/>
      <c r="C71" s="795"/>
      <c r="D71" s="795"/>
      <c r="E71" s="202"/>
      <c r="F71" s="229"/>
      <c r="G71" s="229"/>
      <c r="H71" s="236">
        <v>2</v>
      </c>
      <c r="I71" s="229"/>
      <c r="J71" s="229"/>
      <c r="K71" s="229"/>
      <c r="L71" s="229"/>
      <c r="M71" s="229"/>
      <c r="N71" s="229"/>
      <c r="O71" s="229"/>
      <c r="P71" s="229"/>
      <c r="Q71" s="229"/>
      <c r="R71" s="229"/>
      <c r="S71" s="229"/>
      <c r="T71" s="229"/>
      <c r="U71" s="229"/>
      <c r="V71" s="229"/>
      <c r="W71" s="229"/>
      <c r="X71" s="229"/>
      <c r="Y71" s="229"/>
      <c r="Z71" s="229"/>
      <c r="AA71" s="229"/>
      <c r="AB71" s="229"/>
      <c r="AC71" s="229"/>
      <c r="AD71" s="229"/>
      <c r="AE71" s="229"/>
    </row>
    <row r="72" spans="1:31" ht="17.100000000000001" customHeight="1">
      <c r="A72" s="142"/>
      <c r="B72" s="795" t="s">
        <v>150</v>
      </c>
      <c r="C72" s="795"/>
      <c r="D72" s="795"/>
      <c r="E72" s="202"/>
      <c r="F72" s="229"/>
      <c r="G72" s="229"/>
      <c r="H72" s="229"/>
      <c r="I72" s="229"/>
      <c r="J72" s="229"/>
      <c r="K72" s="229"/>
      <c r="L72" s="229"/>
      <c r="M72" s="229"/>
      <c r="N72" s="229"/>
      <c r="O72" s="229"/>
      <c r="P72" s="229"/>
      <c r="Q72" s="229"/>
      <c r="R72" s="229"/>
      <c r="S72" s="229"/>
      <c r="T72" s="229"/>
      <c r="U72" s="229"/>
      <c r="V72" s="229"/>
      <c r="W72" s="229"/>
      <c r="X72" s="229"/>
      <c r="Y72" s="229"/>
      <c r="Z72" s="117"/>
      <c r="AA72" s="117"/>
      <c r="AB72" s="117"/>
    </row>
    <row r="73" spans="1:31" ht="17.100000000000001" customHeight="1">
      <c r="A73" s="142"/>
      <c r="B73" s="795" t="s">
        <v>151</v>
      </c>
      <c r="C73" s="795"/>
      <c r="D73" s="795"/>
      <c r="E73" s="202"/>
      <c r="Z73" s="117"/>
      <c r="AA73" s="117"/>
      <c r="AB73" s="117"/>
    </row>
    <row r="74" spans="1:31" ht="18.899999999999999" customHeight="1">
      <c r="A74" s="142"/>
      <c r="B74" s="800" t="s">
        <v>151</v>
      </c>
      <c r="C74" s="801"/>
      <c r="D74" s="802"/>
      <c r="E74" s="217" t="str">
        <f>IF(H71=1,"Saving Account","Current Account")</f>
        <v>Current Account</v>
      </c>
      <c r="Z74" s="117"/>
      <c r="AA74" s="117"/>
      <c r="AB74" s="117"/>
    </row>
    <row r="75" spans="1:31" ht="33" customHeight="1">
      <c r="A75" s="109" t="s">
        <v>161</v>
      </c>
      <c r="B75" s="799" t="s">
        <v>152</v>
      </c>
      <c r="C75" s="799"/>
      <c r="D75" s="799"/>
      <c r="E75" s="103"/>
    </row>
    <row r="76" spans="1:31" ht="48" customHeight="1">
      <c r="A76" s="109" t="s">
        <v>162</v>
      </c>
      <c r="B76" s="799" t="s">
        <v>164</v>
      </c>
      <c r="C76" s="799"/>
      <c r="D76" s="799"/>
      <c r="E76" s="103"/>
    </row>
    <row r="77" spans="1:31" ht="50.25" customHeight="1">
      <c r="A77" s="735" t="s">
        <v>163</v>
      </c>
      <c r="B77" s="735"/>
      <c r="C77" s="735"/>
      <c r="D77" s="735"/>
      <c r="E77" s="735"/>
    </row>
    <row r="78" spans="1:31" ht="23.25" customHeight="1">
      <c r="A78" s="534"/>
      <c r="B78" s="534"/>
      <c r="C78" s="534"/>
      <c r="D78" s="534"/>
      <c r="E78" s="534"/>
    </row>
    <row r="79" spans="1:31" ht="13.5" customHeight="1">
      <c r="A79" s="812" t="s">
        <v>693</v>
      </c>
      <c r="B79" s="812"/>
      <c r="C79" s="812"/>
      <c r="D79" s="812"/>
      <c r="E79" s="812"/>
      <c r="F79" s="99"/>
      <c r="G79" s="99"/>
      <c r="H79" s="99"/>
      <c r="I79" s="99"/>
      <c r="J79" s="99"/>
      <c r="K79" s="99"/>
      <c r="L79" s="99"/>
      <c r="M79" s="99"/>
      <c r="N79" s="99"/>
      <c r="O79" s="99"/>
      <c r="P79" s="99"/>
      <c r="Q79" s="99"/>
      <c r="R79" s="99"/>
      <c r="S79" s="99"/>
      <c r="T79" s="99"/>
      <c r="U79" s="99"/>
      <c r="V79" s="99"/>
      <c r="W79" s="99"/>
      <c r="X79" s="99"/>
      <c r="Y79" s="99"/>
      <c r="Z79" s="99"/>
      <c r="AA79" s="99"/>
      <c r="AB79" s="99"/>
      <c r="AC79" s="99"/>
      <c r="AD79" s="99"/>
      <c r="AE79" s="99"/>
    </row>
    <row r="80" spans="1:31" ht="16.5" customHeight="1">
      <c r="A80" s="519"/>
      <c r="B80" s="519"/>
      <c r="C80" s="519"/>
      <c r="D80" s="519"/>
      <c r="E80" s="519"/>
    </row>
    <row r="81" spans="1:5" ht="16.5" customHeight="1">
      <c r="A81" s="655" t="s">
        <v>694</v>
      </c>
      <c r="B81" s="655"/>
      <c r="C81" s="655"/>
      <c r="D81" s="655"/>
      <c r="E81" s="655"/>
    </row>
    <row r="82" spans="1:5" ht="4.5" customHeight="1">
      <c r="A82" s="519"/>
      <c r="B82" s="519"/>
      <c r="C82" s="519"/>
      <c r="D82" s="519"/>
      <c r="E82" s="519"/>
    </row>
    <row r="83" spans="1:5" ht="16.5" customHeight="1">
      <c r="A83" s="655" t="s">
        <v>695</v>
      </c>
      <c r="B83" s="655"/>
      <c r="C83" s="655"/>
      <c r="D83" s="655"/>
      <c r="E83" s="655"/>
    </row>
    <row r="84" spans="1:5" ht="9.75" customHeight="1">
      <c r="A84" s="519"/>
      <c r="B84" s="519"/>
      <c r="C84" s="519"/>
      <c r="D84" s="519"/>
      <c r="E84" s="519"/>
    </row>
    <row r="85" spans="1:5" ht="16.5" customHeight="1">
      <c r="A85" s="655" t="s">
        <v>696</v>
      </c>
      <c r="B85" s="655"/>
      <c r="C85" s="655"/>
      <c r="D85" s="655"/>
      <c r="E85" s="655"/>
    </row>
    <row r="86" spans="1:5" ht="9" customHeight="1">
      <c r="A86" s="519"/>
      <c r="B86" s="519"/>
      <c r="C86" s="519"/>
      <c r="D86" s="519"/>
      <c r="E86" s="519"/>
    </row>
    <row r="87" spans="1:5" ht="16.5" customHeight="1">
      <c r="A87" s="655" t="s">
        <v>697</v>
      </c>
      <c r="B87" s="655"/>
      <c r="C87" s="655"/>
      <c r="D87" s="655"/>
      <c r="E87" s="655"/>
    </row>
    <row r="88" spans="1:5" ht="9" customHeight="1">
      <c r="A88" s="519"/>
      <c r="B88" s="519"/>
      <c r="C88" s="519"/>
      <c r="D88" s="519"/>
      <c r="E88" s="519"/>
    </row>
    <row r="89" spans="1:5" ht="42" customHeight="1">
      <c r="A89" s="655" t="s">
        <v>698</v>
      </c>
      <c r="B89" s="655"/>
      <c r="C89" s="655"/>
      <c r="D89" s="655"/>
      <c r="E89" s="655"/>
    </row>
    <row r="90" spans="1:5" ht="10.5" customHeight="1">
      <c r="D90" s="61"/>
    </row>
    <row r="91" spans="1:5" ht="24.9" customHeight="1">
      <c r="A91" s="36" t="s">
        <v>6</v>
      </c>
      <c r="B91" s="123" t="str">
        <f>'Attach 3(JV)'!B24</f>
        <v>--</v>
      </c>
      <c r="D91" s="61" t="s">
        <v>4</v>
      </c>
      <c r="E91" s="296" t="str">
        <f>'Attach 3(JV)'!E24</f>
        <v/>
      </c>
    </row>
    <row r="92" spans="1:5" ht="34.5" customHeight="1">
      <c r="A92" s="36" t="s">
        <v>7</v>
      </c>
      <c r="B92" s="296" t="str">
        <f>'Attach 3(JV)'!B25</f>
        <v/>
      </c>
      <c r="D92" s="61" t="s">
        <v>5</v>
      </c>
      <c r="E92" s="296" t="str">
        <f>'Attach 3(JV)'!E25</f>
        <v/>
      </c>
    </row>
    <row r="93" spans="1:5" ht="24.9" customHeight="1">
      <c r="D93" s="61"/>
      <c r="E93" s="86"/>
    </row>
    <row r="94" spans="1:5" ht="48" customHeight="1">
      <c r="A94" s="38"/>
    </row>
    <row r="95" spans="1:5" ht="96" customHeight="1"/>
    <row r="96" spans="1:5" ht="20.100000000000001" customHeight="1">
      <c r="A96" s="38"/>
    </row>
    <row r="97" spans="1:1" ht="46.5" customHeight="1"/>
    <row r="98" spans="1:1" ht="20.100000000000001" customHeight="1">
      <c r="A98" s="38"/>
    </row>
    <row r="99" spans="1:1" ht="20.100000000000001" customHeight="1"/>
    <row r="100" spans="1:1" ht="20.100000000000001" customHeight="1">
      <c r="A100" s="38"/>
    </row>
    <row r="101" spans="1:1" ht="20.100000000000001" customHeight="1"/>
    <row r="102" spans="1:1" ht="20.100000000000001" customHeight="1"/>
    <row r="103" spans="1:1" ht="20.100000000000001" customHeight="1"/>
    <row r="104" spans="1:1" ht="20.100000000000001" customHeight="1"/>
    <row r="120" ht="62.25" customHeight="1"/>
    <row r="122" ht="57" customHeight="1"/>
    <row r="124" ht="40.5" customHeight="1"/>
  </sheetData>
  <sheetProtection algorithmName="SHA-512" hashValue="hRBcnAZ9lgyS4NMyxCJyc7FhUcZd4q2LunLO6Ly9ATTWvJHy/DVC1enGeLkjN2/3cRPlw4NwuQXv/zEMqJwG/w==" saltValue="EnZ76nwEKrOMj8PZ353Hbw==" spinCount="100000" sheet="1" formatColumns="0" formatRows="0" selectLockedCells="1"/>
  <customSheetViews>
    <customSheetView guid="{AC4C7B77-63EC-4D27-A5DB-0B1118A50B23}" showPageBreaks="1" showGridLines="0" fitToPage="1" printArea="1" hiddenRows="1" hiddenColumns="1" view="pageBreakPreview">
      <selection activeCell="E28" sqref="E28"/>
      <rowBreaks count="1" manualBreakCount="1">
        <brk id="33" max="4" man="1"/>
      </rowBreaks>
      <pageMargins left="0.75" right="0.63" top="0.57999999999999996" bottom="0.6" header="0.34" footer="0.35"/>
      <pageSetup scale="88" fitToHeight="0" orientation="portrait" r:id="rId1"/>
      <headerFooter alignWithMargins="0">
        <oddFooter>&amp;R&amp;"Book Antiqua,Bold"&amp;8 Page &amp;P of &amp;N</oddFooter>
      </headerFooter>
    </customSheetView>
    <customSheetView guid="{75B62F04-C357-470B-9A70-09F62BD072B1}" showPageBreaks="1" showGridLines="0" fitToPage="1" printArea="1" hiddenRows="1" hiddenColumns="1" view="pageBreakPreview">
      <selection activeCell="E28" sqref="E28"/>
      <rowBreaks count="1" manualBreakCount="1">
        <brk id="33" max="4" man="1"/>
      </rowBreaks>
      <pageMargins left="0.75" right="0.63" top="0.57999999999999996" bottom="0.6" header="0.34" footer="0.35"/>
      <pageSetup scale="88" fitToHeight="0" orientation="portrait" r:id="rId2"/>
      <headerFooter alignWithMargins="0">
        <oddFooter>&amp;R&amp;"Book Antiqua,Bold"&amp;8 Page &amp;P of &amp;N</oddFooter>
      </headerFooter>
    </customSheetView>
    <customSheetView guid="{FB41F969-87BE-4AD1-A99C-A5F9EA1C8FCB}" showPageBreaks="1" showGridLines="0" fitToPage="1" printArea="1" hiddenRows="1" hiddenColumns="1" view="pageBreakPreview" topLeftCell="A28">
      <selection activeCell="E28" sqref="E28"/>
      <rowBreaks count="1" manualBreakCount="1">
        <brk id="33" max="4" man="1"/>
      </rowBreaks>
      <pageMargins left="0.75" right="0.63" top="0.57999999999999996" bottom="0.6" header="0.34" footer="0.35"/>
      <pageSetup scale="89" fitToHeight="0" orientation="portrait" r:id="rId3"/>
      <headerFooter alignWithMargins="0">
        <oddFooter>&amp;R&amp;"Book Antiqua,Bold"&amp;8 Page &amp;P of &amp;N</oddFooter>
      </headerFooter>
    </customSheetView>
    <customSheetView guid="{47D52ECC-373D-4A7A-838F-7112A4A0A94F}" showPageBreaks="1" showGridLines="0" fitToPage="1" printArea="1" hiddenRows="1" hiddenColumns="1" view="pageBreakPreview">
      <selection activeCell="E20" sqref="E20"/>
      <rowBreaks count="1" manualBreakCount="1">
        <brk id="33" max="4" man="1"/>
      </rowBreaks>
      <pageMargins left="0.75" right="0.63" top="0.57999999999999996" bottom="0.6" header="0.34" footer="0.35"/>
      <pageSetup scale="88" fitToHeight="0" orientation="portrait" r:id="rId4"/>
      <headerFooter alignWithMargins="0">
        <oddFooter>&amp;R&amp;"Book Antiqua,Bold"&amp;8 Page &amp;P of &amp;N</oddFooter>
      </headerFooter>
    </customSheetView>
    <customSheetView guid="{BA86FE7A-199D-4ABD-A444-AE6BFDF4BCC9}" showPageBreaks="1" showGridLines="0" fitToPage="1" printArea="1" hiddenRows="1" hiddenColumns="1" view="pageBreakPreview" topLeftCell="A40">
      <selection activeCell="E53" sqref="E53"/>
      <rowBreaks count="2" manualBreakCount="2">
        <brk id="33" max="4" man="1"/>
        <brk id="59" max="4" man="1"/>
      </rowBreaks>
      <pageMargins left="0.75" right="0.63" top="0.57999999999999996" bottom="0.6" header="0.34" footer="0.35"/>
      <pageSetup scale="89" fitToHeight="0" orientation="portrait" r:id="rId5"/>
      <headerFooter alignWithMargins="0">
        <oddFooter>&amp;R&amp;"Book Antiqua,Bold"&amp;8 Page &amp;P of &amp;N</oddFooter>
      </headerFooter>
    </customSheetView>
    <customSheetView guid="{E51D3662-FFCE-4FD6-A590-7DDC9E38C41F}" showPageBreaks="1" showGridLines="0" printArea="1" hiddenRows="1" hiddenColumns="1" view="pageBreakPreview" topLeftCell="A28">
      <selection activeCell="E19" sqref="E19"/>
      <rowBreaks count="2" manualBreakCount="2">
        <brk id="32" max="4" man="1"/>
        <brk id="33" max="4" man="1"/>
      </rowBreaks>
      <pageMargins left="0.75" right="0.63" top="0.57999999999999996" bottom="0.6" header="0.34" footer="0.35"/>
      <pageSetup scale="99" orientation="portrait" r:id="rId6"/>
      <headerFooter alignWithMargins="0">
        <oddFooter>&amp;R&amp;"Book Antiqua,Bold"&amp;8 Page &amp;P of &amp;N</oddFooter>
      </headerFooter>
    </customSheetView>
    <customSheetView guid="{CB7992C9-ABA5-4C7D-8C49-1E1D8E8875C7}" showPageBreaks="1" showGridLines="0" printArea="1" hiddenRows="1" hiddenColumns="1" view="pageBreakPreview" topLeftCell="A10">
      <selection activeCell="E19" sqref="E19"/>
      <rowBreaks count="1" manualBreakCount="1">
        <brk id="33" max="4" man="1"/>
      </rowBreaks>
      <pageMargins left="0.75" right="0.63" top="0.57999999999999996" bottom="0.6" header="0.34" footer="0.35"/>
      <pageSetup scale="99" orientation="portrait" r:id="rId7"/>
      <headerFooter alignWithMargins="0">
        <oddFooter>&amp;R&amp;"Book Antiqua,Bold"&amp;8 Page &amp;P of &amp;N</oddFooter>
      </headerFooter>
    </customSheetView>
    <customSheetView guid="{97C0FC0E-800C-45C9-895E-E91A3F1ADBA4}" showPageBreaks="1" showGridLines="0" printArea="1" hiddenRows="1" hiddenColumns="1" view="pageBreakPreview" topLeftCell="A22">
      <selection activeCell="E20" sqref="E20"/>
      <rowBreaks count="1" manualBreakCount="1">
        <brk id="33" max="4" man="1"/>
      </rowBreaks>
      <pageMargins left="0.75" right="0.63" top="0.57999999999999996" bottom="0.6" header="0.34" footer="0.35"/>
      <pageSetup scale="99" orientation="portrait" r:id="rId8"/>
      <headerFooter alignWithMargins="0">
        <oddFooter>&amp;R&amp;"Book Antiqua,Bold"&amp;8 Page &amp;P of &amp;N</oddFooter>
      </headerFooter>
    </customSheetView>
    <customSheetView guid="{15A19D23-A9FD-4FC1-B7B0-F2D16BDFC729}" showPageBreaks="1" showGridLines="0" printArea="1" hiddenRows="1" hiddenColumns="1" view="pageBreakPreview">
      <selection activeCell="E19" sqref="E19"/>
      <rowBreaks count="1" manualBreakCount="1">
        <brk id="33" max="4" man="1"/>
      </rowBreaks>
      <pageMargins left="0.75" right="0.63" top="0.57999999999999996" bottom="0.6" header="0.34" footer="0.35"/>
      <pageSetup scale="99" orientation="portrait" r:id="rId9"/>
      <headerFooter alignWithMargins="0">
        <oddFooter>&amp;R&amp;"Book Antiqua,Bold"&amp;8 Page &amp;P of &amp;N</oddFooter>
      </headerFooter>
    </customSheetView>
    <customSheetView guid="{C5EDD9E3-0801-4479-8600-A80B0FCFDF0B}" showPageBreaks="1" showGridLines="0" printArea="1" hiddenRows="1" hiddenColumns="1" view="pageBreakPreview">
      <selection activeCell="E19" sqref="E19"/>
      <rowBreaks count="1" manualBreakCount="1">
        <brk id="33" max="4" man="1"/>
      </rowBreaks>
      <pageMargins left="0.75" right="0.63" top="0.57999999999999996" bottom="0.6" header="0.34" footer="0.35"/>
      <pageSetup scale="99" orientation="portrait" r:id="rId10"/>
      <headerFooter alignWithMargins="0">
        <oddFooter>&amp;R&amp;"Book Antiqua,Bold"&amp;8 Page &amp;P of &amp;N</oddFooter>
      </headerFooter>
    </customSheetView>
    <customSheetView guid="{FE4EC9C4-31B9-4D40-8323-5B16C3BC840F}" scale="70" showPageBreaks="1" showGridLines="0" printArea="1" hiddenRows="1" hiddenColumns="1" view="pageBreakPreview" topLeftCell="A52">
      <selection activeCell="E19" sqref="E19"/>
      <rowBreaks count="1" manualBreakCount="1">
        <brk id="33" max="4" man="1"/>
      </rowBreaks>
      <pageMargins left="0.75" right="0.63" top="0.57999999999999996" bottom="0.6" header="0.34" footer="0.35"/>
      <pageSetup scale="99" orientation="portrait" r:id="rId11"/>
      <headerFooter alignWithMargins="0">
        <oddFooter>&amp;R&amp;"Book Antiqua,Bold"&amp;8 Page &amp;P of &amp;N</oddFooter>
      </headerFooter>
    </customSheetView>
    <customSheetView guid="{F9FE2C60-2849-4C32-B532-2B1A89FFA9CD}" showGridLines="0" hiddenRows="1" hiddenColumns="1" topLeftCell="A22">
      <selection activeCell="E19" sqref="E19"/>
      <pageMargins left="0.75" right="0.63" top="0.57999999999999996" bottom="0.6" header="0.34" footer="0.35"/>
      <pageSetup orientation="portrait" r:id="rId12"/>
      <headerFooter alignWithMargins="0">
        <oddFooter>&amp;R&amp;"Book Antiqua,Bold"&amp;8 Page &amp;P of &amp;N</oddFooter>
      </headerFooter>
    </customSheetView>
    <customSheetView guid="{494F6778-23FE-4AAC-B37D-6C7543FC13B9}" showGridLines="0" hiddenRows="1" hiddenColumns="1" topLeftCell="A25">
      <selection activeCell="E36" sqref="E36:E37"/>
      <pageMargins left="0.75" right="0.63" top="0.57999999999999996" bottom="0.6" header="0.34" footer="0.35"/>
      <pageSetup orientation="portrait" r:id="rId13"/>
      <headerFooter alignWithMargins="0">
        <oddFooter>&amp;R&amp;"Book Antiqua,Bold"&amp;8 Page &amp;P of &amp;N</oddFooter>
      </headerFooter>
    </customSheetView>
    <customSheetView guid="{CD4CA1A8-824A-452F-BDBA-32A47C1B3013}" showGridLines="0" hiddenRows="1" hiddenColumns="1" topLeftCell="A2">
      <selection activeCell="E19" sqref="E19"/>
      <pageMargins left="0.75" right="0.63" top="0.57999999999999996" bottom="0.6" header="0.34" footer="0.35"/>
      <pageSetup orientation="portrait" r:id="rId14"/>
      <headerFooter alignWithMargins="0">
        <oddFooter>&amp;R&amp;"Book Antiqua,Bold"&amp;8 Page &amp;P of &amp;N</oddFooter>
      </headerFooter>
    </customSheetView>
    <customSheetView guid="{43BCBF1E-CDCF-4541-8D79-87EDCECBC1FD}" showGridLines="0" hiddenRows="1" hiddenColumns="1">
      <selection activeCell="E19" sqref="E19"/>
      <pageMargins left="0.75" right="0.63" top="0.57999999999999996" bottom="0.6" header="0.34" footer="0.35"/>
      <pageSetup orientation="portrait" r:id="rId15"/>
      <headerFooter alignWithMargins="0">
        <oddFooter>&amp;R&amp;"Book Antiqua,Bold"&amp;8 Page &amp;P of &amp;N</oddFooter>
      </headerFooter>
    </customSheetView>
    <customSheetView guid="{7A9EA6D6-4DDF-43D9-92E6-C6AFAD14E266}" showGridLines="0" hiddenRows="1" hiddenColumns="1" topLeftCell="A19">
      <selection activeCell="E30" sqref="E30"/>
      <pageMargins left="0.75" right="0.63" top="0.57999999999999996" bottom="0.6" header="0.34" footer="0.35"/>
      <pageSetup orientation="portrait" r:id="rId16"/>
      <headerFooter alignWithMargins="0">
        <oddFooter>&amp;R&amp;"Book Antiqua,Bold"&amp;8 Page &amp;P of &amp;N</oddFooter>
      </headerFooter>
    </customSheetView>
    <customSheetView guid="{DC28ED1E-3E35-4094-9C2B-5C0A1C1D459C}" showGridLines="0" hiddenRows="1" hiddenColumns="1">
      <selection activeCell="E30" sqref="E30"/>
      <pageMargins left="0.75" right="0.63" top="0.57999999999999996" bottom="0.6" header="0.34" footer="0.35"/>
      <pageSetup orientation="portrait" r:id="rId17"/>
      <headerFooter alignWithMargins="0">
        <oddFooter>&amp;R&amp;"Book Antiqua,Bold"&amp;8 Page &amp;P of &amp;N</oddFooter>
      </headerFooter>
    </customSheetView>
    <customSheetView guid="{240327DD-375F-45D4-BA52-89AFD79FE6A1}" scale="70" showPageBreaks="1" showGridLines="0" printArea="1" hiddenRows="1" hiddenColumns="1" view="pageBreakPreview" topLeftCell="A16">
      <selection activeCell="E19" sqref="E19"/>
      <rowBreaks count="1" manualBreakCount="1">
        <brk id="33" max="4" man="1"/>
      </rowBreaks>
      <pageMargins left="0.75" right="0.63" top="0.57999999999999996" bottom="0.6" header="0.34" footer="0.35"/>
      <pageSetup scale="99" orientation="portrait" r:id="rId18"/>
      <headerFooter alignWithMargins="0">
        <oddFooter>&amp;R&amp;"Book Antiqua,Bold"&amp;8 Page &amp;P of &amp;N</oddFooter>
      </headerFooter>
    </customSheetView>
    <customSheetView guid="{477F7E43-D393-45BA-B99B-D838E4629B5D}" showPageBreaks="1" showGridLines="0" printArea="1" hiddenRows="1" hiddenColumns="1" view="pageBreakPreview">
      <selection activeCell="E19" sqref="E19"/>
      <rowBreaks count="1" manualBreakCount="1">
        <brk id="33" max="4" man="1"/>
      </rowBreaks>
      <pageMargins left="0.75" right="0.63" top="0.57999999999999996" bottom="0.6" header="0.34" footer="0.35"/>
      <pageSetup scale="99" orientation="portrait" r:id="rId19"/>
      <headerFooter alignWithMargins="0">
        <oddFooter>&amp;R&amp;"Book Antiqua,Bold"&amp;8 Page &amp;P of &amp;N</oddFooter>
      </headerFooter>
    </customSheetView>
    <customSheetView guid="{8E3ED18F-7B8F-4A1C-969D-A70DC3B696C3}" showPageBreaks="1" showGridLines="0" printArea="1" hiddenRows="1" hiddenColumns="1" view="pageBreakPreview">
      <selection activeCell="E19" sqref="E19"/>
      <rowBreaks count="1" manualBreakCount="1">
        <brk id="33" max="4" man="1"/>
      </rowBreaks>
      <pageMargins left="0.75" right="0.63" top="0.57999999999999996" bottom="0.6" header="0.34" footer="0.35"/>
      <pageSetup scale="99" orientation="portrait" r:id="rId20"/>
      <headerFooter alignWithMargins="0">
        <oddFooter>&amp;R&amp;"Book Antiqua,Bold"&amp;8 Page &amp;P of &amp;N</oddFooter>
      </headerFooter>
    </customSheetView>
    <customSheetView guid="{38BECF6E-1A53-4F98-87B9-44F2C5F77E08}" showPageBreaks="1" showGridLines="0" printArea="1" hiddenRows="1" hiddenColumns="1" view="pageBreakPreview" topLeftCell="A7">
      <selection activeCell="E20" sqref="E20"/>
      <rowBreaks count="1" manualBreakCount="1">
        <brk id="33" max="4" man="1"/>
      </rowBreaks>
      <pageMargins left="0.75" right="0.63" top="0.57999999999999996" bottom="0.6" header="0.34" footer="0.35"/>
      <pageSetup scale="99" orientation="portrait" r:id="rId21"/>
      <headerFooter alignWithMargins="0">
        <oddFooter>&amp;R&amp;"Book Antiqua,Bold"&amp;8 Page &amp;P of &amp;N</oddFooter>
      </headerFooter>
    </customSheetView>
    <customSheetView guid="{340562B9-6CEE-4962-8D7D-CA1C6778F52C}" showPageBreaks="1" showGridLines="0" printArea="1" hiddenRows="1" hiddenColumns="1" view="pageBreakPreview" topLeftCell="A22">
      <selection activeCell="E20" sqref="E20"/>
      <rowBreaks count="1" manualBreakCount="1">
        <brk id="33" max="4" man="1"/>
      </rowBreaks>
      <pageMargins left="0.75" right="0.63" top="0.57999999999999996" bottom="0.6" header="0.34" footer="0.35"/>
      <pageSetup scale="99" orientation="portrait" r:id="rId22"/>
      <headerFooter alignWithMargins="0">
        <oddFooter>&amp;R&amp;"Book Antiqua,Bold"&amp;8 Page &amp;P of &amp;N</oddFooter>
      </headerFooter>
    </customSheetView>
    <customSheetView guid="{82E8A0F5-0020-4355-95CF-28601763A783}" showPageBreaks="1" showGridLines="0" printArea="1" hiddenRows="1" hiddenColumns="1" view="pageBreakPreview" topLeftCell="A58">
      <selection activeCell="E59" sqref="E59"/>
      <rowBreaks count="2" manualBreakCount="2">
        <brk id="32" max="4" man="1"/>
        <brk id="33" max="4" man="1"/>
      </rowBreaks>
      <pageMargins left="0.75" right="0.63" top="0.57999999999999996" bottom="0.6" header="0.34" footer="0.35"/>
      <pageSetup scale="99" orientation="portrait" r:id="rId23"/>
      <headerFooter alignWithMargins="0">
        <oddFooter>&amp;R&amp;"Book Antiqua,Bold"&amp;8 Page &amp;P of &amp;N</oddFooter>
      </headerFooter>
    </customSheetView>
    <customSheetView guid="{05855B4F-D61E-4C97-B759-B2F96767F6F8}" showPageBreaks="1" showGridLines="0" fitToPage="1" printArea="1" hiddenRows="1" hiddenColumns="1" view="pageBreakPreview">
      <selection activeCell="E21" sqref="E21"/>
      <rowBreaks count="3" manualBreakCount="3">
        <brk id="32" max="4" man="1"/>
        <brk id="33" max="4" man="1"/>
        <brk id="71" max="4" man="1"/>
      </rowBreaks>
      <pageMargins left="0.75" right="0.63" top="0.57999999999999996" bottom="0.6" header="0.34" footer="0.35"/>
      <pageSetup scale="88" fitToHeight="0" orientation="portrait" r:id="rId24"/>
      <headerFooter alignWithMargins="0">
        <oddFooter>&amp;R&amp;"Book Antiqua,Bold"&amp;8 Page &amp;P of &amp;N</oddFooter>
      </headerFooter>
    </customSheetView>
    <customSheetView guid="{347D9A5E-5167-4CD7-A121-BEAF211F64E4}" showPageBreaks="1" showGridLines="0" fitToPage="1" printArea="1" hiddenRows="1" hiddenColumns="1" view="pageBreakPreview">
      <selection activeCell="E20" sqref="E20"/>
      <rowBreaks count="2" manualBreakCount="2">
        <brk id="33" max="4" man="1"/>
        <brk id="59" max="4" man="1"/>
      </rowBreaks>
      <pageMargins left="0.75" right="0.63" top="0.57999999999999996" bottom="0.6" header="0.34" footer="0.35"/>
      <pageSetup scale="88" fitToHeight="0" orientation="portrait" r:id="rId25"/>
      <headerFooter alignWithMargins="0">
        <oddFooter>&amp;R&amp;"Book Antiqua,Bold"&amp;8 Page &amp;P of &amp;N</oddFooter>
      </headerFooter>
    </customSheetView>
    <customSheetView guid="{72B383D4-8341-48BE-BBCC-63C6785ABF81}" showPageBreaks="1" showGridLines="0" fitToPage="1" printArea="1" hiddenRows="1" hiddenColumns="1" view="pageBreakPreview" topLeftCell="A38">
      <selection activeCell="B53" sqref="B53:D53"/>
      <rowBreaks count="1" manualBreakCount="1">
        <brk id="33" max="4" man="1"/>
      </rowBreaks>
      <pageMargins left="0.75" right="0.63" top="0.57999999999999996" bottom="0.6" header="0.34" footer="0.35"/>
      <pageSetup scale="88" fitToHeight="0" orientation="portrait" r:id="rId26"/>
      <headerFooter alignWithMargins="0">
        <oddFooter>&amp;R&amp;"Book Antiqua,Bold"&amp;8 Page &amp;P of &amp;N</oddFooter>
      </headerFooter>
    </customSheetView>
    <customSheetView guid="{7706378E-40E2-4583-90AF-E6E1DCB3696C}" showPageBreaks="1" showGridLines="0" fitToPage="1" printArea="1" hiddenRows="1" hiddenColumns="1" view="pageBreakPreview">
      <selection activeCell="E28" sqref="E28"/>
      <rowBreaks count="1" manualBreakCount="1">
        <brk id="33" max="4" man="1"/>
      </rowBreaks>
      <pageMargins left="0.75" right="0.63" top="0.57999999999999996" bottom="0.6" header="0.34" footer="0.35"/>
      <pageSetup scale="88" fitToHeight="0" orientation="portrait" r:id="rId27"/>
      <headerFooter alignWithMargins="0">
        <oddFooter>&amp;R&amp;"Book Antiqua,Bold"&amp;8 Page &amp;P of &amp;N</oddFooter>
      </headerFooter>
    </customSheetView>
  </customSheetViews>
  <mergeCells count="75">
    <mergeCell ref="A79:E79"/>
    <mergeCell ref="A81:E81"/>
    <mergeCell ref="A83:E83"/>
    <mergeCell ref="A85:E85"/>
    <mergeCell ref="A87:E87"/>
    <mergeCell ref="A89:E89"/>
    <mergeCell ref="B17:E17"/>
    <mergeCell ref="A22:E22"/>
    <mergeCell ref="B24:E24"/>
    <mergeCell ref="A3:E3"/>
    <mergeCell ref="A5:E5"/>
    <mergeCell ref="A8:D8"/>
    <mergeCell ref="B10:D10"/>
    <mergeCell ref="B11:D11"/>
    <mergeCell ref="B18:E18"/>
    <mergeCell ref="B14:D14"/>
    <mergeCell ref="B12:D12"/>
    <mergeCell ref="A9:B9"/>
    <mergeCell ref="B13:D13"/>
    <mergeCell ref="B33:D33"/>
    <mergeCell ref="B34:D34"/>
    <mergeCell ref="B30:D30"/>
    <mergeCell ref="B25:E25"/>
    <mergeCell ref="B26:D26"/>
    <mergeCell ref="B31:D31"/>
    <mergeCell ref="B32:D32"/>
    <mergeCell ref="B27:D27"/>
    <mergeCell ref="B28:D28"/>
    <mergeCell ref="B29:D29"/>
    <mergeCell ref="B76:D76"/>
    <mergeCell ref="B65:D65"/>
    <mergeCell ref="B74:D74"/>
    <mergeCell ref="B51:D51"/>
    <mergeCell ref="B57:D57"/>
    <mergeCell ref="B63:D63"/>
    <mergeCell ref="B64:D64"/>
    <mergeCell ref="B58:D58"/>
    <mergeCell ref="B60:D60"/>
    <mergeCell ref="B42:D42"/>
    <mergeCell ref="B35:D35"/>
    <mergeCell ref="B36:D36"/>
    <mergeCell ref="A77:E77"/>
    <mergeCell ref="B66:D66"/>
    <mergeCell ref="B67:D67"/>
    <mergeCell ref="B68:D68"/>
    <mergeCell ref="B69:D69"/>
    <mergeCell ref="B75:D75"/>
    <mergeCell ref="B70:D70"/>
    <mergeCell ref="B48:D48"/>
    <mergeCell ref="B56:D56"/>
    <mergeCell ref="B71:D71"/>
    <mergeCell ref="B72:D72"/>
    <mergeCell ref="B73:D73"/>
    <mergeCell ref="B62:D62"/>
    <mergeCell ref="A1:D1"/>
    <mergeCell ref="B61:D61"/>
    <mergeCell ref="B49:D49"/>
    <mergeCell ref="B50:D50"/>
    <mergeCell ref="B52:D52"/>
    <mergeCell ref="B53:D53"/>
    <mergeCell ref="B54:D54"/>
    <mergeCell ref="B55:D55"/>
    <mergeCell ref="B43:D43"/>
    <mergeCell ref="B44:D44"/>
    <mergeCell ref="B45:D45"/>
    <mergeCell ref="B59:D59"/>
    <mergeCell ref="B46:D46"/>
    <mergeCell ref="B47:D47"/>
    <mergeCell ref="B41:D41"/>
    <mergeCell ref="A37:A38"/>
    <mergeCell ref="B37:D37"/>
    <mergeCell ref="E37:E38"/>
    <mergeCell ref="B38:D38"/>
    <mergeCell ref="B39:D39"/>
    <mergeCell ref="B40:D40"/>
  </mergeCells>
  <dataValidations count="3">
    <dataValidation type="list" allowBlank="1" showInputMessage="1" showErrorMessage="1" sqref="E20:E21" xr:uid="{00000000-0002-0000-1300-000000000000}">
      <formula1>"Yes, No"</formula1>
    </dataValidation>
    <dataValidation type="list" allowBlank="1" showInputMessage="1" showErrorMessage="1" sqref="E73" xr:uid="{00000000-0002-0000-1300-000001000000}">
      <formula1>$Z$72:$Z$73</formula1>
    </dataValidation>
    <dataValidation type="list" allowBlank="1" showInputMessage="1" showErrorMessage="1" sqref="E41 E39" xr:uid="{00000000-0002-0000-1300-000002000000}">
      <formula1>$J$35:$J$36</formula1>
    </dataValidation>
  </dataValidations>
  <pageMargins left="0.75" right="0.63" top="0.57999999999999996" bottom="0.6" header="0.34" footer="0.35"/>
  <pageSetup scale="88" fitToHeight="0" orientation="portrait" r:id="rId28"/>
  <headerFooter alignWithMargins="0">
    <oddFooter>&amp;R&amp;"Book Antiqua,Bold"&amp;8 Page &amp;P of &amp;N</oddFooter>
  </headerFooter>
  <rowBreaks count="1" manualBreakCount="1">
    <brk id="33" max="4" man="1"/>
  </rowBreaks>
  <drawing r:id="rId29"/>
  <legacyDrawing r:id="rId30"/>
  <mc:AlternateContent xmlns:mc="http://schemas.openxmlformats.org/markup-compatibility/2006">
    <mc:Choice Requires="x14">
      <controls>
        <mc:AlternateContent xmlns:mc="http://schemas.openxmlformats.org/markup-compatibility/2006">
          <mc:Choice Requires="x14">
            <control shapeId="24577" r:id="rId31" name="Option Button 1">
              <controlPr defaultSize="0" autoFill="0" autoLine="0" autoPict="0">
                <anchor moveWithCells="1">
                  <from>
                    <xdr:col>1</xdr:col>
                    <xdr:colOff>1127760</xdr:colOff>
                    <xdr:row>73</xdr:row>
                    <xdr:rowOff>22860</xdr:rowOff>
                  </from>
                  <to>
                    <xdr:col>1</xdr:col>
                    <xdr:colOff>2125980</xdr:colOff>
                    <xdr:row>73</xdr:row>
                    <xdr:rowOff>228600</xdr:rowOff>
                  </to>
                </anchor>
              </controlPr>
            </control>
          </mc:Choice>
        </mc:AlternateContent>
        <mc:AlternateContent xmlns:mc="http://schemas.openxmlformats.org/markup-compatibility/2006">
          <mc:Choice Requires="x14">
            <control shapeId="24578" r:id="rId32" name="Option Button 2">
              <controlPr defaultSize="0" autoFill="0" autoLine="0" autoPict="0">
                <anchor moveWithCells="1">
                  <from>
                    <xdr:col>2</xdr:col>
                    <xdr:colOff>685800</xdr:colOff>
                    <xdr:row>73</xdr:row>
                    <xdr:rowOff>22860</xdr:rowOff>
                  </from>
                  <to>
                    <xdr:col>3</xdr:col>
                    <xdr:colOff>922020</xdr:colOff>
                    <xdr:row>73</xdr:row>
                    <xdr:rowOff>228600</xdr:rowOff>
                  </to>
                </anchor>
              </controlPr>
            </control>
          </mc:Choice>
        </mc:AlternateContent>
      </controls>
    </mc:Choice>
  </mc:AlternateConten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tabColor indexed="10"/>
  </sheetPr>
  <dimension ref="A1:BB90"/>
  <sheetViews>
    <sheetView showGridLines="0" showZeros="0" view="pageBreakPreview" zoomScaleSheetLayoutView="100" workbookViewId="0">
      <selection activeCell="I83" sqref="I83"/>
    </sheetView>
  </sheetViews>
  <sheetFormatPr defaultColWidth="9.109375" defaultRowHeight="14.4"/>
  <cols>
    <col min="1" max="1" width="12.109375" style="29" customWidth="1"/>
    <col min="2" max="2" width="18.109375" style="29" customWidth="1"/>
    <col min="3" max="5" width="7.44140625" style="29" customWidth="1"/>
    <col min="6" max="8" width="7.44140625" style="24" customWidth="1"/>
    <col min="9" max="12" width="7.44140625" style="25" customWidth="1"/>
    <col min="13" max="54" width="9.109375" style="99"/>
    <col min="55" max="16384" width="9.109375" style="25"/>
  </cols>
  <sheetData>
    <row r="1" spans="1:26" ht="28.5" customHeight="1">
      <c r="A1" s="651" t="str">
        <f>'Attach 3(JV)'!A1</f>
        <v>Specification No. :5002001909/OTHERS/DOM/A04-CC CS -5</v>
      </c>
      <c r="B1" s="651"/>
      <c r="C1" s="651"/>
      <c r="D1" s="651"/>
      <c r="E1" s="651"/>
      <c r="F1" s="651"/>
      <c r="G1" s="651"/>
      <c r="H1" s="659" t="str">
        <f>"Attachment-16 " &amp; 'Attach 3(JV)'!AT1</f>
        <v xml:space="preserve">Attachment-16 </v>
      </c>
      <c r="I1" s="659"/>
      <c r="J1" s="659"/>
      <c r="K1" s="659"/>
      <c r="L1" s="659"/>
    </row>
    <row r="2" spans="1:26" ht="11.25" customHeight="1">
      <c r="Z2" s="169">
        <f>'Attach 3(JV)'!Z2</f>
        <v>0</v>
      </c>
    </row>
    <row r="3" spans="1:26" ht="84.75" customHeight="1">
      <c r="A3" s="721" t="str">
        <f>'Attach 3(JV)'!A3</f>
        <v>Rural Electrification Work under Prime Minister’s Development Project (PMDP) in Reasi, Udhampur &amp; Ramban districts of UT of J&amp;K.</v>
      </c>
      <c r="B3" s="722"/>
      <c r="C3" s="722"/>
      <c r="D3" s="722"/>
      <c r="E3" s="722"/>
      <c r="F3" s="722"/>
      <c r="G3" s="722"/>
      <c r="H3" s="722"/>
      <c r="I3" s="722"/>
      <c r="J3" s="722"/>
      <c r="K3" s="722"/>
      <c r="L3" s="722"/>
    </row>
    <row r="4" spans="1:26" ht="15.9" customHeight="1">
      <c r="A4" s="28"/>
      <c r="H4" s="30"/>
      <c r="I4" s="10"/>
    </row>
    <row r="5" spans="1:26" ht="20.100000000000001" customHeight="1">
      <c r="A5" s="643" t="s">
        <v>8</v>
      </c>
      <c r="B5" s="643"/>
      <c r="C5" s="643"/>
      <c r="D5" s="643"/>
      <c r="E5" s="643"/>
      <c r="F5" s="643"/>
      <c r="G5" s="643"/>
      <c r="H5" s="643"/>
      <c r="I5" s="643"/>
      <c r="J5" s="643"/>
      <c r="K5" s="643"/>
      <c r="L5" s="643"/>
    </row>
    <row r="6" spans="1:26" ht="15.9" customHeight="1">
      <c r="A6" s="32"/>
      <c r="H6" s="30"/>
      <c r="I6" s="12"/>
    </row>
    <row r="7" spans="1:26" ht="20.100000000000001" customHeight="1">
      <c r="A7" s="33" t="str">
        <f>'Attach 3(JV)'!A7</f>
        <v>Bidder’s Name and Address (Sole Bidder) :</v>
      </c>
      <c r="G7" s="15" t="str">
        <f>'Attach 3(JV)'!E7</f>
        <v>To:</v>
      </c>
      <c r="I7" s="12"/>
    </row>
    <row r="8" spans="1:26" ht="36" customHeight="1">
      <c r="A8" s="641" t="str">
        <f>'Attach 3(JV)'!A8</f>
        <v/>
      </c>
      <c r="B8" s="641"/>
      <c r="C8" s="641"/>
      <c r="D8" s="641"/>
      <c r="E8" s="641"/>
      <c r="F8" s="641"/>
      <c r="G8" s="11" t="str">
        <f>'Attach 3(JV)'!E8</f>
        <v>Contract Services</v>
      </c>
      <c r="I8" s="12"/>
    </row>
    <row r="9" spans="1:26" ht="20.100000000000001" customHeight="1">
      <c r="A9" s="13" t="s">
        <v>351</v>
      </c>
      <c r="B9" s="653" t="str">
        <f>'Attach 3(JV)'!B9</f>
        <v/>
      </c>
      <c r="C9" s="653"/>
      <c r="D9" s="653"/>
      <c r="E9" s="653"/>
      <c r="F9" s="653"/>
      <c r="G9" s="11" t="str">
        <f>'Attach 3(JV)'!E9</f>
        <v>Power Grid Corporation of India Ltd.,</v>
      </c>
      <c r="I9" s="12"/>
    </row>
    <row r="10" spans="1:26" ht="20.100000000000001" customHeight="1">
      <c r="A10" s="13" t="s">
        <v>353</v>
      </c>
      <c r="B10" s="653" t="str">
        <f>'Attach 3(JV)'!B10</f>
        <v/>
      </c>
      <c r="C10" s="653"/>
      <c r="D10" s="653"/>
      <c r="E10" s="653"/>
      <c r="F10" s="653"/>
      <c r="G10" s="11" t="str">
        <f>'Attach 3(JV)'!E10</f>
        <v>"Saudamini", Plot No. 2, Sector 29</v>
      </c>
      <c r="I10" s="12"/>
    </row>
    <row r="11" spans="1:26" ht="20.100000000000001" customHeight="1">
      <c r="B11" s="653" t="str">
        <f>'Attach 3(JV)'!B11</f>
        <v/>
      </c>
      <c r="C11" s="653"/>
      <c r="D11" s="653"/>
      <c r="E11" s="653"/>
      <c r="F11" s="653"/>
      <c r="G11" s="11" t="str">
        <f>'Attach 3(JV)'!E11</f>
        <v>Gurgaon (Haryana) - 122001</v>
      </c>
    </row>
    <row r="12" spans="1:26" ht="20.100000000000001" customHeight="1">
      <c r="A12" s="32"/>
      <c r="B12" s="653" t="str">
        <f>'Attach 3(JV)'!B12</f>
        <v/>
      </c>
      <c r="C12" s="653"/>
      <c r="D12" s="653"/>
      <c r="E12" s="653"/>
      <c r="F12" s="653"/>
      <c r="G12" s="11"/>
    </row>
    <row r="13" spans="1:26" ht="15.9" customHeight="1">
      <c r="A13" s="32"/>
      <c r="B13" s="149"/>
      <c r="C13" s="149"/>
      <c r="D13" s="149"/>
      <c r="E13" s="149"/>
      <c r="F13" s="149"/>
    </row>
    <row r="14" spans="1:26" ht="20.100000000000001" customHeight="1">
      <c r="A14" s="29" t="s">
        <v>346</v>
      </c>
    </row>
    <row r="15" spans="1:26" ht="20.100000000000001" customHeight="1">
      <c r="A15" s="32"/>
    </row>
    <row r="16" spans="1:26" ht="57.75" customHeight="1">
      <c r="A16" s="735" t="s">
        <v>11</v>
      </c>
      <c r="B16" s="735"/>
      <c r="C16" s="735"/>
      <c r="D16" s="735"/>
      <c r="E16" s="735"/>
      <c r="F16" s="735"/>
      <c r="G16" s="735"/>
      <c r="H16" s="735"/>
      <c r="I16" s="735"/>
      <c r="J16" s="735"/>
      <c r="K16" s="735"/>
      <c r="L16" s="735"/>
    </row>
    <row r="17" spans="1:12" ht="20.100000000000001" customHeight="1">
      <c r="A17" s="105">
        <v>1</v>
      </c>
      <c r="B17" s="106" t="s">
        <v>12</v>
      </c>
    </row>
    <row r="18" spans="1:12" ht="82.5" customHeight="1">
      <c r="A18" s="54"/>
      <c r="B18" s="815" t="s">
        <v>13</v>
      </c>
      <c r="C18" s="815"/>
      <c r="D18" s="815"/>
      <c r="E18" s="815"/>
      <c r="F18" s="815"/>
      <c r="G18" s="815"/>
      <c r="H18" s="815"/>
      <c r="I18" s="815"/>
      <c r="J18" s="815"/>
      <c r="K18" s="815"/>
      <c r="L18" s="815"/>
    </row>
    <row r="19" spans="1:12" ht="60.75" customHeight="1">
      <c r="A19" s="55">
        <v>1.1000000000000001</v>
      </c>
      <c r="B19" s="833" t="s">
        <v>14</v>
      </c>
      <c r="C19" s="833"/>
      <c r="D19" s="833"/>
      <c r="E19" s="833"/>
      <c r="F19" s="833"/>
      <c r="G19" s="833"/>
      <c r="H19" s="833"/>
      <c r="I19" s="833"/>
      <c r="J19" s="833"/>
      <c r="K19" s="833"/>
      <c r="L19" s="833"/>
    </row>
    <row r="20" spans="1:12" ht="33" customHeight="1">
      <c r="A20" s="54"/>
      <c r="B20" s="827" t="str">
        <f>IF('Names of Bidder'!I6="Sole Bidder","Name of the Bidder (Sole Bidder)", "Name of Bidder (Lead Partner)")</f>
        <v>Name of the Bidder (Sole Bidder)</v>
      </c>
      <c r="C20" s="827"/>
      <c r="D20" s="827"/>
      <c r="E20" s="827"/>
      <c r="F20" s="827"/>
      <c r="G20" s="827"/>
      <c r="H20" s="834" t="str">
        <f>B9</f>
        <v/>
      </c>
      <c r="I20" s="834"/>
      <c r="J20" s="834"/>
      <c r="K20" s="834"/>
      <c r="L20" s="834"/>
    </row>
    <row r="21" spans="1:12" ht="33" customHeight="1">
      <c r="A21" s="35"/>
      <c r="B21" s="827" t="s">
        <v>15</v>
      </c>
      <c r="C21" s="827"/>
      <c r="D21" s="827"/>
      <c r="E21" s="827"/>
      <c r="F21" s="827"/>
      <c r="G21" s="827"/>
      <c r="H21" s="819" t="s">
        <v>56</v>
      </c>
      <c r="I21" s="819"/>
      <c r="J21" s="819"/>
      <c r="K21" s="819"/>
      <c r="L21" s="819"/>
    </row>
    <row r="22" spans="1:12" ht="33" customHeight="1">
      <c r="A22" s="35"/>
      <c r="B22" s="827" t="s">
        <v>16</v>
      </c>
      <c r="C22" s="827"/>
      <c r="D22" s="827"/>
      <c r="E22" s="827"/>
      <c r="F22" s="827"/>
      <c r="G22" s="827"/>
      <c r="H22" s="819"/>
      <c r="I22" s="819"/>
      <c r="J22" s="819"/>
      <c r="K22" s="819"/>
      <c r="L22" s="819"/>
    </row>
    <row r="23" spans="1:12" ht="33" customHeight="1">
      <c r="A23" s="35"/>
      <c r="B23" s="827" t="s">
        <v>17</v>
      </c>
      <c r="C23" s="827"/>
      <c r="D23" s="827"/>
      <c r="E23" s="827"/>
      <c r="F23" s="827"/>
      <c r="G23" s="827"/>
      <c r="H23" s="819"/>
      <c r="I23" s="819"/>
      <c r="J23" s="819"/>
      <c r="K23" s="819"/>
      <c r="L23" s="819"/>
    </row>
    <row r="24" spans="1:12" ht="33" customHeight="1">
      <c r="A24" s="35"/>
      <c r="B24" s="827" t="s">
        <v>18</v>
      </c>
      <c r="C24" s="827"/>
      <c r="D24" s="827"/>
      <c r="E24" s="827"/>
      <c r="F24" s="827"/>
      <c r="G24" s="827"/>
      <c r="H24" s="819"/>
      <c r="I24" s="819"/>
      <c r="J24" s="819"/>
      <c r="K24" s="819"/>
      <c r="L24" s="819"/>
    </row>
    <row r="25" spans="1:12" ht="6" customHeight="1">
      <c r="A25" s="35"/>
      <c r="B25" s="198"/>
      <c r="C25" s="198"/>
      <c r="D25" s="198"/>
      <c r="E25" s="198"/>
      <c r="F25" s="198"/>
      <c r="G25" s="198"/>
      <c r="H25" s="199"/>
      <c r="I25" s="199"/>
      <c r="J25" s="199"/>
      <c r="K25" s="199"/>
      <c r="L25" s="199"/>
    </row>
    <row r="26" spans="1:12" ht="18.899999999999999" customHeight="1">
      <c r="A26" s="55">
        <v>1.2</v>
      </c>
      <c r="B26" s="832" t="s">
        <v>175</v>
      </c>
      <c r="C26" s="832"/>
      <c r="D26" s="832"/>
      <c r="E26" s="832"/>
      <c r="F26" s="832"/>
      <c r="G26" s="832"/>
      <c r="H26" s="832"/>
      <c r="I26" s="832"/>
      <c r="J26" s="832"/>
      <c r="K26" s="832"/>
      <c r="L26" s="832"/>
    </row>
    <row r="27" spans="1:12" ht="18.899999999999999" customHeight="1">
      <c r="A27" s="58" t="s">
        <v>19</v>
      </c>
      <c r="B27" s="104" t="s">
        <v>20</v>
      </c>
      <c r="C27" s="104"/>
      <c r="D27" s="107"/>
      <c r="E27" s="107"/>
    </row>
    <row r="28" spans="1:12" ht="18.899999999999999" customHeight="1">
      <c r="A28" s="35"/>
      <c r="B28" s="796" t="s">
        <v>21</v>
      </c>
      <c r="C28" s="796"/>
      <c r="D28" s="734"/>
      <c r="E28" s="734"/>
      <c r="F28" s="734"/>
      <c r="G28" s="734"/>
      <c r="H28" s="734"/>
      <c r="I28" s="734"/>
      <c r="J28" s="734"/>
      <c r="K28" s="734"/>
      <c r="L28" s="734"/>
    </row>
    <row r="29" spans="1:12" ht="18.899999999999999" customHeight="1">
      <c r="A29" s="35"/>
      <c r="B29" s="830" t="s">
        <v>22</v>
      </c>
      <c r="C29" s="831"/>
      <c r="D29" s="826"/>
      <c r="E29" s="826"/>
      <c r="F29" s="826"/>
      <c r="G29" s="826"/>
      <c r="H29" s="826"/>
      <c r="I29" s="826"/>
      <c r="J29" s="826"/>
      <c r="K29" s="826"/>
      <c r="L29" s="826"/>
    </row>
    <row r="30" spans="1:12" ht="18.899999999999999" customHeight="1">
      <c r="A30" s="35"/>
      <c r="B30" s="110"/>
      <c r="C30" s="56"/>
      <c r="D30" s="828"/>
      <c r="E30" s="828"/>
      <c r="F30" s="828"/>
      <c r="G30" s="828"/>
      <c r="H30" s="828"/>
      <c r="I30" s="828"/>
      <c r="J30" s="828"/>
      <c r="K30" s="828"/>
      <c r="L30" s="828"/>
    </row>
    <row r="31" spans="1:12" ht="18.899999999999999" customHeight="1">
      <c r="A31" s="35"/>
      <c r="B31" s="110"/>
      <c r="C31" s="56"/>
      <c r="D31" s="828"/>
      <c r="E31" s="828"/>
      <c r="F31" s="828"/>
      <c r="G31" s="828"/>
      <c r="H31" s="828"/>
      <c r="I31" s="828"/>
      <c r="J31" s="828"/>
      <c r="K31" s="828"/>
      <c r="L31" s="828"/>
    </row>
    <row r="32" spans="1:12" ht="18.899999999999999" customHeight="1">
      <c r="A32" s="35"/>
      <c r="B32" s="111"/>
      <c r="C32" s="57"/>
      <c r="D32" s="829"/>
      <c r="E32" s="829"/>
      <c r="F32" s="829"/>
      <c r="G32" s="829"/>
      <c r="H32" s="829"/>
      <c r="I32" s="829"/>
      <c r="J32" s="829"/>
      <c r="K32" s="829"/>
      <c r="L32" s="829"/>
    </row>
    <row r="33" spans="1:54" ht="18.899999999999999" customHeight="1">
      <c r="A33" s="35"/>
      <c r="B33" s="796" t="s">
        <v>23</v>
      </c>
      <c r="C33" s="796"/>
      <c r="D33" s="734"/>
      <c r="E33" s="734"/>
      <c r="F33" s="734"/>
      <c r="G33" s="734"/>
      <c r="H33" s="734"/>
      <c r="I33" s="734"/>
      <c r="J33" s="734"/>
      <c r="K33" s="734"/>
      <c r="L33" s="734"/>
    </row>
    <row r="34" spans="1:54" ht="18.899999999999999" customHeight="1">
      <c r="A34" s="35"/>
      <c r="B34" s="796" t="s">
        <v>24</v>
      </c>
      <c r="C34" s="796"/>
      <c r="D34" s="734"/>
      <c r="E34" s="734"/>
      <c r="F34" s="734"/>
      <c r="G34" s="734"/>
      <c r="H34" s="734"/>
      <c r="I34" s="734"/>
      <c r="J34" s="734"/>
      <c r="K34" s="734"/>
      <c r="L34" s="734"/>
    </row>
    <row r="35" spans="1:54" ht="18.899999999999999" customHeight="1">
      <c r="A35" s="35"/>
      <c r="B35" s="796" t="s">
        <v>25</v>
      </c>
      <c r="C35" s="796"/>
      <c r="D35" s="734"/>
      <c r="E35" s="734"/>
      <c r="F35" s="734"/>
      <c r="G35" s="734"/>
      <c r="H35" s="734"/>
      <c r="I35" s="734"/>
      <c r="J35" s="734"/>
      <c r="K35" s="734"/>
      <c r="L35" s="734"/>
    </row>
    <row r="36" spans="1:54" ht="18.899999999999999" customHeight="1">
      <c r="A36" s="35"/>
      <c r="B36" s="796" t="s">
        <v>26</v>
      </c>
      <c r="C36" s="796"/>
      <c r="D36" s="734"/>
      <c r="E36" s="734"/>
      <c r="F36" s="734"/>
      <c r="G36" s="734"/>
      <c r="H36" s="734"/>
      <c r="I36" s="734"/>
      <c r="J36" s="734"/>
      <c r="K36" s="734"/>
      <c r="L36" s="734"/>
    </row>
    <row r="37" spans="1:54" ht="8.1" customHeight="1">
      <c r="A37" s="35"/>
      <c r="B37" s="112"/>
      <c r="C37" s="112"/>
      <c r="D37" s="113"/>
      <c r="E37" s="113"/>
      <c r="F37" s="113"/>
      <c r="G37" s="113"/>
      <c r="H37" s="113"/>
      <c r="I37" s="113"/>
      <c r="J37" s="113"/>
      <c r="K37" s="113"/>
      <c r="L37" s="113"/>
    </row>
    <row r="38" spans="1:54" ht="61.5" customHeight="1">
      <c r="A38" s="59" t="s">
        <v>28</v>
      </c>
      <c r="B38" s="815" t="s">
        <v>27</v>
      </c>
      <c r="C38" s="815"/>
      <c r="D38" s="815"/>
      <c r="E38" s="815"/>
      <c r="F38" s="815"/>
      <c r="G38" s="815"/>
      <c r="H38" s="815"/>
      <c r="I38" s="815"/>
      <c r="J38" s="815"/>
      <c r="K38" s="815"/>
      <c r="L38" s="815"/>
    </row>
    <row r="39" spans="1:54" ht="33.75" customHeight="1">
      <c r="A39" s="35"/>
      <c r="B39" s="109" t="s">
        <v>349</v>
      </c>
      <c r="C39" s="824" t="s">
        <v>29</v>
      </c>
      <c r="D39" s="824"/>
      <c r="E39" s="824"/>
      <c r="F39" s="824"/>
      <c r="G39" s="824" t="s">
        <v>30</v>
      </c>
      <c r="H39" s="824"/>
      <c r="I39" s="824" t="s">
        <v>31</v>
      </c>
      <c r="J39" s="824"/>
      <c r="K39" s="824"/>
      <c r="L39" s="824"/>
    </row>
    <row r="40" spans="1:54" ht="38.1" customHeight="1">
      <c r="B40" s="120"/>
      <c r="C40" s="734"/>
      <c r="D40" s="734"/>
      <c r="E40" s="734"/>
      <c r="F40" s="734"/>
      <c r="G40" s="813"/>
      <c r="H40" s="813"/>
      <c r="I40" s="734"/>
      <c r="J40" s="734"/>
      <c r="K40" s="734"/>
      <c r="L40" s="734"/>
    </row>
    <row r="41" spans="1:54" ht="38.1" customHeight="1">
      <c r="A41" s="35"/>
      <c r="B41" s="120"/>
      <c r="C41" s="734"/>
      <c r="D41" s="734"/>
      <c r="E41" s="734"/>
      <c r="F41" s="734"/>
      <c r="G41" s="813"/>
      <c r="H41" s="813"/>
      <c r="I41" s="734"/>
      <c r="J41" s="734"/>
      <c r="K41" s="734"/>
      <c r="L41" s="734"/>
    </row>
    <row r="42" spans="1:54" ht="20.100000000000001" customHeight="1">
      <c r="A42" s="105">
        <v>2</v>
      </c>
      <c r="B42" s="114" t="s">
        <v>32</v>
      </c>
    </row>
    <row r="43" spans="1:54" ht="78.75" customHeight="1">
      <c r="B43" s="815" t="s">
        <v>33</v>
      </c>
      <c r="C43" s="815"/>
      <c r="D43" s="815"/>
      <c r="E43" s="815"/>
      <c r="F43" s="815"/>
      <c r="G43" s="815"/>
      <c r="H43" s="815"/>
      <c r="I43" s="815"/>
      <c r="J43" s="815"/>
      <c r="K43" s="815"/>
      <c r="L43" s="815"/>
    </row>
    <row r="44" spans="1:54" s="24" customFormat="1" ht="34.5" customHeight="1">
      <c r="A44" s="55">
        <v>2.1</v>
      </c>
      <c r="B44" s="815" t="s">
        <v>34</v>
      </c>
      <c r="C44" s="815"/>
      <c r="D44" s="815"/>
      <c r="E44" s="815"/>
      <c r="F44" s="815"/>
      <c r="G44" s="815"/>
      <c r="H44" s="815"/>
      <c r="I44" s="815"/>
      <c r="J44" s="815"/>
      <c r="K44" s="815"/>
      <c r="L44" s="815"/>
      <c r="M44" s="100"/>
      <c r="N44" s="100"/>
      <c r="O44" s="100"/>
      <c r="P44" s="100"/>
      <c r="Q44" s="100"/>
      <c r="R44" s="100"/>
      <c r="S44" s="100"/>
      <c r="T44" s="100"/>
      <c r="U44" s="100"/>
      <c r="V44" s="100"/>
      <c r="W44" s="100"/>
      <c r="X44" s="100"/>
      <c r="Y44" s="100"/>
      <c r="Z44" s="100"/>
      <c r="AA44" s="100"/>
      <c r="AB44" s="100"/>
      <c r="AC44" s="100"/>
      <c r="AD44" s="100"/>
      <c r="AE44" s="100"/>
      <c r="AF44" s="100"/>
      <c r="AG44" s="100"/>
      <c r="AH44" s="100"/>
      <c r="AI44" s="100"/>
      <c r="AJ44" s="100"/>
      <c r="AK44" s="100"/>
      <c r="AL44" s="100"/>
      <c r="AM44" s="100"/>
      <c r="AN44" s="100"/>
      <c r="AO44" s="100"/>
      <c r="AP44" s="100"/>
      <c r="AQ44" s="100"/>
      <c r="AR44" s="100"/>
      <c r="AS44" s="100"/>
      <c r="AT44" s="100"/>
      <c r="AU44" s="100"/>
      <c r="AV44" s="100"/>
      <c r="AW44" s="100"/>
      <c r="AX44" s="100"/>
      <c r="AY44" s="100"/>
      <c r="AZ44" s="100"/>
      <c r="BA44" s="100"/>
      <c r="BB44" s="100"/>
    </row>
    <row r="45" spans="1:54" ht="51" customHeight="1">
      <c r="A45" s="35"/>
      <c r="B45" s="109" t="s">
        <v>35</v>
      </c>
      <c r="C45" s="824" t="s">
        <v>36</v>
      </c>
      <c r="D45" s="824"/>
      <c r="E45" s="824"/>
      <c r="F45" s="824"/>
      <c r="G45" s="824" t="s">
        <v>37</v>
      </c>
      <c r="H45" s="824"/>
      <c r="I45" s="824" t="s">
        <v>116</v>
      </c>
      <c r="J45" s="824"/>
      <c r="K45" s="824" t="s">
        <v>117</v>
      </c>
      <c r="L45" s="824"/>
    </row>
    <row r="46" spans="1:54" ht="27.9" customHeight="1">
      <c r="A46" s="35"/>
      <c r="B46" s="120">
        <v>1</v>
      </c>
      <c r="C46" s="734"/>
      <c r="D46" s="734"/>
      <c r="E46" s="734"/>
      <c r="F46" s="734"/>
      <c r="G46" s="813"/>
      <c r="H46" s="813"/>
      <c r="I46" s="813"/>
      <c r="J46" s="813"/>
      <c r="K46" s="823"/>
      <c r="L46" s="823"/>
    </row>
    <row r="47" spans="1:54" ht="27.9" customHeight="1">
      <c r="A47" s="35"/>
      <c r="B47" s="120">
        <v>2</v>
      </c>
      <c r="C47" s="734"/>
      <c r="D47" s="734"/>
      <c r="E47" s="734"/>
      <c r="F47" s="734"/>
      <c r="G47" s="813"/>
      <c r="H47" s="813"/>
      <c r="I47" s="813"/>
      <c r="J47" s="813"/>
      <c r="K47" s="823"/>
      <c r="L47" s="823"/>
    </row>
    <row r="48" spans="1:54" ht="27.9" customHeight="1">
      <c r="A48" s="35"/>
      <c r="B48" s="120">
        <v>3</v>
      </c>
      <c r="C48" s="734"/>
      <c r="D48" s="734"/>
      <c r="E48" s="734"/>
      <c r="F48" s="734"/>
      <c r="G48" s="813"/>
      <c r="H48" s="813"/>
      <c r="I48" s="813"/>
      <c r="J48" s="813"/>
      <c r="K48" s="823"/>
      <c r="L48" s="823"/>
    </row>
    <row r="49" spans="1:54" ht="27.9" customHeight="1">
      <c r="A49" s="35"/>
      <c r="B49" s="120">
        <v>4</v>
      </c>
      <c r="C49" s="734"/>
      <c r="D49" s="734"/>
      <c r="E49" s="734"/>
      <c r="F49" s="734"/>
      <c r="G49" s="813"/>
      <c r="H49" s="813"/>
      <c r="I49" s="813"/>
      <c r="J49" s="813"/>
      <c r="K49" s="823"/>
      <c r="L49" s="823"/>
    </row>
    <row r="50" spans="1:54" ht="27.9" customHeight="1">
      <c r="A50" s="35"/>
      <c r="B50" s="120">
        <v>5</v>
      </c>
      <c r="C50" s="734"/>
      <c r="D50" s="734"/>
      <c r="E50" s="734"/>
      <c r="F50" s="734"/>
      <c r="G50" s="813"/>
      <c r="H50" s="813"/>
      <c r="I50" s="813"/>
      <c r="J50" s="813"/>
      <c r="K50" s="823"/>
      <c r="L50" s="823"/>
    </row>
    <row r="51" spans="1:54" ht="21" customHeight="1">
      <c r="A51" s="105">
        <v>3</v>
      </c>
      <c r="B51" s="115" t="s">
        <v>652</v>
      </c>
      <c r="C51" s="104"/>
      <c r="D51" s="113"/>
      <c r="E51" s="113"/>
      <c r="F51" s="113"/>
      <c r="G51" s="60"/>
    </row>
    <row r="52" spans="1:54" ht="55.5" customHeight="1">
      <c r="A52" s="105"/>
      <c r="B52" s="821" t="s">
        <v>653</v>
      </c>
      <c r="C52" s="821"/>
      <c r="D52" s="821"/>
      <c r="E52" s="821"/>
      <c r="F52" s="821"/>
      <c r="G52" s="821"/>
      <c r="H52" s="821"/>
      <c r="I52" s="821"/>
      <c r="J52" s="821"/>
      <c r="K52" s="821"/>
      <c r="L52" s="821"/>
    </row>
    <row r="53" spans="1:54" ht="10.5" customHeight="1">
      <c r="A53" s="105"/>
      <c r="B53" s="115"/>
      <c r="C53" s="104"/>
      <c r="D53" s="113"/>
      <c r="E53" s="113"/>
      <c r="F53" s="113"/>
      <c r="G53" s="60"/>
    </row>
    <row r="54" spans="1:54" ht="21.75" customHeight="1">
      <c r="A54" s="116">
        <v>3.1</v>
      </c>
      <c r="B54" s="822" t="s">
        <v>654</v>
      </c>
      <c r="C54" s="822"/>
      <c r="D54" s="822"/>
      <c r="E54" s="822"/>
      <c r="F54" s="822"/>
      <c r="G54" s="822"/>
      <c r="H54" s="822"/>
      <c r="I54" s="822"/>
      <c r="J54" s="822"/>
      <c r="K54" s="822"/>
      <c r="L54" s="822"/>
    </row>
    <row r="55" spans="1:54" ht="9" customHeight="1">
      <c r="A55" s="35"/>
      <c r="B55" s="815"/>
      <c r="C55" s="815"/>
      <c r="D55" s="815"/>
      <c r="E55" s="815"/>
      <c r="F55" s="815"/>
      <c r="G55" s="815"/>
      <c r="H55" s="815"/>
      <c r="I55" s="815"/>
      <c r="J55" s="815"/>
      <c r="K55" s="815"/>
      <c r="L55" s="815"/>
    </row>
    <row r="56" spans="1:54" s="24" customFormat="1" ht="40.5" customHeight="1">
      <c r="A56" s="35"/>
      <c r="B56" s="702" t="s">
        <v>35</v>
      </c>
      <c r="C56" s="702"/>
      <c r="D56" s="702"/>
      <c r="E56" s="670" t="s">
        <v>655</v>
      </c>
      <c r="F56" s="814"/>
      <c r="G56" s="814"/>
      <c r="H56" s="671"/>
      <c r="I56" s="702" t="s">
        <v>656</v>
      </c>
      <c r="J56" s="702"/>
      <c r="K56" s="702"/>
      <c r="L56" s="702"/>
      <c r="M56" s="100"/>
      <c r="N56" s="100"/>
      <c r="O56" s="100"/>
      <c r="P56" s="100"/>
      <c r="Q56" s="100"/>
      <c r="R56" s="100"/>
      <c r="S56" s="100"/>
      <c r="T56" s="100"/>
      <c r="U56" s="100"/>
      <c r="V56" s="100"/>
      <c r="W56" s="100"/>
      <c r="X56" s="100"/>
      <c r="Y56" s="100"/>
      <c r="Z56" s="100"/>
      <c r="AA56" s="100"/>
      <c r="AB56" s="100"/>
      <c r="AC56" s="100"/>
      <c r="AD56" s="100"/>
      <c r="AE56" s="100"/>
      <c r="AF56" s="100"/>
      <c r="AG56" s="100"/>
      <c r="AH56" s="100"/>
      <c r="AI56" s="100"/>
      <c r="AJ56" s="100"/>
      <c r="AK56" s="100"/>
      <c r="AL56" s="100"/>
      <c r="AM56" s="100"/>
      <c r="AN56" s="100"/>
      <c r="AO56" s="100"/>
      <c r="AP56" s="100"/>
      <c r="AQ56" s="100"/>
      <c r="AR56" s="100"/>
      <c r="AS56" s="100"/>
      <c r="AT56" s="100"/>
      <c r="AU56" s="100"/>
      <c r="AV56" s="100"/>
      <c r="AW56" s="100"/>
      <c r="AX56" s="100"/>
      <c r="AY56" s="100"/>
      <c r="AZ56" s="100"/>
      <c r="BA56" s="100"/>
      <c r="BB56" s="100"/>
    </row>
    <row r="57" spans="1:54" ht="20.100000000000001" customHeight="1">
      <c r="A57" s="35"/>
      <c r="B57" s="734"/>
      <c r="C57" s="734"/>
      <c r="D57" s="734"/>
      <c r="E57" s="813"/>
      <c r="F57" s="813"/>
      <c r="G57" s="813"/>
      <c r="H57" s="813"/>
      <c r="I57" s="813"/>
      <c r="J57" s="813"/>
      <c r="K57" s="813"/>
      <c r="L57" s="813"/>
    </row>
    <row r="58" spans="1:54" ht="20.100000000000001" customHeight="1">
      <c r="A58" s="35"/>
      <c r="B58" s="734"/>
      <c r="C58" s="734"/>
      <c r="D58" s="734"/>
      <c r="E58" s="813"/>
      <c r="F58" s="813"/>
      <c r="G58" s="813"/>
      <c r="H58" s="813"/>
      <c r="I58" s="813"/>
      <c r="J58" s="813"/>
      <c r="K58" s="813"/>
      <c r="L58" s="813"/>
    </row>
    <row r="59" spans="1:54" ht="20.100000000000001" customHeight="1">
      <c r="A59" s="35"/>
      <c r="B59" s="734"/>
      <c r="C59" s="734"/>
      <c r="D59" s="734"/>
      <c r="E59" s="813"/>
      <c r="F59" s="813"/>
      <c r="G59" s="813"/>
      <c r="H59" s="813"/>
      <c r="I59" s="813"/>
      <c r="J59" s="813"/>
      <c r="K59" s="813"/>
      <c r="L59" s="813"/>
    </row>
    <row r="60" spans="1:54" ht="20.100000000000001" customHeight="1">
      <c r="A60" s="35"/>
      <c r="B60" s="734"/>
      <c r="C60" s="734"/>
      <c r="D60" s="734"/>
      <c r="E60" s="813"/>
      <c r="F60" s="813"/>
      <c r="G60" s="813"/>
      <c r="H60" s="813"/>
      <c r="I60" s="813"/>
      <c r="J60" s="813"/>
      <c r="K60" s="813"/>
      <c r="L60" s="813"/>
    </row>
    <row r="61" spans="1:54" ht="20.100000000000001" customHeight="1">
      <c r="A61" s="35"/>
      <c r="B61" s="734"/>
      <c r="C61" s="734"/>
      <c r="D61" s="734"/>
      <c r="E61" s="813"/>
      <c r="F61" s="813"/>
      <c r="G61" s="813"/>
      <c r="H61" s="813"/>
      <c r="I61" s="813"/>
      <c r="J61" s="813"/>
      <c r="K61" s="813"/>
      <c r="L61" s="813"/>
    </row>
    <row r="62" spans="1:54" ht="20.100000000000001" customHeight="1">
      <c r="A62" s="35"/>
      <c r="B62" s="734"/>
      <c r="C62" s="734"/>
      <c r="D62" s="734"/>
      <c r="E62" s="813"/>
      <c r="F62" s="813"/>
      <c r="G62" s="813"/>
      <c r="H62" s="813"/>
      <c r="I62" s="813"/>
      <c r="J62" s="813"/>
      <c r="K62" s="813"/>
      <c r="L62" s="813"/>
    </row>
    <row r="63" spans="1:54" ht="20.100000000000001" customHeight="1">
      <c r="A63" s="35"/>
      <c r="B63" s="35"/>
      <c r="C63" s="35"/>
      <c r="D63" s="35"/>
      <c r="E63" s="35"/>
      <c r="F63" s="35"/>
      <c r="G63" s="35"/>
      <c r="H63" s="35"/>
      <c r="I63" s="35"/>
      <c r="J63" s="35"/>
      <c r="K63" s="35"/>
      <c r="L63" s="35"/>
    </row>
    <row r="64" spans="1:54" ht="21" customHeight="1">
      <c r="A64" s="105">
        <v>4</v>
      </c>
      <c r="B64" s="115" t="s">
        <v>38</v>
      </c>
      <c r="C64" s="104"/>
      <c r="D64" s="113"/>
      <c r="E64" s="113"/>
      <c r="F64" s="113"/>
      <c r="G64" s="60"/>
    </row>
    <row r="65" spans="1:54" ht="18" customHeight="1">
      <c r="A65" s="116">
        <v>4.0999999999999996</v>
      </c>
      <c r="B65" s="825" t="s">
        <v>39</v>
      </c>
      <c r="C65" s="825"/>
      <c r="D65" s="825"/>
      <c r="E65" s="825"/>
      <c r="F65" s="825"/>
      <c r="G65" s="825"/>
      <c r="H65" s="825"/>
      <c r="I65" s="825"/>
      <c r="J65" s="825"/>
      <c r="K65" s="825"/>
      <c r="L65" s="825"/>
    </row>
    <row r="66" spans="1:54" ht="67.5" customHeight="1">
      <c r="A66" s="35"/>
      <c r="B66" s="815" t="s">
        <v>40</v>
      </c>
      <c r="C66" s="815"/>
      <c r="D66" s="815"/>
      <c r="E66" s="815"/>
      <c r="F66" s="815"/>
      <c r="G66" s="815"/>
      <c r="H66" s="815"/>
      <c r="I66" s="815"/>
      <c r="J66" s="815"/>
      <c r="K66" s="815"/>
      <c r="L66" s="815"/>
    </row>
    <row r="67" spans="1:54" s="24" customFormat="1" ht="35.25" customHeight="1">
      <c r="A67" s="35"/>
      <c r="B67" s="702" t="s">
        <v>41</v>
      </c>
      <c r="C67" s="702"/>
      <c r="D67" s="702"/>
      <c r="E67" s="670" t="s">
        <v>42</v>
      </c>
      <c r="F67" s="814"/>
      <c r="G67" s="814"/>
      <c r="H67" s="671"/>
      <c r="I67" s="702" t="s">
        <v>43</v>
      </c>
      <c r="J67" s="702"/>
      <c r="K67" s="702"/>
      <c r="L67" s="702"/>
      <c r="M67" s="100"/>
      <c r="N67" s="100"/>
      <c r="O67" s="100"/>
      <c r="P67" s="100"/>
      <c r="Q67" s="100"/>
      <c r="R67" s="100"/>
      <c r="S67" s="100"/>
      <c r="T67" s="100"/>
      <c r="U67" s="100"/>
      <c r="V67" s="100"/>
      <c r="W67" s="100"/>
      <c r="X67" s="100"/>
      <c r="Y67" s="100"/>
      <c r="Z67" s="100"/>
      <c r="AA67" s="100"/>
      <c r="AB67" s="100"/>
      <c r="AC67" s="100"/>
      <c r="AD67" s="100"/>
      <c r="AE67" s="100"/>
      <c r="AF67" s="100"/>
      <c r="AG67" s="100"/>
      <c r="AH67" s="100"/>
      <c r="AI67" s="100"/>
      <c r="AJ67" s="100"/>
      <c r="AK67" s="100"/>
      <c r="AL67" s="100"/>
      <c r="AM67" s="100"/>
      <c r="AN67" s="100"/>
      <c r="AO67" s="100"/>
      <c r="AP67" s="100"/>
      <c r="AQ67" s="100"/>
      <c r="AR67" s="100"/>
      <c r="AS67" s="100"/>
      <c r="AT67" s="100"/>
      <c r="AU67" s="100"/>
      <c r="AV67" s="100"/>
      <c r="AW67" s="100"/>
      <c r="AX67" s="100"/>
      <c r="AY67" s="100"/>
      <c r="AZ67" s="100"/>
      <c r="BA67" s="100"/>
      <c r="BB67" s="100"/>
    </row>
    <row r="68" spans="1:54" ht="20.100000000000001" customHeight="1">
      <c r="A68" s="35"/>
      <c r="B68" s="734"/>
      <c r="C68" s="734"/>
      <c r="D68" s="734"/>
      <c r="E68" s="813"/>
      <c r="F68" s="813"/>
      <c r="G68" s="813"/>
      <c r="H68" s="813"/>
      <c r="I68" s="813"/>
      <c r="J68" s="813"/>
      <c r="K68" s="813"/>
      <c r="L68" s="813"/>
    </row>
    <row r="69" spans="1:54" ht="20.100000000000001" customHeight="1">
      <c r="A69" s="35"/>
      <c r="B69" s="734"/>
      <c r="C69" s="734"/>
      <c r="D69" s="734"/>
      <c r="E69" s="813"/>
      <c r="F69" s="813"/>
      <c r="G69" s="813"/>
      <c r="H69" s="813"/>
      <c r="I69" s="813"/>
      <c r="J69" s="813"/>
      <c r="K69" s="813"/>
      <c r="L69" s="813"/>
    </row>
    <row r="70" spans="1:54" ht="20.100000000000001" customHeight="1">
      <c r="A70" s="35"/>
      <c r="B70" s="734"/>
      <c r="C70" s="734"/>
      <c r="D70" s="734"/>
      <c r="E70" s="813"/>
      <c r="F70" s="813"/>
      <c r="G70" s="813"/>
      <c r="H70" s="813"/>
      <c r="I70" s="813"/>
      <c r="J70" s="813"/>
      <c r="K70" s="813"/>
      <c r="L70" s="813"/>
    </row>
    <row r="71" spans="1:54" ht="20.100000000000001" customHeight="1">
      <c r="A71" s="35"/>
      <c r="B71" s="734"/>
      <c r="C71" s="734"/>
      <c r="D71" s="734"/>
      <c r="E71" s="813"/>
      <c r="F71" s="813"/>
      <c r="G71" s="813"/>
      <c r="H71" s="813"/>
      <c r="I71" s="813"/>
      <c r="J71" s="813"/>
      <c r="K71" s="813"/>
      <c r="L71" s="813"/>
    </row>
    <row r="72" spans="1:54" ht="20.100000000000001" customHeight="1">
      <c r="A72" s="35"/>
      <c r="B72" s="734"/>
      <c r="C72" s="734"/>
      <c r="D72" s="734"/>
      <c r="E72" s="813"/>
      <c r="F72" s="813"/>
      <c r="G72" s="813"/>
      <c r="H72" s="813"/>
      <c r="I72" s="813"/>
      <c r="J72" s="813"/>
      <c r="K72" s="813"/>
      <c r="L72" s="813"/>
    </row>
    <row r="73" spans="1:54" ht="20.100000000000001" customHeight="1">
      <c r="A73" s="35"/>
      <c r="B73" s="734"/>
      <c r="C73" s="734"/>
      <c r="D73" s="734"/>
      <c r="E73" s="813"/>
      <c r="F73" s="813"/>
      <c r="G73" s="813"/>
      <c r="H73" s="813"/>
      <c r="I73" s="813"/>
      <c r="J73" s="813"/>
      <c r="K73" s="813"/>
      <c r="L73" s="813"/>
    </row>
    <row r="74" spans="1:54" s="24" customFormat="1" ht="20.100000000000001" customHeight="1">
      <c r="A74" s="32">
        <v>4.2</v>
      </c>
      <c r="B74" s="32" t="s">
        <v>44</v>
      </c>
      <c r="C74" s="117"/>
      <c r="D74" s="117"/>
      <c r="E74" s="117"/>
      <c r="F74" s="117"/>
      <c r="G74" s="60"/>
      <c r="M74" s="100"/>
      <c r="N74" s="100"/>
      <c r="O74" s="100"/>
      <c r="P74" s="100"/>
      <c r="Q74" s="100"/>
      <c r="R74" s="100"/>
      <c r="S74" s="100"/>
      <c r="T74" s="100"/>
      <c r="U74" s="100"/>
      <c r="V74" s="100"/>
      <c r="W74" s="100"/>
      <c r="X74" s="100"/>
      <c r="Y74" s="100"/>
      <c r="Z74" s="100"/>
      <c r="AA74" s="100"/>
      <c r="AB74" s="100"/>
      <c r="AC74" s="100"/>
      <c r="AD74" s="100"/>
      <c r="AE74" s="100"/>
      <c r="AF74" s="100"/>
      <c r="AG74" s="100"/>
      <c r="AH74" s="100"/>
      <c r="AI74" s="100"/>
      <c r="AJ74" s="100"/>
      <c r="AK74" s="100"/>
      <c r="AL74" s="100"/>
      <c r="AM74" s="100"/>
      <c r="AN74" s="100"/>
      <c r="AO74" s="100"/>
      <c r="AP74" s="100"/>
      <c r="AQ74" s="100"/>
      <c r="AR74" s="100"/>
      <c r="AS74" s="100"/>
      <c r="AT74" s="100"/>
      <c r="AU74" s="100"/>
      <c r="AV74" s="100"/>
      <c r="AW74" s="100"/>
      <c r="AX74" s="100"/>
      <c r="AY74" s="100"/>
      <c r="AZ74" s="100"/>
      <c r="BA74" s="100"/>
      <c r="BB74" s="100"/>
    </row>
    <row r="75" spans="1:54" s="24" customFormat="1" ht="20.100000000000001" customHeight="1">
      <c r="A75" s="32"/>
      <c r="B75" s="32"/>
      <c r="C75" s="117"/>
      <c r="D75" s="117"/>
      <c r="E75" s="117"/>
      <c r="F75" s="117"/>
      <c r="G75" s="60"/>
      <c r="K75" s="121" t="s">
        <v>120</v>
      </c>
      <c r="L75" s="122"/>
      <c r="M75" s="100"/>
      <c r="N75" s="100"/>
      <c r="O75" s="100"/>
      <c r="P75" s="100"/>
      <c r="Q75" s="100"/>
      <c r="R75" s="100"/>
      <c r="S75" s="100"/>
      <c r="T75" s="100"/>
      <c r="U75" s="100"/>
      <c r="V75" s="100"/>
      <c r="W75" s="100"/>
      <c r="X75" s="100"/>
      <c r="Y75" s="100"/>
      <c r="Z75" s="100"/>
      <c r="AA75" s="100"/>
      <c r="AB75" s="100"/>
      <c r="AC75" s="100"/>
      <c r="AD75" s="100"/>
      <c r="AE75" s="100"/>
      <c r="AF75" s="100"/>
      <c r="AG75" s="100"/>
      <c r="AH75" s="100"/>
      <c r="AI75" s="100"/>
      <c r="AJ75" s="100"/>
      <c r="AK75" s="100"/>
      <c r="AL75" s="100"/>
      <c r="AM75" s="100"/>
      <c r="AN75" s="100"/>
      <c r="AO75" s="100"/>
      <c r="AP75" s="100"/>
      <c r="AQ75" s="100"/>
      <c r="AR75" s="100"/>
      <c r="AS75" s="100"/>
      <c r="AT75" s="100"/>
      <c r="AU75" s="100"/>
      <c r="AV75" s="100"/>
      <c r="AW75" s="100"/>
      <c r="AX75" s="100"/>
      <c r="AY75" s="100"/>
      <c r="AZ75" s="100"/>
      <c r="BA75" s="100"/>
      <c r="BB75" s="100"/>
    </row>
    <row r="76" spans="1:54" s="24" customFormat="1" ht="20.100000000000001" customHeight="1">
      <c r="A76" s="32"/>
      <c r="B76" s="48" t="s">
        <v>118</v>
      </c>
      <c r="C76" s="702" t="s">
        <v>119</v>
      </c>
      <c r="D76" s="702"/>
      <c r="E76" s="702"/>
      <c r="F76" s="702"/>
      <c r="G76" s="702"/>
      <c r="H76" s="670" t="s">
        <v>45</v>
      </c>
      <c r="I76" s="814"/>
      <c r="J76" s="814"/>
      <c r="K76" s="814"/>
      <c r="L76" s="671"/>
      <c r="M76" s="100"/>
      <c r="N76" s="100"/>
      <c r="O76" s="100"/>
      <c r="P76" s="100"/>
      <c r="Q76" s="100"/>
      <c r="R76" s="100"/>
      <c r="S76" s="100"/>
      <c r="T76" s="100"/>
      <c r="U76" s="100"/>
      <c r="V76" s="100"/>
      <c r="W76" s="100"/>
      <c r="X76" s="100"/>
      <c r="Y76" s="100"/>
      <c r="Z76" s="100"/>
      <c r="AA76" s="100"/>
      <c r="AB76" s="100"/>
      <c r="AC76" s="100"/>
      <c r="AD76" s="100"/>
      <c r="AE76" s="100"/>
      <c r="AF76" s="100"/>
      <c r="AG76" s="100"/>
      <c r="AH76" s="100"/>
      <c r="AI76" s="100"/>
      <c r="AJ76" s="100"/>
      <c r="AK76" s="100"/>
      <c r="AL76" s="100"/>
      <c r="AM76" s="100"/>
      <c r="AN76" s="100"/>
      <c r="AO76" s="100"/>
      <c r="AP76" s="100"/>
      <c r="AQ76" s="100"/>
      <c r="AR76" s="100"/>
      <c r="AS76" s="100"/>
      <c r="AT76" s="100"/>
      <c r="AU76" s="100"/>
      <c r="AV76" s="100"/>
      <c r="AW76" s="100"/>
      <c r="AX76" s="100"/>
      <c r="AY76" s="100"/>
      <c r="AZ76" s="100"/>
      <c r="BA76" s="100"/>
      <c r="BB76" s="100"/>
    </row>
    <row r="77" spans="1:54" s="192" customFormat="1" ht="33" customHeight="1">
      <c r="A77" s="38"/>
      <c r="B77" s="108"/>
      <c r="C77" s="103" t="s">
        <v>514</v>
      </c>
      <c r="D77" s="103" t="s">
        <v>513</v>
      </c>
      <c r="E77" s="103" t="s">
        <v>509</v>
      </c>
      <c r="F77" s="103" t="s">
        <v>508</v>
      </c>
      <c r="G77" s="103" t="s">
        <v>506</v>
      </c>
      <c r="H77" s="103" t="s">
        <v>538</v>
      </c>
      <c r="I77" s="103" t="s">
        <v>630</v>
      </c>
      <c r="J77" s="103" t="s">
        <v>721</v>
      </c>
      <c r="K77" s="103" t="s">
        <v>722</v>
      </c>
      <c r="L77" s="103" t="s">
        <v>731</v>
      </c>
      <c r="M77" s="191"/>
      <c r="N77" s="191"/>
      <c r="O77" s="191"/>
      <c r="P77" s="191"/>
      <c r="Q77" s="191"/>
      <c r="R77" s="191"/>
      <c r="S77" s="191"/>
      <c r="T77" s="191"/>
      <c r="U77" s="191"/>
      <c r="V77" s="191"/>
      <c r="W77" s="191"/>
      <c r="X77" s="191"/>
      <c r="Y77" s="191"/>
      <c r="Z77" s="191"/>
      <c r="AA77" s="191"/>
      <c r="AB77" s="191"/>
      <c r="AC77" s="191"/>
      <c r="AD77" s="191"/>
      <c r="AE77" s="191"/>
      <c r="AF77" s="191"/>
      <c r="AG77" s="191"/>
      <c r="AH77" s="191"/>
      <c r="AI77" s="191"/>
      <c r="AJ77" s="191"/>
      <c r="AK77" s="191"/>
      <c r="AL77" s="191"/>
      <c r="AM77" s="191"/>
      <c r="AN77" s="191"/>
      <c r="AO77" s="191"/>
      <c r="AP77" s="191"/>
      <c r="AQ77" s="191"/>
      <c r="AR77" s="191"/>
      <c r="AS77" s="191"/>
      <c r="AT77" s="191"/>
      <c r="AU77" s="191"/>
      <c r="AV77" s="191"/>
      <c r="AW77" s="191"/>
      <c r="AX77" s="191"/>
      <c r="AY77" s="191"/>
      <c r="AZ77" s="191"/>
      <c r="BA77" s="191"/>
      <c r="BB77" s="191"/>
    </row>
    <row r="78" spans="1:54" s="24" customFormat="1" ht="33" customHeight="1">
      <c r="A78" s="32"/>
      <c r="B78" s="108" t="s">
        <v>121</v>
      </c>
      <c r="C78" s="193"/>
      <c r="D78" s="193"/>
      <c r="E78" s="193"/>
      <c r="F78" s="193"/>
      <c r="G78" s="193"/>
      <c r="H78" s="193"/>
      <c r="I78" s="193"/>
      <c r="J78" s="193"/>
      <c r="K78" s="193"/>
      <c r="L78" s="193"/>
      <c r="M78" s="100"/>
      <c r="N78" s="100"/>
      <c r="O78" s="100"/>
      <c r="P78" s="100"/>
      <c r="Q78" s="100"/>
      <c r="R78" s="100"/>
      <c r="S78" s="100"/>
      <c r="T78" s="100"/>
      <c r="U78" s="100"/>
      <c r="V78" s="100"/>
      <c r="W78" s="100"/>
      <c r="X78" s="100"/>
      <c r="Y78" s="100"/>
      <c r="Z78" s="100"/>
      <c r="AA78" s="100"/>
      <c r="AB78" s="100"/>
      <c r="AC78" s="100"/>
      <c r="AD78" s="100"/>
      <c r="AE78" s="100"/>
      <c r="AF78" s="100"/>
      <c r="AG78" s="100"/>
      <c r="AH78" s="100"/>
      <c r="AI78" s="100"/>
      <c r="AJ78" s="100"/>
      <c r="AK78" s="100"/>
      <c r="AL78" s="100"/>
      <c r="AM78" s="100"/>
      <c r="AN78" s="100"/>
      <c r="AO78" s="100"/>
      <c r="AP78" s="100"/>
      <c r="AQ78" s="100"/>
      <c r="AR78" s="100"/>
      <c r="AS78" s="100"/>
      <c r="AT78" s="100"/>
      <c r="AU78" s="100"/>
      <c r="AV78" s="100"/>
      <c r="AW78" s="100"/>
      <c r="AX78" s="100"/>
      <c r="AY78" s="100"/>
      <c r="AZ78" s="100"/>
      <c r="BA78" s="100"/>
      <c r="BB78" s="100"/>
    </row>
    <row r="79" spans="1:54" s="24" customFormat="1" ht="33" customHeight="1">
      <c r="A79" s="32"/>
      <c r="B79" s="108" t="s">
        <v>122</v>
      </c>
      <c r="C79" s="193"/>
      <c r="D79" s="193"/>
      <c r="E79" s="193"/>
      <c r="F79" s="193"/>
      <c r="G79" s="193"/>
      <c r="H79" s="193"/>
      <c r="I79" s="193"/>
      <c r="J79" s="193"/>
      <c r="K79" s="193"/>
      <c r="L79" s="193"/>
      <c r="M79" s="100"/>
      <c r="N79" s="100"/>
      <c r="O79" s="100"/>
      <c r="P79" s="100"/>
      <c r="Q79" s="100"/>
      <c r="R79" s="100"/>
      <c r="S79" s="100"/>
      <c r="T79" s="100"/>
      <c r="U79" s="100"/>
      <c r="V79" s="100"/>
      <c r="W79" s="100"/>
      <c r="X79" s="100"/>
      <c r="Y79" s="100"/>
      <c r="Z79" s="100"/>
      <c r="AA79" s="100"/>
      <c r="AB79" s="100"/>
      <c r="AC79" s="100"/>
      <c r="AD79" s="100"/>
      <c r="AE79" s="100"/>
      <c r="AF79" s="100"/>
      <c r="AG79" s="100"/>
      <c r="AH79" s="100"/>
      <c r="AI79" s="100"/>
      <c r="AJ79" s="100"/>
      <c r="AK79" s="100"/>
      <c r="AL79" s="100"/>
      <c r="AM79" s="100"/>
      <c r="AN79" s="100"/>
      <c r="AO79" s="100"/>
      <c r="AP79" s="100"/>
      <c r="AQ79" s="100"/>
      <c r="AR79" s="100"/>
      <c r="AS79" s="100"/>
      <c r="AT79" s="100"/>
      <c r="AU79" s="100"/>
      <c r="AV79" s="100"/>
      <c r="AW79" s="100"/>
      <c r="AX79" s="100"/>
      <c r="AY79" s="100"/>
      <c r="AZ79" s="100"/>
      <c r="BA79" s="100"/>
      <c r="BB79" s="100"/>
    </row>
    <row r="80" spans="1:54" s="24" customFormat="1" ht="33" customHeight="1">
      <c r="A80" s="32"/>
      <c r="B80" s="108" t="s">
        <v>125</v>
      </c>
      <c r="C80" s="193"/>
      <c r="D80" s="193"/>
      <c r="E80" s="193"/>
      <c r="F80" s="193"/>
      <c r="G80" s="193"/>
      <c r="H80" s="193"/>
      <c r="I80" s="193"/>
      <c r="J80" s="193"/>
      <c r="K80" s="193"/>
      <c r="L80" s="193"/>
      <c r="M80" s="100"/>
      <c r="N80" s="100"/>
      <c r="O80" s="100"/>
      <c r="P80" s="100"/>
      <c r="Q80" s="100"/>
      <c r="R80" s="100"/>
      <c r="S80" s="100"/>
      <c r="T80" s="100"/>
      <c r="U80" s="100"/>
      <c r="V80" s="100"/>
      <c r="W80" s="100"/>
      <c r="X80" s="100"/>
      <c r="Y80" s="100"/>
      <c r="Z80" s="100"/>
      <c r="AA80" s="100"/>
      <c r="AB80" s="100"/>
      <c r="AC80" s="100"/>
      <c r="AD80" s="100"/>
      <c r="AE80" s="100"/>
      <c r="AF80" s="100"/>
      <c r="AG80" s="100"/>
      <c r="AH80" s="100"/>
      <c r="AI80" s="100"/>
      <c r="AJ80" s="100"/>
      <c r="AK80" s="100"/>
      <c r="AL80" s="100"/>
      <c r="AM80" s="100"/>
      <c r="AN80" s="100"/>
      <c r="AO80" s="100"/>
      <c r="AP80" s="100"/>
      <c r="AQ80" s="100"/>
      <c r="AR80" s="100"/>
      <c r="AS80" s="100"/>
      <c r="AT80" s="100"/>
      <c r="AU80" s="100"/>
      <c r="AV80" s="100"/>
      <c r="AW80" s="100"/>
      <c r="AX80" s="100"/>
      <c r="AY80" s="100"/>
      <c r="AZ80" s="100"/>
      <c r="BA80" s="100"/>
      <c r="BB80" s="100"/>
    </row>
    <row r="81" spans="1:54" s="24" customFormat="1" ht="33" customHeight="1">
      <c r="A81" s="32"/>
      <c r="B81" s="108" t="s">
        <v>126</v>
      </c>
      <c r="C81" s="193"/>
      <c r="D81" s="193"/>
      <c r="E81" s="193"/>
      <c r="F81" s="193"/>
      <c r="G81" s="193"/>
      <c r="H81" s="193"/>
      <c r="I81" s="193"/>
      <c r="J81" s="193"/>
      <c r="K81" s="193"/>
      <c r="L81" s="193"/>
      <c r="M81" s="100"/>
      <c r="N81" s="100"/>
      <c r="O81" s="100"/>
      <c r="P81" s="100"/>
      <c r="Q81" s="100"/>
      <c r="R81" s="100"/>
      <c r="S81" s="100"/>
      <c r="T81" s="100"/>
      <c r="U81" s="100"/>
      <c r="V81" s="100"/>
      <c r="W81" s="100"/>
      <c r="X81" s="100"/>
      <c r="Y81" s="100"/>
      <c r="Z81" s="100"/>
      <c r="AA81" s="100"/>
      <c r="AB81" s="100"/>
      <c r="AC81" s="100"/>
      <c r="AD81" s="100"/>
      <c r="AE81" s="100"/>
      <c r="AF81" s="100"/>
      <c r="AG81" s="100"/>
      <c r="AH81" s="100"/>
      <c r="AI81" s="100"/>
      <c r="AJ81" s="100"/>
      <c r="AK81" s="100"/>
      <c r="AL81" s="100"/>
      <c r="AM81" s="100"/>
      <c r="AN81" s="100"/>
      <c r="AO81" s="100"/>
      <c r="AP81" s="100"/>
      <c r="AQ81" s="100"/>
      <c r="AR81" s="100"/>
      <c r="AS81" s="100"/>
      <c r="AT81" s="100"/>
      <c r="AU81" s="100"/>
      <c r="AV81" s="100"/>
      <c r="AW81" s="100"/>
      <c r="AX81" s="100"/>
      <c r="AY81" s="100"/>
      <c r="AZ81" s="100"/>
      <c r="BA81" s="100"/>
      <c r="BB81" s="100"/>
    </row>
    <row r="82" spans="1:54" s="24" customFormat="1" ht="33" customHeight="1">
      <c r="A82" s="32"/>
      <c r="B82" s="108" t="s">
        <v>127</v>
      </c>
      <c r="C82" s="193"/>
      <c r="D82" s="193"/>
      <c r="E82" s="193"/>
      <c r="F82" s="193"/>
      <c r="G82" s="193"/>
      <c r="H82" s="193"/>
      <c r="I82" s="193"/>
      <c r="J82" s="193"/>
      <c r="K82" s="193"/>
      <c r="L82" s="193"/>
      <c r="M82" s="100"/>
      <c r="N82" s="100"/>
      <c r="O82" s="100"/>
      <c r="P82" s="100"/>
      <c r="Q82" s="100"/>
      <c r="R82" s="100"/>
      <c r="S82" s="100"/>
      <c r="T82" s="100"/>
      <c r="U82" s="100"/>
      <c r="V82" s="100"/>
      <c r="W82" s="100"/>
      <c r="X82" s="100"/>
      <c r="Y82" s="100"/>
      <c r="Z82" s="100"/>
      <c r="AA82" s="100"/>
      <c r="AB82" s="100"/>
      <c r="AC82" s="100"/>
      <c r="AD82" s="100"/>
      <c r="AE82" s="100"/>
      <c r="AF82" s="100"/>
      <c r="AG82" s="100"/>
      <c r="AH82" s="100"/>
      <c r="AI82" s="100"/>
      <c r="AJ82" s="100"/>
      <c r="AK82" s="100"/>
      <c r="AL82" s="100"/>
      <c r="AM82" s="100"/>
      <c r="AN82" s="100"/>
      <c r="AO82" s="100"/>
      <c r="AP82" s="100"/>
      <c r="AQ82" s="100"/>
      <c r="AR82" s="100"/>
      <c r="AS82" s="100"/>
      <c r="AT82" s="100"/>
      <c r="AU82" s="100"/>
      <c r="AV82" s="100"/>
      <c r="AW82" s="100"/>
      <c r="AX82" s="100"/>
      <c r="AY82" s="100"/>
      <c r="AZ82" s="100"/>
      <c r="BA82" s="100"/>
      <c r="BB82" s="100"/>
    </row>
    <row r="83" spans="1:54" s="24" customFormat="1" ht="33" customHeight="1">
      <c r="A83" s="32"/>
      <c r="B83" s="108" t="s">
        <v>128</v>
      </c>
      <c r="C83" s="193"/>
      <c r="D83" s="193"/>
      <c r="E83" s="193"/>
      <c r="F83" s="193"/>
      <c r="G83" s="193"/>
      <c r="H83" s="193"/>
      <c r="I83" s="193"/>
      <c r="J83" s="193"/>
      <c r="K83" s="193"/>
      <c r="L83" s="193"/>
      <c r="M83" s="100"/>
      <c r="N83" s="100"/>
      <c r="O83" s="100"/>
      <c r="P83" s="100"/>
      <c r="Q83" s="100"/>
      <c r="R83" s="100"/>
      <c r="S83" s="100"/>
      <c r="T83" s="100"/>
      <c r="U83" s="100"/>
      <c r="V83" s="100"/>
      <c r="W83" s="100"/>
      <c r="X83" s="100"/>
      <c r="Y83" s="100"/>
      <c r="Z83" s="100"/>
      <c r="AA83" s="100"/>
      <c r="AB83" s="100"/>
      <c r="AC83" s="100"/>
      <c r="AD83" s="100"/>
      <c r="AE83" s="100"/>
      <c r="AF83" s="100"/>
      <c r="AG83" s="100"/>
      <c r="AH83" s="100"/>
      <c r="AI83" s="100"/>
      <c r="AJ83" s="100"/>
      <c r="AK83" s="100"/>
      <c r="AL83" s="100"/>
      <c r="AM83" s="100"/>
      <c r="AN83" s="100"/>
      <c r="AO83" s="100"/>
      <c r="AP83" s="100"/>
      <c r="AQ83" s="100"/>
      <c r="AR83" s="100"/>
      <c r="AS83" s="100"/>
      <c r="AT83" s="100"/>
      <c r="AU83" s="100"/>
      <c r="AV83" s="100"/>
      <c r="AW83" s="100"/>
      <c r="AX83" s="100"/>
      <c r="AY83" s="100"/>
      <c r="AZ83" s="100"/>
      <c r="BA83" s="100"/>
      <c r="BB83" s="100"/>
    </row>
    <row r="84" spans="1:54" ht="20.100000000000001" customHeight="1">
      <c r="A84" s="118"/>
      <c r="B84" s="118"/>
      <c r="C84" s="119"/>
      <c r="D84" s="119"/>
      <c r="E84" s="119"/>
      <c r="F84" s="119"/>
      <c r="G84" s="60"/>
    </row>
    <row r="85" spans="1:54" ht="45.75" customHeight="1">
      <c r="A85" s="378">
        <v>5</v>
      </c>
      <c r="B85" s="818" t="s">
        <v>512</v>
      </c>
      <c r="C85" s="818"/>
      <c r="D85" s="818"/>
      <c r="E85" s="818"/>
      <c r="F85" s="818"/>
      <c r="G85" s="818"/>
      <c r="H85" s="819" t="s">
        <v>56</v>
      </c>
      <c r="I85" s="819"/>
      <c r="J85" s="819"/>
      <c r="K85" s="819"/>
      <c r="L85" s="819"/>
    </row>
    <row r="86" spans="1:54">
      <c r="A86" s="54"/>
      <c r="B86" s="815"/>
      <c r="C86" s="815"/>
      <c r="D86" s="815"/>
      <c r="E86" s="815"/>
      <c r="F86" s="815"/>
      <c r="G86" s="815"/>
      <c r="H86" s="815"/>
      <c r="I86" s="815"/>
      <c r="J86" s="815"/>
      <c r="K86" s="815"/>
      <c r="L86" s="815"/>
    </row>
    <row r="87" spans="1:54" ht="20.100000000000001" customHeight="1">
      <c r="A87" s="118"/>
      <c r="B87" s="118"/>
      <c r="C87" s="119"/>
      <c r="D87" s="119"/>
      <c r="E87" s="119"/>
      <c r="F87" s="119"/>
      <c r="G87" s="60"/>
    </row>
    <row r="88" spans="1:54" ht="24" customHeight="1">
      <c r="A88" s="118"/>
      <c r="B88" s="118"/>
      <c r="C88" s="119"/>
      <c r="D88" s="119"/>
      <c r="E88" s="119"/>
      <c r="F88" s="25"/>
      <c r="G88" s="61"/>
    </row>
    <row r="89" spans="1:54" ht="24" customHeight="1">
      <c r="A89" s="36" t="s">
        <v>6</v>
      </c>
      <c r="B89" s="820" t="str">
        <f>'Attach 3(JV)'!B24</f>
        <v>--</v>
      </c>
      <c r="C89" s="820"/>
      <c r="D89" s="820"/>
      <c r="E89" s="25"/>
      <c r="G89" s="61" t="s">
        <v>4</v>
      </c>
      <c r="H89" s="816" t="str">
        <f>'Attach 3(JV)'!E24</f>
        <v/>
      </c>
      <c r="I89" s="817"/>
      <c r="J89" s="817"/>
      <c r="K89" s="817"/>
      <c r="L89" s="817"/>
    </row>
    <row r="90" spans="1:54" ht="24" customHeight="1">
      <c r="A90" s="36" t="s">
        <v>7</v>
      </c>
      <c r="B90" s="655" t="str">
        <f>'Attach 3(JV)'!B25</f>
        <v/>
      </c>
      <c r="C90" s="655"/>
      <c r="D90" s="655"/>
      <c r="E90" s="25"/>
      <c r="G90" s="61" t="s">
        <v>5</v>
      </c>
      <c r="H90" s="816" t="str">
        <f>'Attach 3(JV)'!E25</f>
        <v/>
      </c>
      <c r="I90" s="817"/>
      <c r="J90" s="817"/>
      <c r="K90" s="817"/>
      <c r="L90" s="817"/>
    </row>
  </sheetData>
  <sheetProtection algorithmName="SHA-512" hashValue="d/L/HCduwtTRqnX2TTP15gINN9QFTC1AWngrUJKAkDX6S9n+NYZsAzkpAa697q46DWjNIlChCcptrGOmNtESOg==" saltValue="0yFrlKkFi90lqf5p5o/p5g==" spinCount="100000" sheet="1" formatColumns="0" formatRows="0" selectLockedCells="1"/>
  <customSheetViews>
    <customSheetView guid="{AC4C7B77-63EC-4D27-A5DB-0B1118A50B23}" showPageBreaks="1" showGridLines="0" zeroValues="0" printArea="1" view="pageBreakPreview">
      <selection activeCell="I83" sqref="I83"/>
      <rowBreaks count="2" manualBreakCount="2">
        <brk id="23" max="11" man="1"/>
        <brk id="49" max="11" man="1"/>
      </rowBreaks>
      <pageMargins left="0.63" right="0.42" top="0.57999999999999996" bottom="0.6" header="0.34" footer="0.35"/>
      <pageSetup scale="95" orientation="portrait" r:id="rId1"/>
      <headerFooter alignWithMargins="0">
        <oddFooter>&amp;R&amp;"Book Antiqua,Bold"&amp;8 Page &amp;P of &amp;N</oddFooter>
      </headerFooter>
    </customSheetView>
    <customSheetView guid="{75B62F04-C357-470B-9A70-09F62BD072B1}" showPageBreaks="1" showGridLines="0" zeroValues="0" printArea="1" view="pageBreakPreview">
      <selection activeCell="I83" sqref="I83"/>
      <rowBreaks count="2" manualBreakCount="2">
        <brk id="23" max="11" man="1"/>
        <brk id="49" max="11" man="1"/>
      </rowBreaks>
      <pageMargins left="0.63" right="0.42" top="0.57999999999999996" bottom="0.6" header="0.34" footer="0.35"/>
      <pageSetup scale="95" orientation="portrait" r:id="rId2"/>
      <headerFooter alignWithMargins="0">
        <oddFooter>&amp;R&amp;"Book Antiqua,Bold"&amp;8 Page &amp;P of &amp;N</oddFooter>
      </headerFooter>
    </customSheetView>
    <customSheetView guid="{FB41F969-87BE-4AD1-A99C-A5F9EA1C8FCB}" showPageBreaks="1" showGridLines="0" zeroValues="0" printArea="1" view="pageBreakPreview" topLeftCell="A79">
      <selection activeCell="F79" sqref="F79"/>
      <rowBreaks count="2" manualBreakCount="2">
        <brk id="23" max="11" man="1"/>
        <brk id="49" max="11" man="1"/>
      </rowBreaks>
      <pageMargins left="0.63" right="0.42" top="0.57999999999999996" bottom="0.6" header="0.34" footer="0.35"/>
      <pageSetup scale="95" orientation="portrait" r:id="rId3"/>
      <headerFooter alignWithMargins="0">
        <oddFooter>&amp;R&amp;"Book Antiqua,Bold"&amp;8 Page &amp;P of &amp;N</oddFooter>
      </headerFooter>
    </customSheetView>
    <customSheetView guid="{47D52ECC-373D-4A7A-838F-7112A4A0A94F}" showPageBreaks="1" showGridLines="0" zeroValues="0" printArea="1" view="pageBreakPreview" topLeftCell="A67">
      <selection activeCell="H85" sqref="H85:L85"/>
      <rowBreaks count="2" manualBreakCount="2">
        <brk id="23" max="11" man="1"/>
        <brk id="49" max="11" man="1"/>
      </rowBreaks>
      <pageMargins left="0.63" right="0.42" top="0.57999999999999996" bottom="0.6" header="0.34" footer="0.35"/>
      <pageSetup scale="95" orientation="portrait" r:id="rId4"/>
      <headerFooter alignWithMargins="0">
        <oddFooter>&amp;R&amp;"Book Antiqua,Bold"&amp;8 Page &amp;P of &amp;N</oddFooter>
      </headerFooter>
    </customSheetView>
    <customSheetView guid="{BA86FE7A-199D-4ABD-A444-AE6BFDF4BCC9}" scale="190" showPageBreaks="1" showGridLines="0" zeroValues="0" printArea="1" view="pageBreakPreview" topLeftCell="A22">
      <selection activeCell="D34" sqref="D34:L34"/>
      <rowBreaks count="2" manualBreakCount="2">
        <brk id="23" max="11" man="1"/>
        <brk id="49" max="11" man="1"/>
      </rowBreaks>
      <pageMargins left="0.63" right="0.42" top="0.57999999999999996" bottom="0.6" header="0.34" footer="0.35"/>
      <pageSetup scale="95" orientation="portrait" r:id="rId5"/>
      <headerFooter alignWithMargins="0">
        <oddFooter>&amp;R&amp;"Book Antiqua,Bold"&amp;8 Page &amp;P of &amp;N</oddFooter>
      </headerFooter>
    </customSheetView>
    <customSheetView guid="{E51D3662-FFCE-4FD6-A590-7DDC9E38C41F}" showPageBreaks="1" showGridLines="0" zeroValues="0" printArea="1" view="pageBreakPreview">
      <selection activeCell="H21" sqref="H21:L21"/>
      <rowBreaks count="3" manualBreakCount="3">
        <brk id="23" max="11" man="1"/>
        <brk id="25" max="11" man="1"/>
        <brk id="50" max="16383" man="1"/>
      </rowBreaks>
      <pageMargins left="0.63" right="0.42" top="0.57999999999999996" bottom="0.6" header="0.34" footer="0.35"/>
      <pageSetup scale="98" orientation="portrait" r:id="rId6"/>
      <headerFooter alignWithMargins="0">
        <oddFooter>&amp;R&amp;"Book Antiqua,Bold"&amp;8 Page &amp;P of &amp;N</oddFooter>
      </headerFooter>
    </customSheetView>
    <customSheetView guid="{CB7992C9-ABA5-4C7D-8C49-1E1D8E8875C7}" showPageBreaks="1" showGridLines="0" zeroValues="0" printArea="1" view="pageBreakPreview" topLeftCell="A12">
      <selection activeCell="H21" sqref="H21:L21"/>
      <rowBreaks count="2" manualBreakCount="2">
        <brk id="25" max="11" man="1"/>
        <brk id="50" max="16383" man="1"/>
      </rowBreaks>
      <pageMargins left="0.63" right="0.42" top="0.57999999999999996" bottom="0.6" header="0.34" footer="0.35"/>
      <pageSetup scale="98" orientation="portrait" r:id="rId7"/>
      <headerFooter alignWithMargins="0">
        <oddFooter>&amp;R&amp;"Book Antiqua,Bold"&amp;8 Page &amp;P of &amp;N</oddFooter>
      </headerFooter>
    </customSheetView>
    <customSheetView guid="{97C0FC0E-800C-45C9-895E-E91A3F1ADBA4}" showPageBreaks="1" showGridLines="0" zeroValues="0" printArea="1" view="pageBreakPreview" topLeftCell="A25">
      <selection activeCell="D28" sqref="D28:L28"/>
      <rowBreaks count="2" manualBreakCount="2">
        <brk id="25" max="11" man="1"/>
        <brk id="50" max="16383" man="1"/>
      </rowBreaks>
      <pageMargins left="0.63" right="0.42" top="0.57999999999999996" bottom="0.6" header="0.34" footer="0.35"/>
      <pageSetup scale="98" orientation="portrait" r:id="rId8"/>
      <headerFooter alignWithMargins="0">
        <oddFooter>&amp;R&amp;"Book Antiqua,Bold"&amp;8 Page &amp;P of &amp;N</oddFooter>
      </headerFooter>
    </customSheetView>
    <customSheetView guid="{15A19D23-A9FD-4FC1-B7B0-F2D16BDFC729}" showPageBreaks="1" showGridLines="0" zeroValues="0" printArea="1" view="pageBreakPreview" topLeftCell="A21">
      <selection activeCell="H21" sqref="H21:L21"/>
      <rowBreaks count="2" manualBreakCount="2">
        <brk id="25" max="11" man="1"/>
        <brk id="50" max="16383" man="1"/>
      </rowBreaks>
      <pageMargins left="0.63" right="0.42" top="0.57999999999999996" bottom="0.6" header="0.34" footer="0.35"/>
      <pageSetup scale="98" orientation="portrait" r:id="rId9"/>
      <headerFooter alignWithMargins="0">
        <oddFooter>&amp;R&amp;"Book Antiqua,Bold"&amp;8 Page &amp;P of &amp;N</oddFooter>
      </headerFooter>
    </customSheetView>
    <customSheetView guid="{C5EDD9E3-0801-4479-8600-A80B0FCFDF0B}" showPageBreaks="1" showGridLines="0" zeroValues="0" printArea="1" view="pageBreakPreview" topLeftCell="A76">
      <selection activeCell="B17" sqref="B17"/>
      <rowBreaks count="2" manualBreakCount="2">
        <brk id="25" max="11" man="1"/>
        <brk id="50" max="16383" man="1"/>
      </rowBreaks>
      <pageMargins left="0.63" right="0.42" top="0.57999999999999996" bottom="0.6" header="0.34" footer="0.35"/>
      <pageSetup scale="98" orientation="portrait" r:id="rId10"/>
      <headerFooter alignWithMargins="0">
        <oddFooter>&amp;R&amp;"Book Antiqua,Bold"&amp;8 Page &amp;P of &amp;N</oddFooter>
      </headerFooter>
    </customSheetView>
    <customSheetView guid="{FE4EC9C4-31B9-4D40-8323-5B16C3BC840F}" showPageBreaks="1" showGridLines="0" zeroValues="0" printArea="1" view="pageBreakPreview" topLeftCell="A67">
      <selection activeCell="D68" sqref="D68"/>
      <rowBreaks count="2" manualBreakCount="2">
        <brk id="25" max="11" man="1"/>
        <brk id="50" max="16383" man="1"/>
      </rowBreaks>
      <pageMargins left="0.63" right="0.42" top="0.57999999999999996" bottom="0.6" header="0.34" footer="0.35"/>
      <pageSetup scale="98" orientation="portrait" r:id="rId11"/>
      <headerFooter alignWithMargins="0">
        <oddFooter>&amp;R&amp;"Book Antiqua,Bold"&amp;8 Page &amp;P of &amp;N</oddFooter>
      </headerFooter>
    </customSheetView>
    <customSheetView guid="{F9FE2C60-2849-4C32-B532-2B1A89FFA9CD}" showGridLines="0" zeroValues="0" topLeftCell="A64">
      <selection activeCell="D68" sqref="D68"/>
      <rowBreaks count="2" manualBreakCount="2">
        <brk id="24" max="16383" man="1"/>
        <brk id="50" max="16383" man="1"/>
      </rowBreaks>
      <pageMargins left="0.63" right="0.42" top="0.57999999999999996" bottom="0.6" header="0.34" footer="0.35"/>
      <pageSetup orientation="portrait" r:id="rId12"/>
      <headerFooter alignWithMargins="0">
        <oddFooter>&amp;R&amp;"Book Antiqua,Bold"&amp;8 Page &amp;P of &amp;N</oddFooter>
      </headerFooter>
    </customSheetView>
    <customSheetView guid="{494F6778-23FE-4AAC-B37D-6C7543FC13B9}" showGridLines="0" zeroValues="0" topLeftCell="A19">
      <selection activeCell="H24" sqref="H24:L24"/>
      <rowBreaks count="4" manualBreakCount="4">
        <brk id="24" max="16383" man="1"/>
        <brk id="50" max="16383" man="1"/>
        <brk id="76" max="16383" man="1"/>
        <brk id="153" max="16383" man="1"/>
      </rowBreaks>
      <pageMargins left="0.63" right="0.42" top="0.57999999999999996" bottom="0.6" header="0.34" footer="0.35"/>
      <pageSetup orientation="portrait" r:id="rId13"/>
      <headerFooter alignWithMargins="0">
        <oddFooter>&amp;R&amp;"Book Antiqua,Bold"&amp;8 Page &amp;P of &amp;N</oddFooter>
      </headerFooter>
    </customSheetView>
    <customSheetView guid="{CD4CA1A8-824A-452F-BDBA-32A47C1B3013}" showGridLines="0" zeroValues="0" topLeftCell="A13">
      <selection activeCell="H21" sqref="H21:L21"/>
      <rowBreaks count="4" manualBreakCount="4">
        <brk id="24" max="16383" man="1"/>
        <brk id="49" max="16383" man="1"/>
        <brk id="75" max="16383" man="1"/>
        <brk id="151" max="16383" man="1"/>
      </rowBreaks>
      <pageMargins left="0.63" right="0.42" top="0.57999999999999996" bottom="0.6" header="0.34" footer="0.35"/>
      <pageSetup orientation="portrait" r:id="rId14"/>
      <headerFooter alignWithMargins="0">
        <oddFooter>&amp;R&amp;"Book Antiqua,Bold"&amp;8 Page &amp;P of &amp;N</oddFooter>
      </headerFooter>
    </customSheetView>
    <customSheetView guid="{8E7B022F-1113-4BA2-B2BA-8EDBE02A2557}" showPageBreaks="1" showGridLines="0" zeroValues="0" printArea="1" showRuler="0">
      <selection activeCell="A5" sqref="A5:L5"/>
      <rowBreaks count="4" manualBreakCount="4">
        <brk id="24" max="16383" man="1"/>
        <brk id="49" max="16383" man="1"/>
        <brk id="75" max="16383" man="1"/>
        <brk id="151" max="16383" man="1"/>
      </rowBreaks>
      <pageMargins left="0.63" right="0.42" top="0.57999999999999996" bottom="0.6" header="0.34" footer="0.35"/>
      <pageSetup orientation="portrait" r:id="rId15"/>
      <headerFooter alignWithMargins="0">
        <oddFooter>&amp;L&amp;8Tower Package-TW05, TL associated with Phase-I Generation Project in Orissa (Part-C)&amp;R&amp;"Book Antiqua,Bold"&amp;8 Page &amp;P of &amp;N</oddFooter>
      </headerFooter>
    </customSheetView>
    <customSheetView guid="{A3F641DF-CF1D-48E3-AFDC-E52726A449CB}" zeroValues="0" showRuler="0">
      <selection activeCell="H21" sqref="H21:L21"/>
      <rowBreaks count="1" manualBreakCount="1">
        <brk id="147" max="16383" man="1"/>
      </rowBreaks>
      <pageMargins left="0.7" right="0.45" top="0.56999999999999995" bottom="0.63" header="0.34" footer="0.35"/>
      <pageSetup orientation="portrait" r:id="rId16"/>
      <headerFooter alignWithMargins="0">
        <oddFooter xml:space="preserve">&amp;L&amp;8Tower Package-P238-TW04, TL associated with Phase-I Generation Project in Orissa (Part-C)&amp;R&amp;"Book Antiqua,Bold"&amp;8Attachment-16 TW04  / Page &amp;P </oddFooter>
      </headerFooter>
    </customSheetView>
    <customSheetView guid="{ECEBABD0-566A-41C4-AA9A-38EA30EFEDA8}" showGridLines="0" zeroValues="0" showRuler="0">
      <rowBreaks count="1" manualBreakCount="1">
        <brk id="146" max="16383" man="1"/>
      </rowBreaks>
      <pageMargins left="0.75" right="0.63" top="0.55000000000000004" bottom="0.64" header="0.34" footer="0.38"/>
      <pageSetup scale="95" orientation="portrait" r:id="rId17"/>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zeroValues="0">
      <selection activeCell="H21" sqref="H21:L21"/>
      <rowBreaks count="4" manualBreakCount="4">
        <brk id="24" max="16383" man="1"/>
        <brk id="49" max="16383" man="1"/>
        <brk id="75" max="16383" man="1"/>
        <brk id="151" max="16383" man="1"/>
      </rowBreaks>
      <pageMargins left="0.63" right="0.42" top="0.57999999999999996" bottom="0.6" header="0.34" footer="0.35"/>
      <pageSetup orientation="portrait" r:id="rId18"/>
      <headerFooter alignWithMargins="0">
        <oddFooter>&amp;R&amp;"Book Antiqua,Bold"&amp;8 Page &amp;P of &amp;N</oddFooter>
      </headerFooter>
    </customSheetView>
    <customSheetView guid="{7A9EA6D6-4DDF-43D9-92E6-C6AFAD14E266}" showGridLines="0" zeroValues="0">
      <selection activeCell="B55" sqref="B55:D55"/>
      <rowBreaks count="4" manualBreakCount="4">
        <brk id="24" max="16383" man="1"/>
        <brk id="50" max="16383" man="1"/>
        <brk id="76" max="16383" man="1"/>
        <brk id="153" max="16383" man="1"/>
      </rowBreaks>
      <pageMargins left="0.63" right="0.42" top="0.57999999999999996" bottom="0.6" header="0.34" footer="0.35"/>
      <pageSetup orientation="portrait" r:id="rId19"/>
      <headerFooter alignWithMargins="0">
        <oddFooter>&amp;R&amp;"Book Antiqua,Bold"&amp;8 Page &amp;P of &amp;N</oddFooter>
      </headerFooter>
    </customSheetView>
    <customSheetView guid="{DC28ED1E-3E35-4094-9C2B-5C0A1C1D459C}" showGridLines="0" zeroValues="0">
      <selection activeCell="D36" sqref="D36:L36"/>
      <rowBreaks count="4" manualBreakCount="4">
        <brk id="24" max="16383" man="1"/>
        <brk id="50" max="16383" man="1"/>
        <brk id="76" max="16383" man="1"/>
        <brk id="153" max="16383" man="1"/>
      </rowBreaks>
      <pageMargins left="0.63" right="0.42" top="0.57999999999999996" bottom="0.6" header="0.34" footer="0.35"/>
      <pageSetup orientation="portrait" r:id="rId20"/>
      <headerFooter alignWithMargins="0">
        <oddFooter>&amp;R&amp;"Book Antiqua,Bold"&amp;8 Page &amp;P of &amp;N</oddFooter>
      </headerFooter>
    </customSheetView>
    <customSheetView guid="{240327DD-375F-45D4-BA52-89AFD79FE6A1}" showPageBreaks="1" showGridLines="0" zeroValues="0" printArea="1" view="pageBreakPreview" topLeftCell="A16">
      <selection activeCell="D68" sqref="D68"/>
      <rowBreaks count="2" manualBreakCount="2">
        <brk id="25" max="11" man="1"/>
        <brk id="50" max="16383" man="1"/>
      </rowBreaks>
      <pageMargins left="0.63" right="0.42" top="0.57999999999999996" bottom="0.6" header="0.34" footer="0.35"/>
      <pageSetup scale="98" orientation="portrait" r:id="rId21"/>
      <headerFooter alignWithMargins="0">
        <oddFooter>&amp;R&amp;"Book Antiqua,Bold"&amp;8 Page &amp;P of &amp;N</oddFooter>
      </headerFooter>
    </customSheetView>
    <customSheetView guid="{477F7E43-D393-45BA-B99B-D838E4629B5D}" showPageBreaks="1" showGridLines="0" zeroValues="0" printArea="1" view="pageBreakPreview" topLeftCell="A21">
      <selection activeCell="H21" sqref="H21:L21"/>
      <rowBreaks count="2" manualBreakCount="2">
        <brk id="25" max="11" man="1"/>
        <brk id="50" max="16383" man="1"/>
      </rowBreaks>
      <pageMargins left="0.63" right="0.42" top="0.57999999999999996" bottom="0.6" header="0.34" footer="0.35"/>
      <pageSetup scale="98" orientation="portrait" r:id="rId22"/>
      <headerFooter alignWithMargins="0">
        <oddFooter>&amp;R&amp;"Book Antiqua,Bold"&amp;8 Page &amp;P of &amp;N</oddFooter>
      </headerFooter>
    </customSheetView>
    <customSheetView guid="{8E3ED18F-7B8F-4A1C-969D-A70DC3B696C3}" showPageBreaks="1" showGridLines="0" zeroValues="0" printArea="1" view="pageBreakPreview" topLeftCell="A21">
      <selection activeCell="H21" sqref="H21:L21"/>
      <rowBreaks count="2" manualBreakCount="2">
        <brk id="25" max="11" man="1"/>
        <brk id="50" max="16383" man="1"/>
      </rowBreaks>
      <pageMargins left="0.63" right="0.42" top="0.57999999999999996" bottom="0.6" header="0.34" footer="0.35"/>
      <pageSetup scale="98" orientation="portrait" r:id="rId23"/>
      <headerFooter alignWithMargins="0">
        <oddFooter>&amp;R&amp;"Book Antiqua,Bold"&amp;8 Page &amp;P of &amp;N</oddFooter>
      </headerFooter>
    </customSheetView>
    <customSheetView guid="{38BECF6E-1A53-4F98-87B9-44F2C5F77E08}" showPageBreaks="1" showGridLines="0" zeroValues="0" printArea="1" view="pageBreakPreview" topLeftCell="A19">
      <selection activeCell="D28" sqref="D28:L28"/>
      <rowBreaks count="2" manualBreakCount="2">
        <brk id="25" max="11" man="1"/>
        <brk id="50" max="16383" man="1"/>
      </rowBreaks>
      <pageMargins left="0.63" right="0.42" top="0.57999999999999996" bottom="0.6" header="0.34" footer="0.35"/>
      <pageSetup scale="98" orientation="portrait" r:id="rId24"/>
      <headerFooter alignWithMargins="0">
        <oddFooter>&amp;R&amp;"Book Antiqua,Bold"&amp;8 Page &amp;P of &amp;N</oddFooter>
      </headerFooter>
    </customSheetView>
    <customSheetView guid="{340562B9-6CEE-4962-8D7D-CA1C6778F52C}" showPageBreaks="1" showGridLines="0" zeroValues="0" printArea="1" view="pageBreakPreview" topLeftCell="A25">
      <selection activeCell="D28" sqref="D28:L28"/>
      <rowBreaks count="2" manualBreakCount="2">
        <brk id="25" max="11" man="1"/>
        <brk id="50" max="16383" man="1"/>
      </rowBreaks>
      <pageMargins left="0.63" right="0.42" top="0.57999999999999996" bottom="0.6" header="0.34" footer="0.35"/>
      <pageSetup scale="98" orientation="portrait" r:id="rId25"/>
      <headerFooter alignWithMargins="0">
        <oddFooter>&amp;R&amp;"Book Antiqua,Bold"&amp;8 Page &amp;P of &amp;N</oddFooter>
      </headerFooter>
    </customSheetView>
    <customSheetView guid="{82E8A0F5-0020-4355-95CF-28601763A783}" showPageBreaks="1" showGridLines="0" zeroValues="0" printArea="1" view="pageBreakPreview" topLeftCell="A58">
      <selection activeCell="C66" sqref="C66"/>
      <rowBreaks count="3" manualBreakCount="3">
        <brk id="23" max="11" man="1"/>
        <brk id="25" max="11" man="1"/>
        <brk id="50" max="16383" man="1"/>
      </rowBreaks>
      <pageMargins left="0.63" right="0.42" top="0.57999999999999996" bottom="0.6" header="0.34" footer="0.35"/>
      <pageSetup scale="98" orientation="portrait" r:id="rId26"/>
      <headerFooter alignWithMargins="0">
        <oddFooter>&amp;R&amp;"Book Antiqua,Bold"&amp;8 Page &amp;P of &amp;N</oddFooter>
      </headerFooter>
    </customSheetView>
    <customSheetView guid="{05855B4F-D61E-4C97-B759-B2F96767F6F8}" showPageBreaks="1" showGridLines="0" zeroValues="0" printArea="1" view="pageBreakPreview">
      <selection activeCell="H21" sqref="H21:L21"/>
      <rowBreaks count="3" manualBreakCount="3">
        <brk id="21" max="11" man="1"/>
        <brk id="23" max="11" man="1"/>
        <brk id="49" max="11" man="1"/>
      </rowBreaks>
      <pageMargins left="0.63" right="0.42" top="0.57999999999999996" bottom="0.6" header="0.34" footer="0.35"/>
      <pageSetup scale="95" orientation="portrait" r:id="rId27"/>
      <headerFooter alignWithMargins="0">
        <oddFooter>&amp;R&amp;"Book Antiqua,Bold"&amp;8 Page &amp;P of &amp;N</oddFooter>
      </headerFooter>
    </customSheetView>
    <customSheetView guid="{347D9A5E-5167-4CD7-A121-BEAF211F64E4}" showPageBreaks="1" showGridLines="0" zeroValues="0" printArea="1" view="pageBreakPreview" topLeftCell="A67">
      <selection activeCell="H85" sqref="H85:L85"/>
      <rowBreaks count="3" manualBreakCount="3">
        <brk id="23" max="11" man="1"/>
        <brk id="49" max="11" man="1"/>
        <brk id="79" max="11" man="1"/>
      </rowBreaks>
      <pageMargins left="0.63" right="0.42" top="0.57999999999999996" bottom="0.6" header="0.34" footer="0.35"/>
      <pageSetup scale="95" orientation="portrait" r:id="rId28"/>
      <headerFooter alignWithMargins="0">
        <oddFooter>&amp;R&amp;"Book Antiqua,Bold"&amp;8 Page &amp;P of &amp;N</oddFooter>
      </headerFooter>
    </customSheetView>
    <customSheetView guid="{72B383D4-8341-48BE-BBCC-63C6785ABF81}" showPageBreaks="1" showGridLines="0" zeroValues="0" printArea="1" view="pageBreakPreview" topLeftCell="A61">
      <selection activeCell="F79" sqref="F79"/>
      <rowBreaks count="2" manualBreakCount="2">
        <brk id="23" max="11" man="1"/>
        <brk id="49" max="11" man="1"/>
      </rowBreaks>
      <pageMargins left="0.63" right="0.42" top="0.57999999999999996" bottom="0.6" header="0.34" footer="0.35"/>
      <pageSetup scale="95" orientation="portrait" r:id="rId29"/>
      <headerFooter alignWithMargins="0">
        <oddFooter>&amp;R&amp;"Book Antiqua,Bold"&amp;8 Page &amp;P of &amp;N</oddFooter>
      </headerFooter>
    </customSheetView>
    <customSheetView guid="{7706378E-40E2-4583-90AF-E6E1DCB3696C}" showPageBreaks="1" showGridLines="0" zeroValues="0" printArea="1" view="pageBreakPreview">
      <selection activeCell="I83" sqref="I83"/>
      <rowBreaks count="2" manualBreakCount="2">
        <brk id="23" max="11" man="1"/>
        <brk id="49" max="11" man="1"/>
      </rowBreaks>
      <pageMargins left="0.63" right="0.42" top="0.57999999999999996" bottom="0.6" header="0.34" footer="0.35"/>
      <pageSetup scale="95" orientation="portrait" r:id="rId30"/>
      <headerFooter alignWithMargins="0">
        <oddFooter>&amp;R&amp;"Book Antiqua,Bold"&amp;8 Page &amp;P of &amp;N</oddFooter>
      </headerFooter>
    </customSheetView>
  </customSheetViews>
  <mergeCells count="130">
    <mergeCell ref="B26:L26"/>
    <mergeCell ref="B19:L19"/>
    <mergeCell ref="A5:L5"/>
    <mergeCell ref="H20:L20"/>
    <mergeCell ref="H21:L21"/>
    <mergeCell ref="H22:L22"/>
    <mergeCell ref="H23:L23"/>
    <mergeCell ref="B20:G20"/>
    <mergeCell ref="B18:L18"/>
    <mergeCell ref="A3:L3"/>
    <mergeCell ref="B9:F9"/>
    <mergeCell ref="A16:L16"/>
    <mergeCell ref="B10:F10"/>
    <mergeCell ref="B11:F11"/>
    <mergeCell ref="B12:F12"/>
    <mergeCell ref="A8:F8"/>
    <mergeCell ref="I39:L39"/>
    <mergeCell ref="C39:F39"/>
    <mergeCell ref="B21:G21"/>
    <mergeCell ref="B22:G22"/>
    <mergeCell ref="B23:G23"/>
    <mergeCell ref="B24:G24"/>
    <mergeCell ref="H24:L24"/>
    <mergeCell ref="D30:L30"/>
    <mergeCell ref="D31:L31"/>
    <mergeCell ref="B28:C28"/>
    <mergeCell ref="D28:L28"/>
    <mergeCell ref="D32:L32"/>
    <mergeCell ref="D33:L33"/>
    <mergeCell ref="D34:L34"/>
    <mergeCell ref="B33:C33"/>
    <mergeCell ref="B34:C34"/>
    <mergeCell ref="B29:C29"/>
    <mergeCell ref="G40:H40"/>
    <mergeCell ref="I40:L40"/>
    <mergeCell ref="C41:F41"/>
    <mergeCell ref="G41:H41"/>
    <mergeCell ref="I41:L41"/>
    <mergeCell ref="B38:L38"/>
    <mergeCell ref="B35:C35"/>
    <mergeCell ref="D29:L29"/>
    <mergeCell ref="B36:C36"/>
    <mergeCell ref="D35:L35"/>
    <mergeCell ref="D36:L36"/>
    <mergeCell ref="G45:H45"/>
    <mergeCell ref="C45:F45"/>
    <mergeCell ref="I45:J45"/>
    <mergeCell ref="K45:L45"/>
    <mergeCell ref="B44:L44"/>
    <mergeCell ref="B43:L43"/>
    <mergeCell ref="G39:H39"/>
    <mergeCell ref="K48:L48"/>
    <mergeCell ref="I71:L71"/>
    <mergeCell ref="B68:D68"/>
    <mergeCell ref="E68:H68"/>
    <mergeCell ref="I47:J47"/>
    <mergeCell ref="G50:H50"/>
    <mergeCell ref="B65:L65"/>
    <mergeCell ref="C49:F49"/>
    <mergeCell ref="G49:H49"/>
    <mergeCell ref="K49:L49"/>
    <mergeCell ref="C46:F46"/>
    <mergeCell ref="G46:H46"/>
    <mergeCell ref="I46:J46"/>
    <mergeCell ref="K46:L46"/>
    <mergeCell ref="K47:L47"/>
    <mergeCell ref="G47:H47"/>
    <mergeCell ref="C40:F40"/>
    <mergeCell ref="E73:H73"/>
    <mergeCell ref="I69:L69"/>
    <mergeCell ref="I67:L67"/>
    <mergeCell ref="B70:D70"/>
    <mergeCell ref="C50:F50"/>
    <mergeCell ref="I50:J50"/>
    <mergeCell ref="B66:L66"/>
    <mergeCell ref="K50:L50"/>
    <mergeCell ref="B55:L55"/>
    <mergeCell ref="B60:D60"/>
    <mergeCell ref="E60:H60"/>
    <mergeCell ref="I60:L60"/>
    <mergeCell ref="B61:D61"/>
    <mergeCell ref="E61:H61"/>
    <mergeCell ref="B90:D90"/>
    <mergeCell ref="I73:L73"/>
    <mergeCell ref="H76:L76"/>
    <mergeCell ref="I48:J48"/>
    <mergeCell ref="C48:F48"/>
    <mergeCell ref="G48:H48"/>
    <mergeCell ref="E67:H67"/>
    <mergeCell ref="B72:D72"/>
    <mergeCell ref="B86:L86"/>
    <mergeCell ref="B73:D73"/>
    <mergeCell ref="H89:L89"/>
    <mergeCell ref="H90:L90"/>
    <mergeCell ref="B69:D69"/>
    <mergeCell ref="E69:H69"/>
    <mergeCell ref="B71:D71"/>
    <mergeCell ref="B67:D67"/>
    <mergeCell ref="I72:L72"/>
    <mergeCell ref="B85:G85"/>
    <mergeCell ref="H85:L85"/>
    <mergeCell ref="B89:D89"/>
    <mergeCell ref="E62:H62"/>
    <mergeCell ref="I62:L62"/>
    <mergeCell ref="B52:L52"/>
    <mergeCell ref="B54:L54"/>
    <mergeCell ref="H1:L1"/>
    <mergeCell ref="A1:G1"/>
    <mergeCell ref="E72:H72"/>
    <mergeCell ref="E70:H70"/>
    <mergeCell ref="C76:G76"/>
    <mergeCell ref="I70:L70"/>
    <mergeCell ref="C47:F47"/>
    <mergeCell ref="I49:J49"/>
    <mergeCell ref="E71:H71"/>
    <mergeCell ref="I68:L68"/>
    <mergeCell ref="B56:D56"/>
    <mergeCell ref="E56:H56"/>
    <mergeCell ref="I56:L56"/>
    <mergeCell ref="B57:D57"/>
    <mergeCell ref="E57:H57"/>
    <mergeCell ref="I57:L57"/>
    <mergeCell ref="I61:L61"/>
    <mergeCell ref="B58:D58"/>
    <mergeCell ref="E58:H58"/>
    <mergeCell ref="I58:L58"/>
    <mergeCell ref="B59:D59"/>
    <mergeCell ref="E59:H59"/>
    <mergeCell ref="I59:L59"/>
    <mergeCell ref="B62:D62"/>
  </mergeCells>
  <phoneticPr fontId="7" type="noConversion"/>
  <dataValidations count="1">
    <dataValidation type="list" allowBlank="1" showInputMessage="1" showErrorMessage="1" error="Enter Yes or No from drop down menu." sqref="H23:L24" xr:uid="{00000000-0002-0000-1400-000000000000}">
      <formula1>"Yes, No"</formula1>
    </dataValidation>
  </dataValidations>
  <pageMargins left="0.63" right="0.42" top="0.57999999999999996" bottom="0.6" header="0.34" footer="0.35"/>
  <pageSetup scale="95" orientation="portrait" r:id="rId31"/>
  <headerFooter alignWithMargins="0">
    <oddFooter>&amp;R&amp;"Book Antiqua,Bold"&amp;8 Page &amp;P of &amp;N</oddFooter>
  </headerFooter>
  <rowBreaks count="2" manualBreakCount="2">
    <brk id="23" max="11" man="1"/>
    <brk id="49" max="11" man="1"/>
  </rowBreaks>
  <drawing r:id="rId3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5">
    <tabColor rgb="FFFF0000"/>
    <pageSetUpPr fitToPage="1"/>
  </sheetPr>
  <dimension ref="A1:Z209"/>
  <sheetViews>
    <sheetView view="pageBreakPreview" zoomScale="90" zoomScaleSheetLayoutView="90" workbookViewId="0">
      <selection activeCell="A19" sqref="A19"/>
    </sheetView>
  </sheetViews>
  <sheetFormatPr defaultColWidth="9.109375" defaultRowHeight="14.4"/>
  <cols>
    <col min="1" max="1" width="16.33203125" style="338" customWidth="1"/>
    <col min="2" max="2" width="31.33203125" style="338" customWidth="1"/>
    <col min="3" max="3" width="34.88671875" style="338" customWidth="1"/>
    <col min="4" max="4" width="18.88671875" style="338" customWidth="1"/>
    <col min="5" max="5" width="21.33203125" style="338" customWidth="1"/>
    <col min="6" max="8" width="9.109375" style="336"/>
    <col min="9" max="16384" width="9.109375" style="337"/>
  </cols>
  <sheetData>
    <row r="1" spans="1:26">
      <c r="A1" s="837" t="str">
        <f>'Attach 3(JV)'!A1</f>
        <v>Specification No. :5002001909/OTHERS/DOM/A04-CC CS -5</v>
      </c>
      <c r="B1" s="837"/>
      <c r="C1" s="837"/>
      <c r="D1" s="836" t="str">
        <f>"Attachment-17 "&amp;'Attach 3(JV)'!AT1</f>
        <v xml:space="preserve">Attachment-17 </v>
      </c>
      <c r="E1" s="836"/>
    </row>
    <row r="2" spans="1:26" ht="10.5" customHeight="1">
      <c r="Z2" s="339">
        <f>'[5]Attach 3(JV)'!Z2</f>
        <v>0</v>
      </c>
    </row>
    <row r="3" spans="1:26" ht="81" customHeight="1">
      <c r="A3" s="721" t="str">
        <f>'Attach 3(JV)'!A3</f>
        <v>Rural Electrification Work under Prime Minister’s Development Project (PMDP) in Reasi, Udhampur &amp; Ramban districts of UT of J&amp;K.</v>
      </c>
      <c r="B3" s="722"/>
      <c r="C3" s="722"/>
      <c r="D3" s="722"/>
      <c r="E3" s="722"/>
      <c r="F3" s="340"/>
      <c r="G3" s="341"/>
      <c r="H3" s="340"/>
    </row>
    <row r="4" spans="1:26" ht="6.75" customHeight="1">
      <c r="A4" s="342"/>
      <c r="H4" s="30"/>
      <c r="I4" s="10"/>
    </row>
    <row r="5" spans="1:26" ht="19.5" customHeight="1">
      <c r="A5" s="838" t="s">
        <v>493</v>
      </c>
      <c r="B5" s="838"/>
      <c r="C5" s="838"/>
      <c r="D5" s="838"/>
      <c r="E5" s="838"/>
      <c r="F5" s="343"/>
      <c r="H5" s="30"/>
      <c r="I5" s="12"/>
    </row>
    <row r="6" spans="1:26" ht="7.5" customHeight="1">
      <c r="A6" s="344"/>
      <c r="H6" s="30"/>
      <c r="I6" s="12"/>
    </row>
    <row r="7" spans="1:26" ht="19.5" customHeight="1">
      <c r="A7" s="345" t="str">
        <f>'Attach 3(JV)'!A7</f>
        <v>Bidder’s Name and Address (Sole Bidder) :</v>
      </c>
      <c r="B7" s="344"/>
      <c r="C7" s="344"/>
      <c r="D7" s="15" t="str">
        <f>'[5]Attach 3(JV)'!E7</f>
        <v>To:</v>
      </c>
      <c r="H7" s="30"/>
      <c r="I7" s="12"/>
    </row>
    <row r="8" spans="1:26" ht="26.25" customHeight="1">
      <c r="A8" s="839" t="str">
        <f>'Attach 3(JV)'!A8</f>
        <v/>
      </c>
      <c r="B8" s="839"/>
      <c r="C8" s="839"/>
      <c r="D8" s="11" t="str">
        <f>'[5]Attach 3(JV)'!E8</f>
        <v>Contract Services</v>
      </c>
      <c r="H8" s="30"/>
      <c r="I8" s="12"/>
    </row>
    <row r="9" spans="1:26" ht="19.5" customHeight="1">
      <c r="A9" s="13" t="s">
        <v>351</v>
      </c>
      <c r="B9" s="653" t="str">
        <f>'Attach 3(JV)'!B9</f>
        <v/>
      </c>
      <c r="C9" s="653"/>
      <c r="D9" s="11" t="str">
        <f>'[5]Attach 3(JV)'!E9</f>
        <v>Power Grid Corporation of India Ltd.,</v>
      </c>
      <c r="H9" s="30"/>
      <c r="I9" s="12"/>
    </row>
    <row r="10" spans="1:26" ht="19.5" customHeight="1">
      <c r="A10" s="13" t="s">
        <v>353</v>
      </c>
      <c r="B10" s="653" t="str">
        <f>'Attach 3(JV)'!B10</f>
        <v/>
      </c>
      <c r="C10" s="653"/>
      <c r="D10" s="11" t="str">
        <f>'[5]Attach 3(JV)'!E10</f>
        <v>"Saudamini", Plot No. 2, Sector 29</v>
      </c>
      <c r="H10" s="30"/>
      <c r="I10" s="12"/>
    </row>
    <row r="11" spans="1:26" ht="19.5" customHeight="1">
      <c r="B11" s="653" t="str">
        <f>'Attach 3(JV)'!B11</f>
        <v/>
      </c>
      <c r="C11" s="653"/>
      <c r="D11" s="11" t="str">
        <f>'[5]Attach 3(JV)'!E11</f>
        <v>Gurgaon (Haryana) - 122001</v>
      </c>
    </row>
    <row r="12" spans="1:26" ht="14.25" customHeight="1">
      <c r="A12" s="344"/>
      <c r="B12" s="653" t="str">
        <f>'Attach 3(JV)'!B12</f>
        <v/>
      </c>
      <c r="C12" s="653"/>
      <c r="D12" s="11"/>
    </row>
    <row r="13" spans="1:26" ht="19.5" customHeight="1">
      <c r="A13" s="338" t="s">
        <v>346</v>
      </c>
      <c r="D13" s="346"/>
    </row>
    <row r="14" spans="1:26" ht="9.9" customHeight="1">
      <c r="A14" s="344"/>
    </row>
    <row r="15" spans="1:26" ht="90" customHeight="1">
      <c r="A15" s="347">
        <v>1</v>
      </c>
      <c r="B15" s="841" t="s">
        <v>494</v>
      </c>
      <c r="C15" s="841"/>
      <c r="D15" s="841"/>
      <c r="E15" s="841"/>
      <c r="F15" s="348"/>
      <c r="G15" s="348"/>
      <c r="H15" s="348"/>
    </row>
    <row r="16" spans="1:26" ht="51.75" customHeight="1">
      <c r="A16" s="347">
        <v>2</v>
      </c>
      <c r="B16" s="841" t="s">
        <v>495</v>
      </c>
      <c r="C16" s="841"/>
      <c r="D16" s="841"/>
      <c r="E16" s="841"/>
      <c r="F16" s="348"/>
      <c r="G16" s="348"/>
      <c r="H16" s="348"/>
    </row>
    <row r="17" spans="1:8" ht="9" customHeight="1">
      <c r="A17" s="344"/>
      <c r="B17" s="344"/>
      <c r="C17" s="344"/>
      <c r="D17" s="344"/>
      <c r="E17" s="344"/>
      <c r="F17" s="348"/>
      <c r="G17" s="348"/>
      <c r="H17" s="348"/>
    </row>
    <row r="18" spans="1:8" s="336" customFormat="1" ht="97.5" customHeight="1">
      <c r="A18" s="349" t="s">
        <v>496</v>
      </c>
      <c r="B18" s="350" t="s">
        <v>349</v>
      </c>
      <c r="C18" s="350" t="s">
        <v>497</v>
      </c>
      <c r="D18" s="349" t="s">
        <v>498</v>
      </c>
      <c r="E18" s="349" t="s">
        <v>499</v>
      </c>
      <c r="G18" s="348"/>
      <c r="H18" s="348"/>
    </row>
    <row r="19" spans="1:8" ht="15.6">
      <c r="A19" s="351"/>
      <c r="B19" s="352"/>
      <c r="C19" s="352"/>
      <c r="D19" s="353"/>
      <c r="E19" s="353"/>
      <c r="F19" s="348"/>
      <c r="G19" s="348"/>
      <c r="H19" s="348"/>
    </row>
    <row r="20" spans="1:8" ht="15.6">
      <c r="A20" s="351"/>
      <c r="B20" s="352"/>
      <c r="C20" s="352"/>
      <c r="D20" s="353"/>
      <c r="E20" s="353"/>
      <c r="F20" s="348"/>
      <c r="G20" s="348"/>
      <c r="H20" s="348"/>
    </row>
    <row r="21" spans="1:8" ht="15.6">
      <c r="A21" s="351"/>
      <c r="B21" s="352"/>
      <c r="C21" s="352"/>
      <c r="D21" s="353"/>
      <c r="E21" s="353"/>
      <c r="F21" s="348"/>
      <c r="G21" s="348"/>
      <c r="H21" s="348"/>
    </row>
    <row r="22" spans="1:8" ht="15.6">
      <c r="A22" s="351"/>
      <c r="B22" s="352"/>
      <c r="C22" s="352"/>
      <c r="D22" s="353"/>
      <c r="E22" s="353"/>
      <c r="F22" s="348"/>
      <c r="G22" s="348"/>
      <c r="H22" s="348"/>
    </row>
    <row r="23" spans="1:8" ht="15.6">
      <c r="A23" s="351"/>
      <c r="B23" s="352"/>
      <c r="C23" s="352"/>
      <c r="D23" s="353"/>
      <c r="E23" s="353"/>
      <c r="F23" s="348"/>
      <c r="G23" s="348"/>
      <c r="H23" s="348"/>
    </row>
    <row r="24" spans="1:8" ht="15.6">
      <c r="A24" s="351"/>
      <c r="B24" s="352"/>
      <c r="C24" s="352"/>
      <c r="D24" s="353"/>
      <c r="E24" s="353"/>
      <c r="F24" s="348"/>
      <c r="G24" s="348"/>
      <c r="H24" s="348"/>
    </row>
    <row r="25" spans="1:8" ht="6" customHeight="1">
      <c r="A25" s="354"/>
      <c r="B25" s="355"/>
      <c r="C25" s="355"/>
      <c r="D25" s="356"/>
      <c r="E25" s="356"/>
      <c r="F25" s="348"/>
      <c r="G25" s="348"/>
      <c r="H25" s="348"/>
    </row>
    <row r="26" spans="1:8" ht="0.6" hidden="1" customHeight="1">
      <c r="A26" s="357"/>
      <c r="B26" s="358"/>
      <c r="C26" s="358"/>
      <c r="D26" s="359"/>
      <c r="E26" s="359"/>
      <c r="F26" s="348"/>
      <c r="G26" s="348"/>
      <c r="H26" s="348"/>
    </row>
    <row r="27" spans="1:8" ht="30" customHeight="1">
      <c r="A27" s="842" t="s">
        <v>500</v>
      </c>
      <c r="B27" s="842"/>
      <c r="C27" s="842"/>
      <c r="D27" s="842"/>
      <c r="E27" s="842"/>
      <c r="F27" s="348"/>
      <c r="G27" s="348"/>
      <c r="H27" s="348"/>
    </row>
    <row r="28" spans="1:8">
      <c r="C28" s="360"/>
    </row>
    <row r="29" spans="1:8">
      <c r="A29" s="361" t="s">
        <v>6</v>
      </c>
      <c r="B29" s="362" t="str">
        <f>'Attach 3(JV)'!B24</f>
        <v>--</v>
      </c>
      <c r="C29" s="360" t="s">
        <v>4</v>
      </c>
      <c r="D29" s="363" t="str">
        <f>'Attach 3(JV)'!E24</f>
        <v/>
      </c>
    </row>
    <row r="30" spans="1:8">
      <c r="A30" s="361" t="s">
        <v>7</v>
      </c>
      <c r="B30" s="363" t="str">
        <f>'Attach 3(JV)'!B25</f>
        <v/>
      </c>
      <c r="C30" s="360" t="s">
        <v>5</v>
      </c>
      <c r="D30" s="363" t="str">
        <f>'Attach 3(JV)'!E25</f>
        <v/>
      </c>
    </row>
    <row r="31" spans="1:8">
      <c r="B31" s="364"/>
      <c r="C31" s="360"/>
      <c r="D31" s="360"/>
      <c r="E31" s="364"/>
    </row>
    <row r="32" spans="1:8" hidden="1">
      <c r="A32" s="333" t="str">
        <f>A1</f>
        <v>Specification No. :5002001909/OTHERS/DOM/A04-CC CS -5</v>
      </c>
      <c r="B32" s="334"/>
      <c r="C32" s="334"/>
      <c r="D32" s="334"/>
      <c r="E32" s="335" t="str">
        <f>D1</f>
        <v xml:space="preserve">Attachment-17 </v>
      </c>
    </row>
    <row r="33" spans="1:8" hidden="1"/>
    <row r="34" spans="1:8" hidden="1">
      <c r="A34" s="843" t="str">
        <f>A3</f>
        <v>Rural Electrification Work under Prime Minister’s Development Project (PMDP) in Reasi, Udhampur &amp; Ramban districts of UT of J&amp;K.</v>
      </c>
      <c r="B34" s="843"/>
      <c r="C34" s="843"/>
      <c r="D34" s="843"/>
      <c r="E34" s="843"/>
    </row>
    <row r="35" spans="1:8" hidden="1">
      <c r="A35" s="342"/>
    </row>
    <row r="36" spans="1:8" hidden="1">
      <c r="A36" s="845" t="s">
        <v>391</v>
      </c>
      <c r="B36" s="845"/>
      <c r="C36" s="845"/>
      <c r="D36" s="845"/>
      <c r="E36" s="845"/>
      <c r="F36" s="337"/>
      <c r="G36" s="337"/>
      <c r="H36" s="337"/>
    </row>
    <row r="37" spans="1:8" hidden="1">
      <c r="A37" s="344"/>
      <c r="F37" s="337"/>
      <c r="G37" s="337"/>
      <c r="H37" s="337"/>
    </row>
    <row r="38" spans="1:8" hidden="1">
      <c r="A38" s="345" t="str">
        <f>'[5]Attach 3(JV)'!A15</f>
        <v>Name(s) and Addresse(s) of other partner(s)</v>
      </c>
      <c r="B38" s="344"/>
      <c r="C38" s="344"/>
      <c r="D38" s="15" t="str">
        <f>D7</f>
        <v>To:</v>
      </c>
      <c r="F38" s="337"/>
      <c r="G38" s="337"/>
      <c r="H38" s="337"/>
    </row>
    <row r="39" spans="1:8" hidden="1">
      <c r="A39" s="345" t="str">
        <f>'[5]Attach 3(JV)'!B16</f>
        <v/>
      </c>
      <c r="B39" s="344"/>
      <c r="C39" s="344"/>
      <c r="D39" s="11" t="str">
        <f>D8</f>
        <v>Contract Services</v>
      </c>
      <c r="F39" s="337"/>
      <c r="G39" s="337"/>
      <c r="H39" s="337"/>
    </row>
    <row r="40" spans="1:8" hidden="1">
      <c r="A40" s="13" t="s">
        <v>351</v>
      </c>
      <c r="B40" s="653" t="str">
        <f>'[5]Attach 3(JV)'!B17:D17</f>
        <v xml:space="preserve">…… ……. …….. …… ……. …….. </v>
      </c>
      <c r="C40" s="653"/>
      <c r="D40" s="11" t="str">
        <f>D9</f>
        <v>Power Grid Corporation of India Ltd.,</v>
      </c>
      <c r="F40" s="337"/>
      <c r="G40" s="337"/>
      <c r="H40" s="337"/>
    </row>
    <row r="41" spans="1:8" hidden="1">
      <c r="A41" s="13" t="s">
        <v>353</v>
      </c>
      <c r="B41" s="653" t="str">
        <f>'[5]Attach 3(JV)'!B18:D18</f>
        <v xml:space="preserve">…… ……. …….. …… ……. …….. </v>
      </c>
      <c r="C41" s="653"/>
      <c r="D41" s="11" t="str">
        <f>D10</f>
        <v>"Saudamini", Plot No. 2, Sector 29</v>
      </c>
      <c r="F41" s="337"/>
      <c r="G41" s="337"/>
      <c r="H41" s="337"/>
    </row>
    <row r="42" spans="1:8" hidden="1">
      <c r="B42" s="653" t="str">
        <f>'[5]Attach 3(JV)'!B19:D19</f>
        <v xml:space="preserve">…… ……. …….. …… ……. …….. </v>
      </c>
      <c r="C42" s="653"/>
      <c r="D42" s="11" t="str">
        <f>D11</f>
        <v>Gurgaon (Haryana) - 122001</v>
      </c>
      <c r="F42" s="337"/>
      <c r="G42" s="337"/>
      <c r="H42" s="337"/>
    </row>
    <row r="43" spans="1:8" hidden="1">
      <c r="A43" s="344"/>
      <c r="B43" s="653" t="str">
        <f>'[5]Attach 3(JV)'!B20:D20</f>
        <v xml:space="preserve">…… ……. …….. …… ……. …….. </v>
      </c>
      <c r="C43" s="653"/>
      <c r="D43" s="11"/>
      <c r="F43" s="337"/>
      <c r="G43" s="337"/>
      <c r="H43" s="337"/>
    </row>
    <row r="44" spans="1:8" hidden="1">
      <c r="A44" s="338" t="s">
        <v>346</v>
      </c>
      <c r="D44" s="346"/>
      <c r="F44" s="337"/>
      <c r="G44" s="337"/>
      <c r="H44" s="337"/>
    </row>
    <row r="45" spans="1:8" hidden="1">
      <c r="A45" s="344"/>
      <c r="F45" s="337"/>
      <c r="G45" s="337"/>
      <c r="H45" s="337"/>
    </row>
    <row r="46" spans="1:8" hidden="1">
      <c r="A46" s="844" t="s">
        <v>392</v>
      </c>
      <c r="B46" s="844"/>
      <c r="C46" s="844"/>
      <c r="D46" s="844"/>
      <c r="E46" s="844"/>
      <c r="F46" s="337"/>
      <c r="G46" s="337"/>
      <c r="H46" s="337"/>
    </row>
    <row r="47" spans="1:8" hidden="1">
      <c r="A47" s="344"/>
      <c r="B47" s="344"/>
      <c r="C47" s="344"/>
      <c r="D47" s="344"/>
      <c r="E47" s="344"/>
      <c r="F47" s="337"/>
      <c r="G47" s="337"/>
      <c r="H47" s="337"/>
    </row>
    <row r="48" spans="1:8" ht="57.6" hidden="1">
      <c r="A48" s="349" t="s">
        <v>349</v>
      </c>
      <c r="B48" s="840" t="s">
        <v>113</v>
      </c>
      <c r="C48" s="840"/>
      <c r="D48" s="349" t="s">
        <v>114</v>
      </c>
      <c r="E48" s="349" t="s">
        <v>115</v>
      </c>
      <c r="F48" s="337"/>
      <c r="G48" s="337"/>
      <c r="H48" s="337"/>
    </row>
    <row r="49" spans="1:8" hidden="1">
      <c r="A49" s="365">
        <v>1</v>
      </c>
      <c r="B49" s="835"/>
      <c r="C49" s="835"/>
      <c r="D49" s="366"/>
      <c r="E49" s="366"/>
      <c r="F49" s="337"/>
      <c r="G49" s="337"/>
      <c r="H49" s="337"/>
    </row>
    <row r="50" spans="1:8" hidden="1">
      <c r="A50" s="365">
        <v>2</v>
      </c>
      <c r="B50" s="835"/>
      <c r="C50" s="835"/>
      <c r="D50" s="366"/>
      <c r="E50" s="366"/>
      <c r="F50" s="337"/>
      <c r="G50" s="337"/>
      <c r="H50" s="337"/>
    </row>
    <row r="51" spans="1:8" hidden="1">
      <c r="A51" s="365">
        <v>3</v>
      </c>
      <c r="B51" s="835"/>
      <c r="C51" s="835"/>
      <c r="D51" s="366"/>
      <c r="E51" s="366"/>
      <c r="F51" s="337"/>
      <c r="G51" s="337"/>
      <c r="H51" s="337"/>
    </row>
    <row r="52" spans="1:8" hidden="1">
      <c r="A52" s="365">
        <v>4</v>
      </c>
      <c r="B52" s="835"/>
      <c r="C52" s="835"/>
      <c r="D52" s="366"/>
      <c r="E52" s="366"/>
      <c r="F52" s="337"/>
      <c r="G52" s="337"/>
      <c r="H52" s="337"/>
    </row>
    <row r="53" spans="1:8" hidden="1">
      <c r="A53" s="365">
        <v>5</v>
      </c>
      <c r="B53" s="835"/>
      <c r="C53" s="835"/>
      <c r="D53" s="366"/>
      <c r="E53" s="366"/>
      <c r="F53" s="337"/>
      <c r="G53" s="337"/>
      <c r="H53" s="337"/>
    </row>
    <row r="54" spans="1:8" hidden="1">
      <c r="A54" s="365">
        <v>6</v>
      </c>
      <c r="B54" s="835"/>
      <c r="C54" s="835"/>
      <c r="D54" s="366"/>
      <c r="E54" s="366"/>
      <c r="F54" s="337"/>
      <c r="G54" s="337"/>
      <c r="H54" s="337"/>
    </row>
    <row r="55" spans="1:8" hidden="1">
      <c r="A55" s="344"/>
      <c r="B55" s="344"/>
      <c r="C55" s="344"/>
      <c r="D55" s="344"/>
      <c r="E55" s="344"/>
      <c r="F55" s="337"/>
      <c r="G55" s="337"/>
      <c r="H55" s="337"/>
    </row>
    <row r="56" spans="1:8" hidden="1">
      <c r="A56" s="367"/>
      <c r="B56" s="367"/>
      <c r="C56" s="367"/>
      <c r="D56" s="367"/>
      <c r="E56" s="367"/>
      <c r="F56" s="337"/>
      <c r="G56" s="337"/>
      <c r="H56" s="337"/>
    </row>
    <row r="57" spans="1:8" hidden="1">
      <c r="A57" s="367" t="s">
        <v>6</v>
      </c>
      <c r="B57" s="362" t="str">
        <f>B29</f>
        <v>--</v>
      </c>
      <c r="C57" s="367" t="s">
        <v>4</v>
      </c>
      <c r="D57" s="367" t="str">
        <f>D29</f>
        <v/>
      </c>
      <c r="E57" s="367"/>
      <c r="F57" s="337"/>
      <c r="G57" s="337"/>
      <c r="H57" s="337"/>
    </row>
    <row r="58" spans="1:8" hidden="1">
      <c r="A58" s="367" t="s">
        <v>7</v>
      </c>
      <c r="B58" s="367" t="str">
        <f>B30</f>
        <v/>
      </c>
      <c r="C58" s="367" t="s">
        <v>5</v>
      </c>
      <c r="D58" s="367" t="str">
        <f>D30</f>
        <v/>
      </c>
      <c r="E58" s="367"/>
      <c r="F58" s="337"/>
      <c r="G58" s="337"/>
      <c r="H58" s="337"/>
    </row>
    <row r="59" spans="1:8" hidden="1">
      <c r="A59" s="367"/>
      <c r="B59" s="367"/>
      <c r="C59" s="367"/>
      <c r="D59" s="367"/>
      <c r="E59" s="367"/>
      <c r="F59" s="337"/>
      <c r="G59" s="337"/>
      <c r="H59" s="337"/>
    </row>
    <row r="60" spans="1:8" hidden="1">
      <c r="A60" s="333" t="str">
        <f>A32</f>
        <v>Specification No. :5002001909/OTHERS/DOM/A04-CC CS -5</v>
      </c>
      <c r="B60" s="334"/>
      <c r="C60" s="334"/>
      <c r="D60" s="334"/>
      <c r="E60" s="335" t="str">
        <f>E32</f>
        <v xml:space="preserve">Attachment-17 </v>
      </c>
      <c r="F60" s="337"/>
      <c r="G60" s="337"/>
      <c r="H60" s="337"/>
    </row>
    <row r="61" spans="1:8" hidden="1">
      <c r="F61" s="337"/>
      <c r="G61" s="337"/>
      <c r="H61" s="337"/>
    </row>
    <row r="62" spans="1:8" hidden="1">
      <c r="A62" s="843" t="str">
        <f>A34</f>
        <v>Rural Electrification Work under Prime Minister’s Development Project (PMDP) in Reasi, Udhampur &amp; Ramban districts of UT of J&amp;K.</v>
      </c>
      <c r="B62" s="843"/>
      <c r="C62" s="843"/>
      <c r="D62" s="843"/>
      <c r="E62" s="843"/>
      <c r="F62" s="337"/>
      <c r="G62" s="337"/>
      <c r="H62" s="337"/>
    </row>
    <row r="63" spans="1:8" hidden="1">
      <c r="A63" s="342"/>
      <c r="F63" s="337"/>
      <c r="G63" s="337"/>
      <c r="H63" s="337"/>
    </row>
    <row r="64" spans="1:8" hidden="1">
      <c r="A64" s="845" t="s">
        <v>391</v>
      </c>
      <c r="B64" s="845"/>
      <c r="C64" s="845"/>
      <c r="D64" s="845"/>
      <c r="E64" s="845"/>
      <c r="F64" s="337"/>
      <c r="G64" s="337"/>
      <c r="H64" s="337"/>
    </row>
    <row r="65" spans="1:8" hidden="1">
      <c r="A65" s="344"/>
      <c r="F65" s="337"/>
      <c r="G65" s="337"/>
      <c r="H65" s="337"/>
    </row>
    <row r="66" spans="1:8" hidden="1">
      <c r="A66" s="345" t="str">
        <f>'[5]Attach 3(JV)'!A15</f>
        <v>Name(s) and Addresse(s) of other partner(s)</v>
      </c>
      <c r="B66" s="344"/>
      <c r="C66" s="344"/>
      <c r="D66" s="15" t="str">
        <f>D7</f>
        <v>To:</v>
      </c>
      <c r="F66" s="337"/>
      <c r="G66" s="337"/>
      <c r="H66" s="337"/>
    </row>
    <row r="67" spans="1:8" hidden="1">
      <c r="A67" s="345" t="str">
        <f>'[5]Attach 3(JV)'!E16</f>
        <v/>
      </c>
      <c r="B67" s="344"/>
      <c r="C67" s="344"/>
      <c r="D67" s="11" t="str">
        <f>D8</f>
        <v>Contract Services</v>
      </c>
      <c r="F67" s="337"/>
      <c r="G67" s="337"/>
      <c r="H67" s="337"/>
    </row>
    <row r="68" spans="1:8" hidden="1">
      <c r="A68" s="13" t="s">
        <v>351</v>
      </c>
      <c r="B68" s="653" t="str">
        <f>'[5]Attach 3(JV)'!E17</f>
        <v/>
      </c>
      <c r="C68" s="653"/>
      <c r="D68" s="11" t="str">
        <f>D9</f>
        <v>Power Grid Corporation of India Ltd.,</v>
      </c>
      <c r="F68" s="337"/>
      <c r="G68" s="337"/>
      <c r="H68" s="337"/>
    </row>
    <row r="69" spans="1:8" hidden="1">
      <c r="A69" s="13" t="s">
        <v>353</v>
      </c>
      <c r="B69" s="653" t="str">
        <f>'[5]Attach 3(JV)'!E18</f>
        <v/>
      </c>
      <c r="C69" s="653"/>
      <c r="D69" s="11" t="str">
        <f>D10</f>
        <v>"Saudamini", Plot No. 2, Sector 29</v>
      </c>
      <c r="F69" s="337"/>
      <c r="G69" s="337"/>
      <c r="H69" s="337"/>
    </row>
    <row r="70" spans="1:8" hidden="1">
      <c r="B70" s="653" t="str">
        <f>'[5]Attach 3(JV)'!E19</f>
        <v/>
      </c>
      <c r="C70" s="653"/>
      <c r="D70" s="11" t="str">
        <f>D11</f>
        <v>Gurgaon (Haryana) - 122001</v>
      </c>
      <c r="F70" s="337"/>
      <c r="G70" s="337"/>
      <c r="H70" s="337"/>
    </row>
    <row r="71" spans="1:8" hidden="1">
      <c r="A71" s="344"/>
      <c r="B71" s="653" t="str">
        <f>'[5]Attach 3(JV)'!E20</f>
        <v/>
      </c>
      <c r="C71" s="653"/>
      <c r="D71" s="11"/>
      <c r="F71" s="337"/>
      <c r="G71" s="337"/>
      <c r="H71" s="337"/>
    </row>
    <row r="72" spans="1:8" hidden="1">
      <c r="A72" s="338" t="s">
        <v>346</v>
      </c>
      <c r="D72" s="346"/>
      <c r="F72" s="337"/>
      <c r="G72" s="337"/>
      <c r="H72" s="337"/>
    </row>
    <row r="73" spans="1:8" hidden="1">
      <c r="A73" s="344"/>
      <c r="F73" s="337"/>
      <c r="G73" s="337"/>
      <c r="H73" s="337"/>
    </row>
    <row r="74" spans="1:8" hidden="1">
      <c r="A74" s="844" t="s">
        <v>392</v>
      </c>
      <c r="B74" s="844"/>
      <c r="C74" s="844"/>
      <c r="D74" s="844"/>
      <c r="E74" s="844"/>
      <c r="F74" s="337"/>
      <c r="G74" s="337"/>
      <c r="H74" s="337"/>
    </row>
    <row r="75" spans="1:8" hidden="1">
      <c r="A75" s="344"/>
      <c r="B75" s="344"/>
      <c r="C75" s="344"/>
      <c r="D75" s="344"/>
      <c r="E75" s="344"/>
      <c r="F75" s="337"/>
      <c r="G75" s="337"/>
      <c r="H75" s="337"/>
    </row>
    <row r="76" spans="1:8" ht="57.6" hidden="1">
      <c r="A76" s="349" t="s">
        <v>349</v>
      </c>
      <c r="B76" s="840" t="s">
        <v>113</v>
      </c>
      <c r="C76" s="840"/>
      <c r="D76" s="349" t="s">
        <v>114</v>
      </c>
      <c r="E76" s="349" t="s">
        <v>115</v>
      </c>
      <c r="F76" s="337"/>
      <c r="G76" s="337"/>
      <c r="H76" s="337"/>
    </row>
    <row r="77" spans="1:8" hidden="1">
      <c r="A77" s="365">
        <v>1</v>
      </c>
      <c r="B77" s="835"/>
      <c r="C77" s="835"/>
      <c r="D77" s="366"/>
      <c r="E77" s="366"/>
      <c r="F77" s="337"/>
      <c r="G77" s="337"/>
      <c r="H77" s="337"/>
    </row>
    <row r="78" spans="1:8" hidden="1">
      <c r="A78" s="365">
        <v>2</v>
      </c>
      <c r="B78" s="835"/>
      <c r="C78" s="835"/>
      <c r="D78" s="366"/>
      <c r="E78" s="366"/>
      <c r="F78" s="337"/>
      <c r="G78" s="337"/>
      <c r="H78" s="337"/>
    </row>
    <row r="79" spans="1:8" hidden="1">
      <c r="A79" s="365">
        <v>3</v>
      </c>
      <c r="B79" s="835"/>
      <c r="C79" s="835"/>
      <c r="D79" s="366"/>
      <c r="E79" s="366"/>
      <c r="F79" s="337"/>
      <c r="G79" s="337"/>
      <c r="H79" s="337"/>
    </row>
    <row r="80" spans="1:8" hidden="1">
      <c r="A80" s="365">
        <v>4</v>
      </c>
      <c r="B80" s="835"/>
      <c r="C80" s="835"/>
      <c r="D80" s="366"/>
      <c r="E80" s="366"/>
      <c r="F80" s="337"/>
      <c r="G80" s="337"/>
      <c r="H80" s="337"/>
    </row>
    <row r="81" spans="1:8" hidden="1">
      <c r="A81" s="365">
        <v>5</v>
      </c>
      <c r="B81" s="835"/>
      <c r="C81" s="835"/>
      <c r="D81" s="366"/>
      <c r="E81" s="366"/>
      <c r="F81" s="337"/>
      <c r="G81" s="337"/>
      <c r="H81" s="337"/>
    </row>
    <row r="82" spans="1:8" hidden="1">
      <c r="A82" s="365">
        <v>6</v>
      </c>
      <c r="B82" s="835"/>
      <c r="C82" s="835"/>
      <c r="D82" s="366"/>
      <c r="E82" s="366"/>
      <c r="F82" s="337"/>
      <c r="G82" s="337"/>
      <c r="H82" s="337"/>
    </row>
    <row r="83" spans="1:8" hidden="1">
      <c r="A83" s="344"/>
      <c r="B83" s="344"/>
      <c r="C83" s="344"/>
      <c r="D83" s="344"/>
      <c r="E83" s="344"/>
      <c r="F83" s="337"/>
      <c r="G83" s="337"/>
      <c r="H83" s="337"/>
    </row>
    <row r="84" spans="1:8" hidden="1">
      <c r="A84" s="367"/>
      <c r="B84" s="367"/>
      <c r="C84" s="367"/>
      <c r="D84" s="367"/>
      <c r="E84" s="367"/>
      <c r="F84" s="337"/>
      <c r="G84" s="337"/>
      <c r="H84" s="337"/>
    </row>
    <row r="85" spans="1:8" hidden="1">
      <c r="A85" s="367" t="s">
        <v>6</v>
      </c>
      <c r="B85" s="362" t="str">
        <f>B57</f>
        <v>--</v>
      </c>
      <c r="C85" s="367" t="s">
        <v>4</v>
      </c>
      <c r="D85" s="367" t="str">
        <f>D57</f>
        <v/>
      </c>
      <c r="E85" s="367"/>
      <c r="F85" s="337"/>
      <c r="G85" s="337"/>
      <c r="H85" s="337"/>
    </row>
    <row r="86" spans="1:8" hidden="1">
      <c r="A86" s="367" t="s">
        <v>7</v>
      </c>
      <c r="B86" s="367" t="str">
        <f>B58</f>
        <v/>
      </c>
      <c r="C86" s="367" t="s">
        <v>5</v>
      </c>
      <c r="D86" s="367" t="str">
        <f>D58</f>
        <v/>
      </c>
      <c r="E86" s="367"/>
      <c r="F86" s="337"/>
      <c r="G86" s="337"/>
      <c r="H86" s="337"/>
    </row>
    <row r="87" spans="1:8" hidden="1">
      <c r="A87" s="367"/>
      <c r="B87" s="367"/>
      <c r="C87" s="367"/>
      <c r="D87" s="367"/>
      <c r="E87" s="367"/>
      <c r="F87" s="337"/>
      <c r="G87" s="337"/>
      <c r="H87" s="337"/>
    </row>
    <row r="88" spans="1:8" hidden="1">
      <c r="A88" s="368"/>
      <c r="B88" s="368"/>
      <c r="C88" s="368"/>
      <c r="D88" s="368"/>
      <c r="E88" s="368"/>
      <c r="F88" s="337"/>
      <c r="G88" s="337"/>
      <c r="H88" s="337"/>
    </row>
    <row r="89" spans="1:8" hidden="1"/>
    <row r="90" spans="1:8" hidden="1"/>
    <row r="91" spans="1:8" hidden="1"/>
    <row r="92" spans="1:8" hidden="1"/>
    <row r="93" spans="1:8" hidden="1"/>
    <row r="94" spans="1:8" hidden="1"/>
    <row r="95" spans="1:8" hidden="1"/>
    <row r="96" spans="1:8"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sheetData>
  <sheetProtection algorithmName="SHA-512" hashValue="1pE9iCPv7wKBhaI34pC3k2TIAyxcePCKXmDxfWAw06VRBQOc2vFBOygKG816ogVCFjHzvD4dBtFEE51KZw3Mag==" saltValue="DkU426pTaISaPubxoPrLzA==" spinCount="100000" sheet="1" formatColumns="0" formatRows="0" selectLockedCells="1"/>
  <customSheetViews>
    <customSheetView guid="{AC4C7B77-63EC-4D27-A5DB-0B1118A50B23}" scale="90" showPageBreaks="1" fitToPage="1" printArea="1" hiddenRows="1" view="pageBreakPreview">
      <selection activeCell="A19" sqref="A19"/>
      <pageMargins left="0.7" right="0.7" top="0.44" bottom="0.2" header="0.25" footer="0.2"/>
      <pageSetup scale="82" fitToHeight="0" orientation="portrait" r:id="rId1"/>
    </customSheetView>
    <customSheetView guid="{75B62F04-C357-470B-9A70-09F62BD072B1}" scale="90" showPageBreaks="1" fitToPage="1" printArea="1" hiddenRows="1" view="pageBreakPreview">
      <selection activeCell="A19" sqref="A19"/>
      <pageMargins left="0.7" right="0.7" top="0.44" bottom="0.2" header="0.25" footer="0.2"/>
      <pageSetup scale="82" fitToHeight="0" orientation="portrait" r:id="rId2"/>
    </customSheetView>
    <customSheetView guid="{FB41F969-87BE-4AD1-A99C-A5F9EA1C8FCB}" scale="90" showPageBreaks="1" fitToPage="1" printArea="1" hiddenRows="1" view="pageBreakPreview" topLeftCell="A10">
      <selection activeCell="A19" sqref="A19"/>
      <pageMargins left="0.7" right="0.7" top="0.44" bottom="0.2" header="0.25" footer="0.2"/>
      <pageSetup scale="82" fitToHeight="0" orientation="portrait" r:id="rId3"/>
    </customSheetView>
    <customSheetView guid="{47D52ECC-373D-4A7A-838F-7112A4A0A94F}" showPageBreaks="1" fitToPage="1" printArea="1" hiddenRows="1" view="pageBreakPreview">
      <selection activeCell="A19" sqref="A19"/>
      <pageMargins left="0.7" right="0.7" top="0.44" bottom="0.2" header="0.25" footer="0.2"/>
      <pageSetup scale="82" fitToHeight="0" orientation="portrait" r:id="rId4"/>
    </customSheetView>
    <customSheetView guid="{BA86FE7A-199D-4ABD-A444-AE6BFDF4BCC9}" showPageBreaks="1" fitToPage="1" printArea="1" hiddenRows="1" view="pageBreakPreview" topLeftCell="A4">
      <selection activeCell="E23" sqref="E23"/>
      <pageMargins left="0.7" right="0.7" top="0.44" bottom="0.2" header="0.25" footer="0.2"/>
      <pageSetup scale="82" fitToHeight="0" orientation="portrait" r:id="rId5"/>
    </customSheetView>
    <customSheetView guid="{E51D3662-FFCE-4FD6-A590-7DDC9E38C41F}" showPageBreaks="1" fitToPage="1" printArea="1" hiddenRows="1" view="pageBreakPreview">
      <selection activeCell="A19" sqref="A19"/>
      <rowBreaks count="2" manualBreakCount="2">
        <brk id="28" max="4" man="1"/>
        <brk id="31" max="4" man="1"/>
      </rowBreaks>
      <pageMargins left="0.7" right="0.7" top="0.44" bottom="0.2" header="0.25" footer="0.2"/>
      <pageSetup fitToHeight="0" orientation="portrait" r:id="rId6"/>
    </customSheetView>
    <customSheetView guid="{CB7992C9-ABA5-4C7D-8C49-1E1D8E8875C7}" showPageBreaks="1" fitToPage="1" printArea="1" hiddenRows="1" view="pageBreakPreview" topLeftCell="A13">
      <selection activeCell="A19" sqref="A19"/>
      <rowBreaks count="2" manualBreakCount="2">
        <brk id="30" max="4" man="1"/>
        <brk id="31" max="4" man="1"/>
      </rowBreaks>
      <pageMargins left="0.7" right="0.7" top="0.44" bottom="0.2" header="0.25" footer="0.2"/>
      <pageSetup fitToHeight="0" orientation="portrait" r:id="rId7"/>
    </customSheetView>
    <customSheetView guid="{97C0FC0E-800C-45C9-895E-E91A3F1ADBA4}" showPageBreaks="1" fitToPage="1" printArea="1" hiddenRows="1" view="pageBreakPreview" topLeftCell="A13">
      <selection activeCell="A19" sqref="A19"/>
      <rowBreaks count="1" manualBreakCount="1">
        <brk id="31" max="4" man="1"/>
      </rowBreaks>
      <pageMargins left="0.7" right="0.7" top="0.44" bottom="0.2" header="0.25" footer="0.2"/>
      <pageSetup fitToHeight="0" orientation="portrait" r:id="rId8"/>
    </customSheetView>
    <customSheetView guid="{15A19D23-A9FD-4FC1-B7B0-F2D16BDFC729}" showPageBreaks="1" fitToPage="1" printArea="1" hiddenRows="1" view="pageBreakPreview">
      <selection activeCell="B17" sqref="B17"/>
      <rowBreaks count="2" manualBreakCount="2">
        <brk id="28" max="4" man="1"/>
        <brk id="31" max="4" man="1"/>
      </rowBreaks>
      <pageMargins left="0.7" right="0.7" top="0.44" bottom="0.2" header="0.25" footer="0.2"/>
      <pageSetup fitToHeight="0" orientation="portrait" r:id="rId9"/>
    </customSheetView>
    <customSheetView guid="{C5EDD9E3-0801-4479-8600-A80B0FCFDF0B}" showPageBreaks="1" fitToPage="1" printArea="1" hiddenRows="1" view="pageBreakPreview">
      <selection activeCell="B17" sqref="B17"/>
      <rowBreaks count="1" manualBreakCount="1">
        <brk id="31" max="4" man="1"/>
      </rowBreaks>
      <pageMargins left="0.7" right="0.7" top="0.44" bottom="0.2" header="0.25" footer="0.2"/>
      <pageSetup fitToHeight="0" orientation="portrait" r:id="rId10"/>
    </customSheetView>
    <customSheetView guid="{FE4EC9C4-31B9-4D40-8323-5B16C3BC840F}" showPageBreaks="1" fitToPage="1" printArea="1" hiddenRows="1" view="pageBreakPreview" topLeftCell="A13">
      <selection activeCell="A19" sqref="A19"/>
      <pageMargins left="0.7" right="0.7" top="0.44" bottom="0.2" header="0.25" footer="0.2"/>
      <pageSetup paperSize="9" fitToHeight="0" orientation="portrait" r:id="rId11"/>
    </customSheetView>
    <customSheetView guid="{F9FE2C60-2849-4C32-B532-2B1A89FFA9CD}" fitToPage="1" hiddenRows="1" topLeftCell="A19">
      <selection activeCell="A19" sqref="A19"/>
      <pageMargins left="0.7" right="0.7" top="0.44" bottom="0.2" header="0.25" footer="0.2"/>
      <pageSetup paperSize="9" fitToHeight="0" orientation="portrait" r:id="rId12"/>
    </customSheetView>
    <customSheetView guid="{7A9EA6D6-4DDF-43D9-92E6-C6AFAD14E266}" fitToPage="1" hiddenRows="1" topLeftCell="A11">
      <selection activeCell="A19" sqref="A19"/>
      <pageMargins left="0.7" right="0.7" top="0.44" bottom="0.2" header="0.25" footer="0.2"/>
      <pageSetup paperSize="9" fitToHeight="0" orientation="portrait" r:id="rId13"/>
    </customSheetView>
    <customSheetView guid="{DC28ED1E-3E35-4094-9C2B-5C0A1C1D459C}" showPageBreaks="1" fitToPage="1" printArea="1" hiddenRows="1">
      <selection activeCell="A19" sqref="A19"/>
      <pageMargins left="0.7" right="0.7" top="0.44" bottom="0.2" header="0.25" footer="0.2"/>
      <pageSetup paperSize="9" fitToHeight="0" orientation="portrait" r:id="rId14"/>
    </customSheetView>
    <customSheetView guid="{240327DD-375F-45D4-BA52-89AFD79FE6A1}" showPageBreaks="1" fitToPage="1" printArea="1" hiddenRows="1" view="pageBreakPreview">
      <selection activeCell="A19" sqref="A19"/>
      <pageMargins left="0.7" right="0.7" top="0.44" bottom="0.2" header="0.25" footer="0.2"/>
      <pageSetup paperSize="9" fitToHeight="0" orientation="portrait" r:id="rId15"/>
    </customSheetView>
    <customSheetView guid="{477F7E43-D393-45BA-B99B-D838E4629B5D}" showPageBreaks="1" fitToPage="1" printArea="1" hiddenRows="1" view="pageBreakPreview">
      <selection activeCell="B17" sqref="B17"/>
      <rowBreaks count="2" manualBreakCount="2">
        <brk id="28" max="4" man="1"/>
        <brk id="31" max="4" man="1"/>
      </rowBreaks>
      <pageMargins left="0.7" right="0.7" top="0.44" bottom="0.2" header="0.25" footer="0.2"/>
      <pageSetup fitToHeight="0" orientation="portrait" r:id="rId16"/>
    </customSheetView>
    <customSheetView guid="{8E3ED18F-7B8F-4A1C-969D-A70DC3B696C3}" showPageBreaks="1" fitToPage="1" printArea="1" hiddenRows="1" view="pageBreakPreview">
      <selection activeCell="B17" sqref="B17"/>
      <rowBreaks count="2" manualBreakCount="2">
        <brk id="28" max="4" man="1"/>
        <brk id="31" max="4" man="1"/>
      </rowBreaks>
      <pageMargins left="0.7" right="0.7" top="0.44" bottom="0.2" header="0.25" footer="0.2"/>
      <pageSetup fitToHeight="0" orientation="portrait" r:id="rId17"/>
    </customSheetView>
    <customSheetView guid="{38BECF6E-1A53-4F98-87B9-44F2C5F77E08}" showPageBreaks="1" fitToPage="1" printArea="1" hiddenRows="1" view="pageBreakPreview" topLeftCell="A17">
      <selection activeCell="A19" sqref="A19"/>
      <rowBreaks count="1" manualBreakCount="1">
        <brk id="31" max="4" man="1"/>
      </rowBreaks>
      <pageMargins left="0.7" right="0.7" top="0.44" bottom="0.2" header="0.25" footer="0.2"/>
      <pageSetup fitToHeight="0" orientation="portrait" r:id="rId18"/>
    </customSheetView>
    <customSheetView guid="{340562B9-6CEE-4962-8D7D-CA1C6778F52C}" showPageBreaks="1" fitToPage="1" printArea="1" hiddenRows="1" view="pageBreakPreview" topLeftCell="A13">
      <selection activeCell="A19" sqref="A19"/>
      <rowBreaks count="2" manualBreakCount="2">
        <brk id="30" max="4" man="1"/>
        <brk id="31" max="4" man="1"/>
      </rowBreaks>
      <pageMargins left="0.7" right="0.7" top="0.44" bottom="0.2" header="0.25" footer="0.2"/>
      <pageSetup fitToHeight="0" orientation="portrait" r:id="rId19"/>
    </customSheetView>
    <customSheetView guid="{82E8A0F5-0020-4355-95CF-28601763A783}" showPageBreaks="1" fitToPage="1" printArea="1" hiddenRows="1" view="pageBreakPreview" topLeftCell="A19">
      <selection activeCell="A19" sqref="A19"/>
      <rowBreaks count="2" manualBreakCount="2">
        <brk id="27" max="4" man="1"/>
        <brk id="31" max="4" man="1"/>
      </rowBreaks>
      <pageMargins left="0.7" right="0.7" top="0.44" bottom="0.2" header="0.25" footer="0.2"/>
      <pageSetup fitToHeight="0" orientation="portrait" r:id="rId20"/>
    </customSheetView>
    <customSheetView guid="{05855B4F-D61E-4C97-B759-B2F96767F6F8}" showPageBreaks="1" fitToPage="1" printArea="1" hiddenRows="1" view="pageBreakPreview">
      <selection activeCell="A19" sqref="A19"/>
      <pageMargins left="0.7" right="0.7" top="0.44" bottom="0.2" header="0.25" footer="0.2"/>
      <pageSetup scale="82" fitToHeight="0" orientation="portrait" r:id="rId21"/>
    </customSheetView>
    <customSheetView guid="{347D9A5E-5167-4CD7-A121-BEAF211F64E4}" showPageBreaks="1" fitToPage="1" printArea="1" hiddenRows="1" view="pageBreakPreview">
      <selection activeCell="A19" sqref="A19"/>
      <pageMargins left="0.7" right="0.7" top="0.44" bottom="0.2" header="0.25" footer="0.2"/>
      <pageSetup scale="82" fitToHeight="0" orientation="portrait" r:id="rId22"/>
    </customSheetView>
    <customSheetView guid="{72B383D4-8341-48BE-BBCC-63C6785ABF81}" showPageBreaks="1" fitToPage="1" printArea="1" hiddenRows="1" view="pageBreakPreview" topLeftCell="A4">
      <selection activeCell="A19" sqref="A19"/>
      <pageMargins left="0.7" right="0.7" top="0.44" bottom="0.2" header="0.25" footer="0.2"/>
      <pageSetup scale="82" fitToHeight="0" orientation="portrait" r:id="rId23"/>
    </customSheetView>
    <customSheetView guid="{7706378E-40E2-4583-90AF-E6E1DCB3696C}" scale="90" showPageBreaks="1" fitToPage="1" printArea="1" hiddenRows="1" view="pageBreakPreview">
      <selection activeCell="A19" sqref="A19"/>
      <pageMargins left="0.7" right="0.7" top="0.44" bottom="0.2" header="0.25" footer="0.2"/>
      <pageSetup scale="82" fitToHeight="0" orientation="portrait" r:id="rId24"/>
    </customSheetView>
  </customSheetViews>
  <mergeCells count="40">
    <mergeCell ref="B71:C71"/>
    <mergeCell ref="B81:C81"/>
    <mergeCell ref="B82:C82"/>
    <mergeCell ref="A74:E74"/>
    <mergeCell ref="B76:C76"/>
    <mergeCell ref="B77:C77"/>
    <mergeCell ref="B78:C78"/>
    <mergeCell ref="B79:C79"/>
    <mergeCell ref="B80:C80"/>
    <mergeCell ref="B51:C51"/>
    <mergeCell ref="B52:C52"/>
    <mergeCell ref="B53:C53"/>
    <mergeCell ref="B69:C69"/>
    <mergeCell ref="B70:C70"/>
    <mergeCell ref="B54:C54"/>
    <mergeCell ref="A62:E62"/>
    <mergeCell ref="A64:E64"/>
    <mergeCell ref="B68:C68"/>
    <mergeCell ref="B16:E16"/>
    <mergeCell ref="A27:E27"/>
    <mergeCell ref="A34:E34"/>
    <mergeCell ref="A46:E46"/>
    <mergeCell ref="A36:E36"/>
    <mergeCell ref="B40:C40"/>
    <mergeCell ref="B49:C49"/>
    <mergeCell ref="B50:C50"/>
    <mergeCell ref="D1:E1"/>
    <mergeCell ref="A1:C1"/>
    <mergeCell ref="B41:C41"/>
    <mergeCell ref="B42:C42"/>
    <mergeCell ref="B43:C43"/>
    <mergeCell ref="B11:C11"/>
    <mergeCell ref="A3:E3"/>
    <mergeCell ref="A5:E5"/>
    <mergeCell ref="A8:C8"/>
    <mergeCell ref="B9:C9"/>
    <mergeCell ref="B10:C10"/>
    <mergeCell ref="B48:C48"/>
    <mergeCell ref="B12:C12"/>
    <mergeCell ref="B15:E15"/>
  </mergeCells>
  <conditionalFormatting sqref="B58:B59 A32:A59 C32:E59 B32:B56 A84:A88 C84:E88 B84 B86:B88">
    <cfRule type="expression" dxfId="11" priority="2" stopIfTrue="1">
      <formula>$Z$2&lt;1</formula>
    </cfRule>
  </conditionalFormatting>
  <conditionalFormatting sqref="A60:E83">
    <cfRule type="expression" dxfId="10" priority="1" stopIfTrue="1">
      <formula>$Z$2&lt;2</formula>
    </cfRule>
  </conditionalFormatting>
  <pageMargins left="0.7" right="0.7" top="0.44" bottom="0.2" header="0.25" footer="0.2"/>
  <pageSetup scale="82" fitToHeight="0" orientation="portrait" r:id="rId25"/>
  <drawing r:id="rId26"/>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7">
    <tabColor rgb="FFFF0000"/>
    <pageSetUpPr fitToPage="1"/>
  </sheetPr>
  <dimension ref="A1:I34"/>
  <sheetViews>
    <sheetView showGridLines="0" view="pageBreakPreview" zoomScaleSheetLayoutView="100" workbookViewId="0">
      <selection activeCell="D17" sqref="D17"/>
    </sheetView>
  </sheetViews>
  <sheetFormatPr defaultColWidth="9.109375" defaultRowHeight="14.4"/>
  <cols>
    <col min="1" max="1" width="12.109375" style="29" customWidth="1"/>
    <col min="2" max="2" width="20.5546875" style="29" customWidth="1"/>
    <col min="3" max="3" width="15.33203125" style="29" customWidth="1"/>
    <col min="4" max="4" width="15.44140625" style="29" customWidth="1"/>
    <col min="5" max="5" width="39.33203125" style="29" customWidth="1"/>
    <col min="6" max="8" width="9.109375" style="24"/>
    <col min="9" max="16384" width="9.109375" style="25"/>
  </cols>
  <sheetData>
    <row r="1" spans="1:9">
      <c r="A1" s="651" t="str">
        <f>'Attach 3(JV)'!A1</f>
        <v>Specification No. :5002001909/OTHERS/DOM/A04-CC CS -5</v>
      </c>
      <c r="B1" s="651"/>
      <c r="C1" s="651"/>
      <c r="D1" s="651"/>
      <c r="E1" s="374" t="str">
        <f>"Attachment-18 " &amp; 'Attach 3(JV)'!AT1</f>
        <v xml:space="preserve">Attachment-18 </v>
      </c>
    </row>
    <row r="3" spans="1:9" ht="92.25" customHeight="1">
      <c r="A3" s="721" t="str">
        <f>'Attach 3(JV)'!A3</f>
        <v>Rural Electrification Work under Prime Minister’s Development Project (PMDP) in Reasi, Udhampur &amp; Ramban districts of UT of J&amp;K.</v>
      </c>
      <c r="B3" s="722"/>
      <c r="C3" s="722"/>
      <c r="D3" s="722"/>
      <c r="E3" s="722"/>
      <c r="F3" s="26"/>
      <c r="G3" s="27"/>
      <c r="H3" s="26"/>
    </row>
    <row r="4" spans="1:9" ht="20.100000000000001" customHeight="1">
      <c r="A4" s="28"/>
      <c r="H4" s="30"/>
      <c r="I4" s="10"/>
    </row>
    <row r="5" spans="1:9" ht="20.100000000000001" customHeight="1">
      <c r="A5" s="643" t="s">
        <v>510</v>
      </c>
      <c r="B5" s="643"/>
      <c r="C5" s="643"/>
      <c r="D5" s="643"/>
      <c r="E5" s="643"/>
      <c r="F5" s="31"/>
      <c r="H5" s="30"/>
      <c r="I5" s="12"/>
    </row>
    <row r="6" spans="1:9" ht="20.100000000000001" customHeight="1">
      <c r="A6" s="32"/>
      <c r="H6" s="30"/>
      <c r="I6" s="12"/>
    </row>
    <row r="7" spans="1:9" ht="20.100000000000001" customHeight="1">
      <c r="A7" s="33" t="str">
        <f>'Attach 3(JV)'!A7</f>
        <v>Bidder’s Name and Address (Sole Bidder) :</v>
      </c>
      <c r="E7" s="15" t="str">
        <f>'Attach 3(JV)'!E7</f>
        <v>To:</v>
      </c>
      <c r="H7" s="30"/>
      <c r="I7" s="12"/>
    </row>
    <row r="8" spans="1:9" ht="36" customHeight="1">
      <c r="A8" s="641" t="str">
        <f>'Attach 3(JV)'!A8</f>
        <v/>
      </c>
      <c r="B8" s="641"/>
      <c r="C8" s="641"/>
      <c r="D8" s="641"/>
      <c r="E8" s="11" t="str">
        <f>'Attach 3(JV)'!E8</f>
        <v>Contract Services</v>
      </c>
      <c r="H8" s="30"/>
      <c r="I8" s="12"/>
    </row>
    <row r="9" spans="1:9" ht="20.100000000000001" customHeight="1">
      <c r="A9" s="13" t="s">
        <v>351</v>
      </c>
      <c r="B9" s="653" t="str">
        <f>'Attach 3(JV)'!B9</f>
        <v/>
      </c>
      <c r="C9" s="653"/>
      <c r="D9" s="653"/>
      <c r="E9" s="11" t="str">
        <f>'Attach 3(JV)'!E9</f>
        <v>Power Grid Corporation of India Ltd.,</v>
      </c>
      <c r="H9" s="30"/>
      <c r="I9" s="12"/>
    </row>
    <row r="10" spans="1:9" ht="20.100000000000001" customHeight="1">
      <c r="A10" s="13" t="s">
        <v>353</v>
      </c>
      <c r="B10" s="653" t="str">
        <f>'Attach 3(JV)'!B10</f>
        <v/>
      </c>
      <c r="C10" s="653"/>
      <c r="D10" s="653"/>
      <c r="E10" s="11" t="str">
        <f>'Attach 3(JV)'!E10</f>
        <v>"Saudamini", Plot No. 2, Sector 29</v>
      </c>
      <c r="H10" s="30"/>
      <c r="I10" s="12"/>
    </row>
    <row r="11" spans="1:9" ht="20.100000000000001" customHeight="1">
      <c r="B11" s="653" t="str">
        <f>'Attach 3(JV)'!B11</f>
        <v/>
      </c>
      <c r="C11" s="653"/>
      <c r="D11" s="653"/>
      <c r="E11" s="11" t="str">
        <f>'Attach 3(JV)'!E11</f>
        <v>Gurgaon (Haryana) - 122001</v>
      </c>
    </row>
    <row r="12" spans="1:9" ht="20.100000000000001" customHeight="1">
      <c r="A12" s="32"/>
      <c r="B12" s="653" t="str">
        <f>'Attach 3(JV)'!B12</f>
        <v/>
      </c>
      <c r="C12" s="653"/>
      <c r="D12" s="653"/>
      <c r="E12" s="11"/>
    </row>
    <row r="13" spans="1:9" ht="20.100000000000001" customHeight="1">
      <c r="A13" s="32"/>
      <c r="B13" s="149"/>
      <c r="C13" s="149"/>
      <c r="D13" s="149"/>
      <c r="E13" s="25"/>
    </row>
    <row r="14" spans="1:9" ht="20.100000000000001" customHeight="1">
      <c r="A14" s="29" t="s">
        <v>346</v>
      </c>
    </row>
    <row r="15" spans="1:9" ht="20.100000000000001" customHeight="1">
      <c r="A15" s="32"/>
    </row>
    <row r="16" spans="1:9" ht="20.100000000000001" customHeight="1">
      <c r="A16" s="758" t="s">
        <v>550</v>
      </c>
      <c r="B16" s="758"/>
      <c r="C16" s="758"/>
      <c r="D16" s="758"/>
      <c r="E16" s="758"/>
    </row>
    <row r="17" spans="1:5" ht="20.100000000000001" customHeight="1">
      <c r="A17" s="32"/>
    </row>
    <row r="18" spans="1:5" ht="20.100000000000001" customHeight="1">
      <c r="A18" s="32"/>
    </row>
    <row r="19" spans="1:5">
      <c r="A19" s="36" t="s">
        <v>6</v>
      </c>
      <c r="B19" s="72" t="str">
        <f>'Attach 3(JV)'!B24</f>
        <v>--</v>
      </c>
      <c r="C19" s="40"/>
      <c r="D19" s="37" t="s">
        <v>4</v>
      </c>
      <c r="E19" s="297" t="str">
        <f>'Attach 3(JV)'!E24</f>
        <v/>
      </c>
    </row>
    <row r="20" spans="1:5">
      <c r="A20" s="36" t="s">
        <v>7</v>
      </c>
      <c r="B20" s="297" t="str">
        <f>'Attach 3(JV)'!B25</f>
        <v/>
      </c>
      <c r="C20" s="40"/>
      <c r="D20" s="37" t="s">
        <v>5</v>
      </c>
      <c r="E20" s="297" t="str">
        <f>'Attach 3(JV)'!E25</f>
        <v/>
      </c>
    </row>
    <row r="21" spans="1:5" ht="33" customHeight="1">
      <c r="D21" s="37"/>
    </row>
    <row r="22" spans="1:5" ht="20.100000000000001" customHeight="1"/>
    <row r="23" spans="1:5" ht="20.100000000000001" customHeight="1">
      <c r="A23" s="38"/>
    </row>
    <row r="24" spans="1:5" ht="20.100000000000001" customHeight="1"/>
    <row r="25" spans="1:5" ht="20.100000000000001" customHeight="1"/>
    <row r="26" spans="1:5" ht="20.100000000000001" customHeight="1">
      <c r="A26" s="38"/>
    </row>
    <row r="27" spans="1:5" ht="20.100000000000001" customHeight="1"/>
    <row r="28" spans="1:5" ht="20.100000000000001" customHeight="1">
      <c r="A28" s="38"/>
    </row>
    <row r="29" spans="1:5" ht="20.100000000000001" customHeight="1"/>
    <row r="30" spans="1:5" ht="20.100000000000001" customHeight="1">
      <c r="A30" s="38"/>
    </row>
    <row r="31" spans="1:5" ht="20.100000000000001" customHeight="1"/>
    <row r="32" spans="1:5" ht="20.100000000000001" customHeight="1"/>
    <row r="33" ht="20.100000000000001" customHeight="1"/>
    <row r="34" ht="20.100000000000001" customHeight="1"/>
  </sheetData>
  <sheetProtection algorithmName="SHA-512" hashValue="VU6t340TH62133iJ20m97pTRiawER5tAKw/P7A3GoeSEdmDRUa/0drqCy3213PZg+XObDV6bRxaUUqWUabDvwQ==" saltValue="KExtT8J8z53ceUUhZ5PU+A==" spinCount="100000" sheet="1" formatColumns="0" formatRows="0" selectLockedCells="1"/>
  <customSheetViews>
    <customSheetView guid="{AC4C7B77-63EC-4D27-A5DB-0B1118A50B23}" showPageBreaks="1" showGridLines="0" fitToPage="1" printArea="1" view="pageBreakPreview">
      <selection activeCell="D17" sqref="D17"/>
      <pageMargins left="0.75" right="0.63" top="0.57999999999999996" bottom="0.6" header="0.34" footer="0.35"/>
      <pageSetup scale="98" orientation="portrait" r:id="rId1"/>
      <headerFooter alignWithMargins="0">
        <oddFooter>&amp;R&amp;"Book Antiqua,Bold"&amp;8 Page &amp;P of &amp;N</oddFooter>
      </headerFooter>
    </customSheetView>
    <customSheetView guid="{75B62F04-C357-470B-9A70-09F62BD072B1}" showPageBreaks="1" showGridLines="0" fitToPage="1" printArea="1" view="pageBreakPreview">
      <selection activeCell="D17" sqref="D17"/>
      <pageMargins left="0.75" right="0.63" top="0.57999999999999996" bottom="0.6" header="0.34" footer="0.35"/>
      <pageSetup scale="98" orientation="portrait" r:id="rId2"/>
      <headerFooter alignWithMargins="0">
        <oddFooter>&amp;R&amp;"Book Antiqua,Bold"&amp;8 Page &amp;P of &amp;N</oddFooter>
      </headerFooter>
    </customSheetView>
    <customSheetView guid="{FB41F969-87BE-4AD1-A99C-A5F9EA1C8FCB}" showPageBreaks="1" showGridLines="0" fitToPage="1" printArea="1" view="pageBreakPreview">
      <selection activeCell="D17" sqref="D17"/>
      <pageMargins left="0.75" right="0.63" top="0.57999999999999996" bottom="0.6" header="0.34" footer="0.35"/>
      <pageSetup scale="98" orientation="portrait" r:id="rId3"/>
      <headerFooter alignWithMargins="0">
        <oddFooter>&amp;R&amp;"Book Antiqua,Bold"&amp;8 Page &amp;P of &amp;N</oddFooter>
      </headerFooter>
    </customSheetView>
    <customSheetView guid="{47D52ECC-373D-4A7A-838F-7112A4A0A94F}" showPageBreaks="1" showGridLines="0" fitToPage="1" printArea="1" view="pageBreakPreview" topLeftCell="A8">
      <selection activeCell="A3" sqref="A3:E3"/>
      <pageMargins left="0.75" right="0.63" top="0.57999999999999996" bottom="0.6" header="0.34" footer="0.35"/>
      <pageSetup scale="98" orientation="portrait" r:id="rId4"/>
      <headerFooter alignWithMargins="0">
        <oddFooter>&amp;R&amp;"Book Antiqua,Bold"&amp;8 Page &amp;P of &amp;N</oddFooter>
      </headerFooter>
    </customSheetView>
    <customSheetView guid="{BA86FE7A-199D-4ABD-A444-AE6BFDF4BCC9}" scale="130" showPageBreaks="1" showGridLines="0" fitToPage="1" printArea="1" view="pageBreakPreview">
      <selection activeCell="A3" sqref="A3:E3"/>
      <pageMargins left="0.75" right="0.63" top="0.57999999999999996" bottom="0.6" header="0.34" footer="0.35"/>
      <pageSetup scale="98" orientation="portrait" r:id="rId5"/>
      <headerFooter alignWithMargins="0">
        <oddFooter>&amp;R&amp;"Book Antiqua,Bold"&amp;8 Page &amp;P of &amp;N</oddFooter>
      </headerFooter>
    </customSheetView>
    <customSheetView guid="{E51D3662-FFCE-4FD6-A590-7DDC9E38C41F}" showPageBreaks="1" showGridLines="0" fitToPage="1" printArea="1" view="pageBreakPreview">
      <selection activeCell="G20" sqref="G20"/>
      <pageMargins left="0.75" right="0.63" top="0.57999999999999996" bottom="0.6" header="0.34" footer="0.35"/>
      <pageSetup scale="98" orientation="portrait" r:id="rId6"/>
      <headerFooter alignWithMargins="0">
        <oddFooter>&amp;R&amp;"Book Antiqua,Bold"&amp;8 Page &amp;P of &amp;N</oddFooter>
      </headerFooter>
    </customSheetView>
    <customSheetView guid="{CB7992C9-ABA5-4C7D-8C49-1E1D8E8875C7}" showPageBreaks="1" showGridLines="0" printArea="1" view="pageBreakPreview">
      <selection activeCell="G6" sqref="G6"/>
      <pageMargins left="0.75" right="0.63" top="0.57999999999999996" bottom="0.6" header="0.34" footer="0.35"/>
      <pageSetup scale="99" orientation="portrait" r:id="rId7"/>
      <headerFooter alignWithMargins="0">
        <oddFooter>&amp;R&amp;"Book Antiqua,Bold"&amp;8 Page &amp;P of &amp;N</oddFooter>
      </headerFooter>
    </customSheetView>
    <customSheetView guid="{97C0FC0E-800C-45C9-895E-E91A3F1ADBA4}" showPageBreaks="1" showGridLines="0" printArea="1" view="pageBreakPreview" topLeftCell="A22">
      <selection activeCell="J23" sqref="J23"/>
      <pageMargins left="0.75" right="0.63" top="0.57999999999999996" bottom="0.6" header="0.34" footer="0.35"/>
      <pageSetup scale="99" orientation="portrait" r:id="rId8"/>
      <headerFooter alignWithMargins="0">
        <oddFooter>&amp;R&amp;"Book Antiqua,Bold"&amp;8 Page &amp;P of &amp;N</oddFooter>
      </headerFooter>
    </customSheetView>
    <customSheetView guid="{38BECF6E-1A53-4F98-87B9-44F2C5F77E08}" showPageBreaks="1" showGridLines="0" printArea="1" view="pageBreakPreview">
      <selection activeCell="J23" sqref="J23"/>
      <pageMargins left="0.75" right="0.63" top="0.57999999999999996" bottom="0.6" header="0.34" footer="0.35"/>
      <pageSetup scale="99" orientation="portrait" r:id="rId9"/>
      <headerFooter alignWithMargins="0">
        <oddFooter>&amp;R&amp;"Book Antiqua,Bold"&amp;8 Page &amp;P of &amp;N</oddFooter>
      </headerFooter>
    </customSheetView>
    <customSheetView guid="{340562B9-6CEE-4962-8D7D-CA1C6778F52C}" showPageBreaks="1" showGridLines="0" printArea="1" view="pageBreakPreview" topLeftCell="A22">
      <selection activeCell="J23" sqref="J23"/>
      <pageMargins left="0.75" right="0.63" top="0.57999999999999996" bottom="0.6" header="0.34" footer="0.35"/>
      <pageSetup scale="99" orientation="portrait" r:id="rId10"/>
      <headerFooter alignWithMargins="0">
        <oddFooter>&amp;R&amp;"Book Antiqua,Bold"&amp;8 Page &amp;P of &amp;N</oddFooter>
      </headerFooter>
    </customSheetView>
    <customSheetView guid="{82E8A0F5-0020-4355-95CF-28601763A783}" showPageBreaks="1" showGridLines="0" fitToPage="1" printArea="1" view="pageBreakPreview">
      <selection activeCell="G4" sqref="G4"/>
      <pageMargins left="0.75" right="0.63" top="0.57999999999999996" bottom="0.6" header="0.34" footer="0.35"/>
      <pageSetup scale="96" orientation="portrait" r:id="rId11"/>
      <headerFooter alignWithMargins="0">
        <oddFooter>&amp;R&amp;"Book Antiqua,Bold"&amp;8 Page &amp;P of &amp;N</oddFooter>
      </headerFooter>
    </customSheetView>
    <customSheetView guid="{05855B4F-D61E-4C97-B759-B2F96767F6F8}" scale="130" showPageBreaks="1" showGridLines="0" fitToPage="1" printArea="1" view="pageBreakPreview">
      <selection activeCell="A5" sqref="A5:E5"/>
      <pageMargins left="0.75" right="0.63" top="0.57999999999999996" bottom="0.6" header="0.34" footer="0.35"/>
      <pageSetup scale="98" orientation="portrait" r:id="rId12"/>
      <headerFooter alignWithMargins="0">
        <oddFooter>&amp;R&amp;"Book Antiqua,Bold"&amp;8 Page &amp;P of &amp;N</oddFooter>
      </headerFooter>
    </customSheetView>
    <customSheetView guid="{347D9A5E-5167-4CD7-A121-BEAF211F64E4}" showPageBreaks="1" showGridLines="0" fitToPage="1" printArea="1" view="pageBreakPreview" topLeftCell="A8">
      <selection activeCell="A3" sqref="A3:E3"/>
      <pageMargins left="0.75" right="0.63" top="0.57999999999999996" bottom="0.6" header="0.34" footer="0.35"/>
      <pageSetup scale="98" orientation="portrait" r:id="rId13"/>
      <headerFooter alignWithMargins="0">
        <oddFooter>&amp;R&amp;"Book Antiqua,Bold"&amp;8 Page &amp;P of &amp;N</oddFooter>
      </headerFooter>
    </customSheetView>
    <customSheetView guid="{72B383D4-8341-48BE-BBCC-63C6785ABF81}" showPageBreaks="1" showGridLines="0" fitToPage="1" printArea="1" view="pageBreakPreview">
      <selection activeCell="D17" sqref="D17"/>
      <pageMargins left="0.75" right="0.63" top="0.57999999999999996" bottom="0.6" header="0.34" footer="0.35"/>
      <pageSetup scale="98" orientation="portrait" r:id="rId14"/>
      <headerFooter alignWithMargins="0">
        <oddFooter>&amp;R&amp;"Book Antiqua,Bold"&amp;8 Page &amp;P of &amp;N</oddFooter>
      </headerFooter>
    </customSheetView>
    <customSheetView guid="{7706378E-40E2-4583-90AF-E6E1DCB3696C}" showPageBreaks="1" showGridLines="0" fitToPage="1" printArea="1" view="pageBreakPreview">
      <selection activeCell="D17" sqref="D17"/>
      <pageMargins left="0.75" right="0.63" top="0.57999999999999996" bottom="0.6" header="0.34" footer="0.35"/>
      <pageSetup scale="98" orientation="portrait" r:id="rId15"/>
      <headerFooter alignWithMargins="0">
        <oddFooter>&amp;R&amp;"Book Antiqua,Bold"&amp;8 Page &amp;P of &amp;N</oddFooter>
      </headerFooter>
    </customSheetView>
  </customSheetViews>
  <mergeCells count="9">
    <mergeCell ref="A16:E16"/>
    <mergeCell ref="A1:D1"/>
    <mergeCell ref="B12:D12"/>
    <mergeCell ref="A3:E3"/>
    <mergeCell ref="A5:E5"/>
    <mergeCell ref="A8:D8"/>
    <mergeCell ref="B9:D9"/>
    <mergeCell ref="B10:D10"/>
    <mergeCell ref="B11:D11"/>
  </mergeCells>
  <pageMargins left="0.75" right="0.63" top="0.57999999999999996" bottom="0.6" header="0.34" footer="0.35"/>
  <pageSetup scale="98" orientation="portrait" r:id="rId16"/>
  <headerFooter alignWithMargins="0">
    <oddFooter>&amp;R&amp;"Book Antiqua,Bold"&amp;8 Page &amp;P of &amp;N</oddFooter>
  </headerFooter>
  <drawing r:id="rId17"/>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36"/>
  <dimension ref="A1:P184"/>
  <sheetViews>
    <sheetView view="pageBreakPreview" topLeftCell="A64" zoomScaleNormal="100" zoomScaleSheetLayoutView="100" workbookViewId="0">
      <selection activeCell="AT42" sqref="AT42"/>
    </sheetView>
  </sheetViews>
  <sheetFormatPr defaultColWidth="9.109375" defaultRowHeight="13.8"/>
  <cols>
    <col min="1" max="1" width="10" style="438" customWidth="1"/>
    <col min="2" max="2" width="10.6640625" style="438" customWidth="1"/>
    <col min="3" max="3" width="10.88671875" style="438" customWidth="1"/>
    <col min="4" max="8" width="10.6640625" style="438" customWidth="1"/>
    <col min="9" max="9" width="23" style="438" customWidth="1"/>
    <col min="10" max="10" width="9.109375" style="438" hidden="1" customWidth="1"/>
    <col min="11" max="16" width="10.33203125" style="438" hidden="1" customWidth="1"/>
    <col min="17" max="41" width="0" style="438" hidden="1" customWidth="1"/>
    <col min="42" max="16384" width="9.109375" style="438"/>
  </cols>
  <sheetData>
    <row r="1" spans="1:9" ht="27" customHeight="1">
      <c r="A1" s="870" t="s">
        <v>546</v>
      </c>
      <c r="B1" s="871"/>
      <c r="C1" s="871"/>
      <c r="D1" s="871"/>
      <c r="E1" s="871"/>
      <c r="F1" s="871"/>
      <c r="G1" s="871"/>
      <c r="H1" s="871"/>
      <c r="I1" s="872"/>
    </row>
    <row r="2" spans="1:9" ht="31.5" customHeight="1">
      <c r="A2" s="439" t="s">
        <v>483</v>
      </c>
      <c r="B2" s="873" t="s">
        <v>547</v>
      </c>
      <c r="C2" s="873"/>
      <c r="D2" s="873"/>
      <c r="E2" s="873"/>
      <c r="F2" s="873"/>
      <c r="G2" s="873"/>
      <c r="H2" s="873"/>
      <c r="I2" s="874"/>
    </row>
    <row r="3" spans="1:9" ht="36" customHeight="1">
      <c r="A3" s="439" t="s">
        <v>485</v>
      </c>
      <c r="B3" s="873" t="s">
        <v>605</v>
      </c>
      <c r="C3" s="873"/>
      <c r="D3" s="873"/>
      <c r="E3" s="873"/>
      <c r="F3" s="873"/>
      <c r="G3" s="873"/>
      <c r="H3" s="873"/>
      <c r="I3" s="874"/>
    </row>
    <row r="4" spans="1:9" ht="36" customHeight="1">
      <c r="A4" s="439" t="s">
        <v>487</v>
      </c>
      <c r="B4" s="873" t="s">
        <v>548</v>
      </c>
      <c r="C4" s="873"/>
      <c r="D4" s="873"/>
      <c r="E4" s="873"/>
      <c r="F4" s="873"/>
      <c r="G4" s="873"/>
      <c r="H4" s="873"/>
      <c r="I4" s="874"/>
    </row>
    <row r="5" spans="1:9" ht="36" customHeight="1">
      <c r="A5" s="439" t="s">
        <v>489</v>
      </c>
      <c r="B5" s="873" t="s">
        <v>490</v>
      </c>
      <c r="C5" s="873"/>
      <c r="D5" s="873"/>
      <c r="E5" s="873"/>
      <c r="F5" s="873"/>
      <c r="G5" s="873"/>
      <c r="H5" s="873"/>
      <c r="I5" s="874"/>
    </row>
    <row r="6" spans="1:9" ht="19.5" customHeight="1">
      <c r="A6" s="440" t="s">
        <v>491</v>
      </c>
      <c r="B6" s="860" t="s">
        <v>549</v>
      </c>
      <c r="C6" s="860"/>
      <c r="D6" s="860"/>
      <c r="E6" s="860"/>
      <c r="F6" s="860"/>
      <c r="G6" s="860"/>
      <c r="H6" s="860"/>
      <c r="I6" s="861"/>
    </row>
    <row r="7" spans="1:9" ht="15.6">
      <c r="A7" s="388"/>
      <c r="C7" s="388"/>
      <c r="D7" s="388"/>
      <c r="E7" s="388"/>
      <c r="F7" s="388"/>
      <c r="G7" s="388"/>
      <c r="H7" s="388"/>
      <c r="I7" s="388"/>
    </row>
    <row r="27" spans="1:11">
      <c r="K27" s="441">
        <v>0</v>
      </c>
    </row>
    <row r="28" spans="1:11">
      <c r="A28" s="442"/>
      <c r="B28" s="442"/>
      <c r="C28" s="442"/>
      <c r="D28" s="442"/>
      <c r="E28" s="442"/>
      <c r="F28" s="442"/>
      <c r="G28" s="442"/>
      <c r="H28" s="442"/>
      <c r="I28" s="442"/>
      <c r="J28" s="442"/>
      <c r="K28" s="443">
        <v>0</v>
      </c>
    </row>
    <row r="29" spans="1:11">
      <c r="A29" s="442"/>
      <c r="B29" s="442"/>
      <c r="C29" s="442"/>
      <c r="D29" s="442"/>
      <c r="E29" s="442"/>
      <c r="F29" s="442"/>
      <c r="G29" s="442"/>
      <c r="H29" s="442"/>
      <c r="I29" s="442"/>
      <c r="J29" s="442"/>
      <c r="K29" s="443">
        <v>0</v>
      </c>
    </row>
    <row r="30" spans="1:11">
      <c r="A30" s="442"/>
      <c r="B30" s="442"/>
      <c r="C30" s="442"/>
      <c r="D30" s="442"/>
      <c r="E30" s="442"/>
      <c r="F30" s="442"/>
      <c r="G30" s="442"/>
      <c r="H30" s="442"/>
      <c r="I30" s="442"/>
      <c r="J30" s="442"/>
      <c r="K30" s="443">
        <v>0</v>
      </c>
    </row>
    <row r="31" spans="1:11">
      <c r="A31" s="442"/>
      <c r="B31" s="442"/>
      <c r="C31" s="442"/>
      <c r="D31" s="442"/>
      <c r="E31" s="442"/>
      <c r="F31" s="442"/>
      <c r="G31" s="442"/>
      <c r="H31" s="442"/>
      <c r="I31" s="442"/>
      <c r="J31" s="442"/>
    </row>
    <row r="32" spans="1:11" s="446" customFormat="1" ht="18">
      <c r="A32" s="862" t="s">
        <v>551</v>
      </c>
      <c r="B32" s="862"/>
      <c r="C32" s="862"/>
      <c r="D32" s="862"/>
      <c r="E32" s="862"/>
      <c r="F32" s="862"/>
      <c r="G32" s="862"/>
      <c r="H32" s="862"/>
      <c r="I32" s="862"/>
      <c r="J32" s="445"/>
    </row>
    <row r="33" spans="1:16" s="446" customFormat="1" ht="18">
      <c r="A33" s="444"/>
      <c r="B33" s="444"/>
      <c r="C33" s="444"/>
      <c r="D33" s="444"/>
      <c r="E33" s="444"/>
      <c r="F33" s="444"/>
      <c r="G33" s="444"/>
      <c r="H33" s="444"/>
      <c r="I33" s="444"/>
      <c r="J33" s="445"/>
    </row>
    <row r="34" spans="1:16" ht="15.6">
      <c r="A34" s="863" t="s">
        <v>402</v>
      </c>
      <c r="B34" s="863"/>
      <c r="C34" s="863"/>
      <c r="D34" s="863"/>
      <c r="E34" s="863"/>
      <c r="F34" s="863"/>
      <c r="G34" s="863"/>
      <c r="H34" s="863"/>
      <c r="I34" s="863"/>
      <c r="J34" s="442"/>
      <c r="K34" s="441" t="e">
        <v>#REF!</v>
      </c>
      <c r="L34" s="447"/>
      <c r="M34" s="447"/>
      <c r="N34" s="447"/>
      <c r="O34" s="443" t="e">
        <v>#REF!</v>
      </c>
    </row>
    <row r="35" spans="1:16" ht="15.6">
      <c r="A35" s="869" t="s">
        <v>403</v>
      </c>
      <c r="B35" s="869"/>
      <c r="C35" s="869"/>
      <c r="D35" s="869"/>
      <c r="E35" s="869"/>
      <c r="F35" s="869"/>
      <c r="G35" s="869"/>
      <c r="H35" s="869"/>
      <c r="I35" s="869"/>
      <c r="J35" s="442"/>
      <c r="K35" s="443" t="e">
        <v>#REF!</v>
      </c>
      <c r="L35" s="447"/>
      <c r="M35" s="447"/>
      <c r="N35" s="447"/>
      <c r="O35" s="443" t="e">
        <v>#REF!</v>
      </c>
    </row>
    <row r="36" spans="1:16" ht="36" customHeight="1">
      <c r="A36" s="868" t="s">
        <v>539</v>
      </c>
      <c r="B36" s="868"/>
      <c r="C36" s="868"/>
      <c r="D36" s="868"/>
      <c r="E36" s="868"/>
      <c r="F36" s="868"/>
      <c r="G36" s="868"/>
      <c r="H36" s="868"/>
      <c r="I36" s="868"/>
      <c r="J36" s="442"/>
      <c r="K36" s="443" t="e">
        <v>#REF!</v>
      </c>
      <c r="L36" s="447"/>
      <c r="M36" s="447"/>
      <c r="N36" s="447"/>
      <c r="O36" s="443" t="e">
        <v>#REF!</v>
      </c>
    </row>
    <row r="37" spans="1:16" ht="15.6">
      <c r="A37" s="869" t="s">
        <v>540</v>
      </c>
      <c r="B37" s="869"/>
      <c r="C37" s="869"/>
      <c r="D37" s="869"/>
      <c r="E37" s="869"/>
      <c r="F37" s="869"/>
      <c r="G37" s="869"/>
      <c r="H37" s="869"/>
      <c r="I37" s="869"/>
      <c r="J37" s="442"/>
      <c r="K37" s="443" t="e">
        <v>#REF!</v>
      </c>
      <c r="L37" s="447"/>
      <c r="M37" s="447"/>
      <c r="N37" s="447"/>
      <c r="O37" s="443" t="e">
        <v>#REF!</v>
      </c>
    </row>
    <row r="38" spans="1:16" ht="15.6">
      <c r="A38" s="863" t="s">
        <v>404</v>
      </c>
      <c r="B38" s="863"/>
      <c r="C38" s="863"/>
      <c r="D38" s="863"/>
      <c r="E38" s="863"/>
      <c r="F38" s="863"/>
      <c r="G38" s="863"/>
      <c r="H38" s="863"/>
      <c r="I38" s="863"/>
      <c r="J38" s="442"/>
    </row>
    <row r="39" spans="1:16" ht="18.75" customHeight="1">
      <c r="A39" s="866">
        <f>'Names of Bidder'!D10</f>
        <v>0</v>
      </c>
      <c r="B39" s="866"/>
      <c r="C39" s="866"/>
      <c r="D39" s="866"/>
      <c r="E39" s="866"/>
      <c r="F39" s="866"/>
      <c r="G39" s="866"/>
      <c r="H39" s="866"/>
      <c r="I39" s="866"/>
      <c r="J39" s="442"/>
      <c r="K39" s="448">
        <v>1</v>
      </c>
      <c r="M39" s="449" t="s">
        <v>541</v>
      </c>
      <c r="P39" s="449" t="s">
        <v>542</v>
      </c>
    </row>
    <row r="40" spans="1:16" ht="17.25" customHeight="1">
      <c r="A40" s="867" t="str">
        <f xml:space="preserve"> "having its Registered Office at " &amp;'Names of Bidder'!D11 &amp; ","&amp;'Names of Bidder'!D12&amp;","&amp;'Names of Bidder'!D13</f>
        <v>having its Registered Office at ,,</v>
      </c>
      <c r="B40" s="867"/>
      <c r="C40" s="867"/>
      <c r="D40" s="867"/>
      <c r="E40" s="867"/>
      <c r="F40" s="867"/>
      <c r="G40" s="867"/>
      <c r="H40" s="867"/>
      <c r="I40" s="867"/>
      <c r="J40" s="442"/>
      <c r="K40" s="448">
        <v>1</v>
      </c>
      <c r="M40" s="449" t="s">
        <v>543</v>
      </c>
    </row>
    <row r="41" spans="1:16" ht="15.6">
      <c r="A41" s="863" t="s">
        <v>404</v>
      </c>
      <c r="B41" s="863"/>
      <c r="C41" s="863"/>
      <c r="D41" s="863"/>
      <c r="E41" s="863"/>
      <c r="F41" s="863"/>
      <c r="G41" s="863"/>
      <c r="H41" s="863"/>
      <c r="I41" s="863"/>
      <c r="J41" s="442"/>
    </row>
    <row r="42" spans="1:16" ht="15.6">
      <c r="A42" s="863" t="str">
        <f>IF('Names of Bidder'!D6= "Sole Bidder", "", IF('Names of Bidder'!D7=1,'Names of Bidder'!D15,IF('Names of Bidder'!D7=2,'Names of Bidder'!D15&amp;" &amp; "&amp;'Names of Bidder'!D20,"")))</f>
        <v/>
      </c>
      <c r="B42" s="863"/>
      <c r="C42" s="863"/>
      <c r="D42" s="863"/>
      <c r="E42" s="863"/>
      <c r="F42" s="863"/>
      <c r="G42" s="863"/>
      <c r="H42" s="863"/>
      <c r="I42" s="863"/>
      <c r="J42" s="442"/>
    </row>
    <row r="43" spans="1:16" ht="18" customHeight="1">
      <c r="A43" s="868" t="str">
        <f>IF('Names of Bidder'!D6= "Sole Bidder", "", "having its Registered Office at "&amp;IF('Names of Bidder'!D7=1,'Names of Bidder'!D16&amp;" "&amp;'Names of Bidder'!D17&amp;" "&amp;'Names of Bidder'!D18,IF('Names of Bidder'!D7=2,'Names of Bidder'!D16&amp;" &amp; "&amp;'Names of Bidder'!D17&amp;" "&amp;'Names of Bidder'!D18&amp;" and " &amp; 'Names of Bidder'!D21&amp;" &amp; "&amp;'Names of Bidder'!D22&amp;" "&amp;'Names of Bidder'!D23 &amp;IF('Names of Bidder'!D7="2 or More"," respectively",""))))</f>
        <v/>
      </c>
      <c r="B43" s="868"/>
      <c r="C43" s="868"/>
      <c r="D43" s="868"/>
      <c r="E43" s="868"/>
      <c r="F43" s="868"/>
      <c r="G43" s="868"/>
      <c r="H43" s="868"/>
      <c r="I43" s="868"/>
      <c r="J43" s="442"/>
    </row>
    <row r="44" spans="1:16" ht="15.6">
      <c r="A44" s="863" t="s">
        <v>405</v>
      </c>
      <c r="B44" s="863"/>
      <c r="C44" s="863"/>
      <c r="D44" s="863"/>
      <c r="E44" s="863"/>
      <c r="F44" s="863"/>
      <c r="G44" s="863"/>
      <c r="H44" s="863"/>
      <c r="I44" s="863"/>
      <c r="J44" s="442"/>
    </row>
    <row r="45" spans="1:16" ht="15.6">
      <c r="A45" s="548"/>
      <c r="B45" s="548"/>
      <c r="C45" s="548"/>
      <c r="D45" s="548"/>
      <c r="E45" s="548"/>
      <c r="F45" s="548"/>
      <c r="G45" s="548"/>
      <c r="H45" s="548"/>
      <c r="I45" s="548"/>
      <c r="J45" s="442"/>
    </row>
    <row r="46" spans="1:16" ht="15.6">
      <c r="A46" s="869" t="s">
        <v>406</v>
      </c>
      <c r="B46" s="869"/>
      <c r="C46" s="869"/>
      <c r="D46" s="869"/>
      <c r="E46" s="869"/>
      <c r="F46" s="869"/>
      <c r="G46" s="869"/>
      <c r="H46" s="869"/>
      <c r="I46" s="869"/>
      <c r="J46" s="442"/>
    </row>
    <row r="47" spans="1:16" ht="30.75" customHeight="1">
      <c r="A47" s="869" t="s">
        <v>407</v>
      </c>
      <c r="B47" s="869"/>
      <c r="C47" s="869"/>
      <c r="D47" s="869"/>
      <c r="E47" s="869"/>
      <c r="F47" s="869"/>
      <c r="G47" s="869"/>
      <c r="H47" s="869"/>
      <c r="I47" s="869"/>
      <c r="J47" s="442"/>
    </row>
    <row r="48" spans="1:16" ht="120.75" customHeight="1">
      <c r="A48" s="846" t="str">
        <f>"POWERGRID intends to award, under laid-down organisational procedures, contract(s) for "&amp;Basic!B1&amp;" Specification Number:"&amp;Basic!B3</f>
        <v>POWERGRID intends to award, under laid-down organisational procedures, contract(s) for Rural Electrification Work under Prime Minister’s Development Project (PMDP) in Reasi, Udhampur &amp; Ramban districts of UT of J&amp;K. Specification Number:5002001909/OTHERS/DOM/A04-CC CS -5</v>
      </c>
      <c r="B48" s="846"/>
      <c r="C48" s="846"/>
      <c r="D48" s="846"/>
      <c r="E48" s="846"/>
      <c r="F48" s="846"/>
      <c r="G48" s="846"/>
      <c r="H48" s="846"/>
      <c r="I48" s="846"/>
      <c r="J48" s="442"/>
    </row>
    <row r="49" spans="1:10" ht="21" customHeight="1">
      <c r="A49" s="864" t="s">
        <v>408</v>
      </c>
      <c r="B49" s="864"/>
      <c r="C49" s="864"/>
      <c r="D49" s="864"/>
      <c r="E49" s="865" t="s">
        <v>408</v>
      </c>
      <c r="F49" s="865"/>
      <c r="G49" s="865"/>
      <c r="H49" s="865"/>
      <c r="I49" s="865"/>
      <c r="J49" s="442"/>
    </row>
    <row r="50" spans="1:10" ht="33" customHeight="1">
      <c r="A50" s="857" t="s">
        <v>409</v>
      </c>
      <c r="B50" s="857"/>
      <c r="C50" s="857"/>
      <c r="D50" s="857"/>
      <c r="E50" s="858" t="s">
        <v>708</v>
      </c>
      <c r="F50" s="858"/>
      <c r="G50" s="858"/>
      <c r="H50" s="858"/>
      <c r="I50" s="858"/>
      <c r="J50" s="442"/>
    </row>
    <row r="51" spans="1:10" ht="22.5" customHeight="1">
      <c r="A51" s="451" t="s">
        <v>510</v>
      </c>
      <c r="B51" s="452"/>
      <c r="C51" s="452"/>
      <c r="D51" s="452"/>
      <c r="E51" s="453"/>
      <c r="F51" s="452"/>
      <c r="G51" s="452"/>
      <c r="H51" s="452"/>
      <c r="I51" s="454" t="s">
        <v>606</v>
      </c>
      <c r="J51" s="442"/>
    </row>
    <row r="52" spans="1:10" ht="40.5" customHeight="1">
      <c r="A52" s="851" t="s">
        <v>552</v>
      </c>
      <c r="B52" s="851"/>
      <c r="C52" s="851"/>
      <c r="D52" s="851"/>
      <c r="E52" s="851"/>
      <c r="F52" s="851"/>
      <c r="G52" s="851"/>
      <c r="H52" s="851"/>
      <c r="I52" s="851"/>
    </row>
    <row r="53" spans="1:10" ht="40.5" customHeight="1">
      <c r="A53" s="851" t="s">
        <v>553</v>
      </c>
      <c r="B53" s="851"/>
      <c r="C53" s="851"/>
      <c r="D53" s="851"/>
      <c r="E53" s="851"/>
      <c r="F53" s="851"/>
      <c r="G53" s="851"/>
      <c r="H53" s="851"/>
      <c r="I53" s="851"/>
    </row>
    <row r="54" spans="1:10" ht="13.5" customHeight="1">
      <c r="A54" s="456"/>
      <c r="B54" s="388"/>
      <c r="C54" s="388"/>
      <c r="D54" s="388"/>
      <c r="E54" s="388"/>
      <c r="F54" s="388"/>
      <c r="G54" s="388"/>
      <c r="H54" s="388"/>
      <c r="I54" s="388"/>
    </row>
    <row r="55" spans="1:10" ht="15.6">
      <c r="A55" s="859" t="s">
        <v>544</v>
      </c>
      <c r="B55" s="859"/>
      <c r="C55" s="859"/>
      <c r="D55" s="859"/>
      <c r="E55" s="859"/>
      <c r="F55" s="859"/>
      <c r="G55" s="859"/>
      <c r="H55" s="859"/>
      <c r="I55" s="859"/>
    </row>
    <row r="56" spans="1:10" ht="15.6">
      <c r="A56" s="456"/>
      <c r="B56" s="456"/>
      <c r="C56" s="456"/>
      <c r="D56" s="456"/>
      <c r="E56" s="456"/>
      <c r="F56" s="456"/>
      <c r="G56" s="456"/>
      <c r="H56" s="456"/>
      <c r="I56" s="456"/>
    </row>
    <row r="57" spans="1:10" ht="15.6">
      <c r="A57" s="855" t="s">
        <v>414</v>
      </c>
      <c r="B57" s="855"/>
      <c r="C57" s="855"/>
      <c r="D57" s="855"/>
      <c r="E57" s="855"/>
      <c r="F57" s="855"/>
      <c r="G57" s="855"/>
      <c r="H57" s="855"/>
      <c r="I57" s="855"/>
    </row>
    <row r="58" spans="1:10" ht="15.6">
      <c r="A58" s="457"/>
      <c r="B58" s="457"/>
      <c r="C58" s="457"/>
      <c r="D58" s="457"/>
      <c r="E58" s="457"/>
      <c r="F58" s="457"/>
      <c r="G58" s="457"/>
      <c r="H58" s="457"/>
      <c r="I58" s="457"/>
    </row>
    <row r="59" spans="1:10" ht="37.5" customHeight="1">
      <c r="A59" s="846" t="s">
        <v>554</v>
      </c>
      <c r="B59" s="846"/>
      <c r="C59" s="846"/>
      <c r="D59" s="846"/>
      <c r="E59" s="846"/>
      <c r="F59" s="846"/>
      <c r="G59" s="846"/>
      <c r="H59" s="846"/>
      <c r="I59" s="846"/>
    </row>
    <row r="60" spans="1:10" ht="61.5" customHeight="1">
      <c r="A60" s="471" t="s">
        <v>483</v>
      </c>
      <c r="B60" s="846" t="s">
        <v>555</v>
      </c>
      <c r="C60" s="846"/>
      <c r="D60" s="846"/>
      <c r="E60" s="846"/>
      <c r="F60" s="846"/>
      <c r="G60" s="846"/>
      <c r="H60" s="846"/>
      <c r="I60" s="846"/>
    </row>
    <row r="61" spans="1:10" ht="53.25" customHeight="1">
      <c r="A61" s="471" t="s">
        <v>485</v>
      </c>
      <c r="B61" s="846" t="s">
        <v>558</v>
      </c>
      <c r="C61" s="846"/>
      <c r="D61" s="846"/>
      <c r="E61" s="846"/>
      <c r="F61" s="846"/>
      <c r="G61" s="846"/>
      <c r="H61" s="846"/>
      <c r="I61" s="846"/>
    </row>
    <row r="62" spans="1:10" ht="63" customHeight="1">
      <c r="A62" s="471" t="s">
        <v>487</v>
      </c>
      <c r="B62" s="846" t="s">
        <v>559</v>
      </c>
      <c r="C62" s="846"/>
      <c r="D62" s="846"/>
      <c r="E62" s="846"/>
      <c r="F62" s="846"/>
      <c r="G62" s="846"/>
      <c r="H62" s="846"/>
      <c r="I62" s="846"/>
    </row>
    <row r="63" spans="1:10" ht="62.25" customHeight="1">
      <c r="A63" s="471" t="s">
        <v>489</v>
      </c>
      <c r="B63" s="846" t="s">
        <v>560</v>
      </c>
      <c r="C63" s="846"/>
      <c r="D63" s="846"/>
      <c r="E63" s="846"/>
      <c r="F63" s="846"/>
      <c r="G63" s="846"/>
      <c r="H63" s="846"/>
      <c r="I63" s="846"/>
    </row>
    <row r="64" spans="1:10" ht="64.5" customHeight="1">
      <c r="A64" s="471" t="s">
        <v>491</v>
      </c>
      <c r="B64" s="846" t="s">
        <v>561</v>
      </c>
      <c r="C64" s="846"/>
      <c r="D64" s="846"/>
      <c r="E64" s="846"/>
      <c r="F64" s="846"/>
      <c r="G64" s="846"/>
      <c r="H64" s="846"/>
      <c r="I64" s="846"/>
    </row>
    <row r="65" spans="1:10" ht="62.25" customHeight="1">
      <c r="A65" s="471" t="s">
        <v>556</v>
      </c>
      <c r="B65" s="846" t="s">
        <v>562</v>
      </c>
      <c r="C65" s="846"/>
      <c r="D65" s="846"/>
      <c r="E65" s="846"/>
      <c r="F65" s="846"/>
      <c r="G65" s="846"/>
      <c r="H65" s="846"/>
      <c r="I65" s="846"/>
    </row>
    <row r="66" spans="1:10" ht="60.75" customHeight="1">
      <c r="A66" s="471" t="s">
        <v>557</v>
      </c>
      <c r="B66" s="846" t="s">
        <v>563</v>
      </c>
      <c r="C66" s="846"/>
      <c r="D66" s="846"/>
      <c r="E66" s="846"/>
      <c r="F66" s="846"/>
      <c r="G66" s="846"/>
      <c r="H66" s="846"/>
      <c r="I66" s="846"/>
    </row>
    <row r="67" spans="1:10" ht="72" customHeight="1">
      <c r="A67" s="471" t="s">
        <v>564</v>
      </c>
      <c r="B67" s="846" t="s">
        <v>566</v>
      </c>
      <c r="C67" s="846"/>
      <c r="D67" s="846"/>
      <c r="E67" s="846"/>
      <c r="F67" s="846"/>
      <c r="G67" s="846"/>
      <c r="H67" s="846"/>
      <c r="I67" s="846"/>
    </row>
    <row r="68" spans="1:10" ht="60" customHeight="1">
      <c r="A68" s="471" t="s">
        <v>565</v>
      </c>
      <c r="B68" s="846" t="s">
        <v>567</v>
      </c>
      <c r="C68" s="846"/>
      <c r="D68" s="846"/>
      <c r="E68" s="846"/>
      <c r="F68" s="846"/>
      <c r="G68" s="846"/>
      <c r="H68" s="846"/>
      <c r="I68" s="846"/>
    </row>
    <row r="69" spans="1:10" ht="21" customHeight="1">
      <c r="A69" s="847" t="s">
        <v>408</v>
      </c>
      <c r="B69" s="847"/>
      <c r="C69" s="847"/>
      <c r="D69" s="847"/>
      <c r="E69" s="854" t="s">
        <v>408</v>
      </c>
      <c r="F69" s="854"/>
      <c r="G69" s="854"/>
      <c r="H69" s="854"/>
      <c r="I69" s="854"/>
      <c r="J69" s="442"/>
    </row>
    <row r="70" spans="1:10" ht="33" customHeight="1">
      <c r="A70" s="690" t="s">
        <v>409</v>
      </c>
      <c r="B70" s="690"/>
      <c r="C70" s="690"/>
      <c r="D70" s="690"/>
      <c r="E70" s="850" t="s">
        <v>708</v>
      </c>
      <c r="F70" s="850"/>
      <c r="G70" s="850"/>
      <c r="H70" s="850"/>
      <c r="I70" s="850"/>
      <c r="J70" s="442"/>
    </row>
    <row r="71" spans="1:10" ht="20.25" customHeight="1">
      <c r="A71" s="451" t="s">
        <v>510</v>
      </c>
      <c r="B71" s="452"/>
      <c r="C71" s="452"/>
      <c r="D71" s="452"/>
      <c r="E71" s="452"/>
      <c r="F71" s="452"/>
      <c r="G71" s="452"/>
      <c r="H71" s="452"/>
      <c r="I71" s="454" t="s">
        <v>607</v>
      </c>
      <c r="J71" s="442"/>
    </row>
    <row r="72" spans="1:10" ht="24" customHeight="1">
      <c r="A72" s="856"/>
      <c r="B72" s="856"/>
      <c r="C72" s="856"/>
      <c r="D72" s="856"/>
      <c r="E72" s="856"/>
      <c r="F72" s="856"/>
      <c r="G72" s="856"/>
      <c r="H72" s="856"/>
      <c r="I72" s="856"/>
      <c r="J72" s="442"/>
    </row>
    <row r="73" spans="1:10" ht="84" customHeight="1">
      <c r="A73" s="471" t="s">
        <v>568</v>
      </c>
      <c r="B73" s="846" t="s">
        <v>569</v>
      </c>
      <c r="C73" s="846"/>
      <c r="D73" s="846"/>
      <c r="E73" s="846"/>
      <c r="F73" s="846"/>
      <c r="G73" s="846"/>
      <c r="H73" s="846"/>
      <c r="I73" s="846"/>
    </row>
    <row r="74" spans="1:10" ht="30" customHeight="1">
      <c r="A74" s="473" t="s">
        <v>570</v>
      </c>
      <c r="B74" s="472"/>
      <c r="C74" s="472"/>
      <c r="D74" s="472"/>
      <c r="E74" s="472"/>
      <c r="F74" s="472"/>
      <c r="G74" s="472"/>
      <c r="H74" s="472"/>
      <c r="I74" s="472"/>
    </row>
    <row r="75" spans="1:10" ht="42" customHeight="1">
      <c r="A75" s="848" t="s">
        <v>571</v>
      </c>
      <c r="B75" s="848"/>
      <c r="C75" s="848"/>
      <c r="D75" s="848"/>
      <c r="E75" s="848"/>
      <c r="F75" s="848"/>
      <c r="G75" s="848"/>
      <c r="H75" s="848"/>
      <c r="I75" s="848"/>
    </row>
    <row r="76" spans="1:10" ht="80.25" customHeight="1">
      <c r="A76" s="471" t="s">
        <v>483</v>
      </c>
      <c r="B76" s="846" t="s">
        <v>702</v>
      </c>
      <c r="C76" s="846"/>
      <c r="D76" s="846"/>
      <c r="E76" s="846"/>
      <c r="F76" s="846"/>
      <c r="G76" s="846"/>
      <c r="H76" s="846"/>
      <c r="I76" s="846"/>
    </row>
    <row r="77" spans="1:10" ht="72" customHeight="1">
      <c r="A77" s="471" t="s">
        <v>485</v>
      </c>
      <c r="B77" s="846" t="s">
        <v>572</v>
      </c>
      <c r="C77" s="846"/>
      <c r="D77" s="846"/>
      <c r="E77" s="846"/>
      <c r="F77" s="846"/>
      <c r="G77" s="846"/>
      <c r="H77" s="846"/>
      <c r="I77" s="846"/>
    </row>
    <row r="78" spans="1:10" ht="55.5" customHeight="1">
      <c r="A78" s="471" t="s">
        <v>487</v>
      </c>
      <c r="B78" s="846" t="s">
        <v>573</v>
      </c>
      <c r="C78" s="846"/>
      <c r="D78" s="846"/>
      <c r="E78" s="846"/>
      <c r="F78" s="846"/>
      <c r="G78" s="846"/>
      <c r="H78" s="846"/>
      <c r="I78" s="846"/>
    </row>
    <row r="79" spans="1:10" ht="69.75" customHeight="1">
      <c r="A79" s="471" t="s">
        <v>489</v>
      </c>
      <c r="B79" s="846" t="s">
        <v>574</v>
      </c>
      <c r="C79" s="846"/>
      <c r="D79" s="846"/>
      <c r="E79" s="846"/>
      <c r="F79" s="846"/>
      <c r="G79" s="846"/>
      <c r="H79" s="846"/>
      <c r="I79" s="846"/>
    </row>
    <row r="80" spans="1:10" ht="56.25" customHeight="1">
      <c r="A80" s="471" t="s">
        <v>491</v>
      </c>
      <c r="B80" s="846" t="s">
        <v>703</v>
      </c>
      <c r="C80" s="846"/>
      <c r="D80" s="846"/>
      <c r="E80" s="846"/>
      <c r="F80" s="846"/>
      <c r="G80" s="846"/>
      <c r="H80" s="846"/>
      <c r="I80" s="846"/>
    </row>
    <row r="81" spans="1:10" ht="70.5" customHeight="1">
      <c r="A81" s="471" t="s">
        <v>556</v>
      </c>
      <c r="B81" s="846" t="s">
        <v>575</v>
      </c>
      <c r="C81" s="846"/>
      <c r="D81" s="846"/>
      <c r="E81" s="846"/>
      <c r="F81" s="846"/>
      <c r="G81" s="846"/>
      <c r="H81" s="846"/>
      <c r="I81" s="846"/>
    </row>
    <row r="82" spans="1:10" ht="86.25" customHeight="1">
      <c r="A82" s="471" t="s">
        <v>557</v>
      </c>
      <c r="B82" s="846" t="s">
        <v>576</v>
      </c>
      <c r="C82" s="846"/>
      <c r="D82" s="846"/>
      <c r="E82" s="846"/>
      <c r="F82" s="846"/>
      <c r="G82" s="846"/>
      <c r="H82" s="846"/>
      <c r="I82" s="846"/>
    </row>
    <row r="83" spans="1:10" ht="72" customHeight="1">
      <c r="A83" s="471" t="s">
        <v>564</v>
      </c>
      <c r="B83" s="846" t="s">
        <v>577</v>
      </c>
      <c r="C83" s="846"/>
      <c r="D83" s="846"/>
      <c r="E83" s="846"/>
      <c r="F83" s="846"/>
      <c r="G83" s="846"/>
      <c r="H83" s="846"/>
      <c r="I83" s="846"/>
    </row>
    <row r="84" spans="1:10" ht="21" customHeight="1">
      <c r="A84" s="847" t="s">
        <v>408</v>
      </c>
      <c r="B84" s="847"/>
      <c r="C84" s="847"/>
      <c r="D84" s="847"/>
      <c r="E84" s="854" t="s">
        <v>408</v>
      </c>
      <c r="F84" s="854"/>
      <c r="G84" s="854"/>
      <c r="H84" s="854"/>
      <c r="I84" s="854"/>
      <c r="J84" s="442"/>
    </row>
    <row r="85" spans="1:10" ht="33" customHeight="1">
      <c r="A85" s="690" t="s">
        <v>409</v>
      </c>
      <c r="B85" s="690"/>
      <c r="C85" s="690"/>
      <c r="D85" s="690"/>
      <c r="E85" s="850" t="s">
        <v>708</v>
      </c>
      <c r="F85" s="850"/>
      <c r="G85" s="850"/>
      <c r="H85" s="850"/>
      <c r="I85" s="850"/>
      <c r="J85" s="442"/>
    </row>
    <row r="86" spans="1:10" ht="20.25" customHeight="1">
      <c r="A86" s="451" t="s">
        <v>510</v>
      </c>
      <c r="B86" s="452"/>
      <c r="C86" s="452"/>
      <c r="D86" s="452"/>
      <c r="E86" s="452"/>
      <c r="F86" s="452"/>
      <c r="G86" s="452"/>
      <c r="H86" s="452"/>
      <c r="I86" s="454" t="s">
        <v>608</v>
      </c>
      <c r="J86" s="442"/>
    </row>
    <row r="87" spans="1:10" ht="7.5" customHeight="1">
      <c r="A87" s="855"/>
      <c r="B87" s="855"/>
      <c r="C87" s="855"/>
      <c r="D87" s="855"/>
      <c r="E87" s="855"/>
      <c r="F87" s="855"/>
      <c r="G87" s="855"/>
      <c r="H87" s="855"/>
      <c r="I87" s="855"/>
    </row>
    <row r="88" spans="1:10" ht="89.25" customHeight="1">
      <c r="A88" s="471" t="s">
        <v>565</v>
      </c>
      <c r="B88" s="846" t="s">
        <v>578</v>
      </c>
      <c r="C88" s="846"/>
      <c r="D88" s="846"/>
      <c r="E88" s="846"/>
      <c r="F88" s="846"/>
      <c r="G88" s="846"/>
      <c r="H88" s="846"/>
      <c r="I88" s="846"/>
    </row>
    <row r="89" spans="1:10" ht="75" customHeight="1">
      <c r="A89" s="471" t="s">
        <v>568</v>
      </c>
      <c r="B89" s="846" t="s">
        <v>704</v>
      </c>
      <c r="C89" s="846"/>
      <c r="D89" s="846"/>
      <c r="E89" s="846"/>
      <c r="F89" s="846"/>
      <c r="G89" s="846"/>
      <c r="H89" s="846"/>
      <c r="I89" s="846"/>
    </row>
    <row r="90" spans="1:10" ht="64.5" customHeight="1">
      <c r="A90" s="471" t="s">
        <v>579</v>
      </c>
      <c r="B90" s="846" t="s">
        <v>705</v>
      </c>
      <c r="C90" s="846"/>
      <c r="D90" s="846"/>
      <c r="E90" s="846"/>
      <c r="F90" s="846"/>
      <c r="G90" s="846"/>
      <c r="H90" s="846"/>
      <c r="I90" s="846"/>
    </row>
    <row r="91" spans="1:10" ht="95.25" customHeight="1">
      <c r="A91" s="471" t="s">
        <v>580</v>
      </c>
      <c r="B91" s="846" t="s">
        <v>587</v>
      </c>
      <c r="C91" s="846"/>
      <c r="D91" s="846"/>
      <c r="E91" s="846"/>
      <c r="F91" s="846"/>
      <c r="G91" s="846"/>
      <c r="H91" s="846"/>
      <c r="I91" s="846"/>
    </row>
    <row r="92" spans="1:10" ht="73.5" customHeight="1">
      <c r="A92" s="471" t="s">
        <v>581</v>
      </c>
      <c r="B92" s="846" t="s">
        <v>588</v>
      </c>
      <c r="C92" s="846"/>
      <c r="D92" s="846"/>
      <c r="E92" s="846"/>
      <c r="F92" s="846"/>
      <c r="G92" s="846"/>
      <c r="H92" s="846"/>
      <c r="I92" s="846"/>
    </row>
    <row r="93" spans="1:10" ht="58.5" customHeight="1">
      <c r="A93" s="471" t="s">
        <v>582</v>
      </c>
      <c r="B93" s="846" t="s">
        <v>706</v>
      </c>
      <c r="C93" s="846"/>
      <c r="D93" s="846"/>
      <c r="E93" s="846"/>
      <c r="F93" s="846"/>
      <c r="G93" s="846"/>
      <c r="H93" s="846"/>
      <c r="I93" s="846"/>
    </row>
    <row r="94" spans="1:10" ht="111.75" customHeight="1">
      <c r="A94" s="471" t="s">
        <v>583</v>
      </c>
      <c r="B94" s="846" t="s">
        <v>707</v>
      </c>
      <c r="C94" s="846"/>
      <c r="D94" s="846"/>
      <c r="E94" s="846"/>
      <c r="F94" s="846"/>
      <c r="G94" s="846"/>
      <c r="H94" s="846"/>
      <c r="I94" s="846"/>
    </row>
    <row r="95" spans="1:10" ht="84.75" customHeight="1">
      <c r="A95" s="471" t="s">
        <v>584</v>
      </c>
      <c r="B95" s="846" t="s">
        <v>589</v>
      </c>
      <c r="C95" s="846"/>
      <c r="D95" s="846"/>
      <c r="E95" s="846"/>
      <c r="F95" s="846"/>
      <c r="G95" s="846"/>
      <c r="H95" s="846"/>
      <c r="I95" s="846"/>
    </row>
    <row r="96" spans="1:10" ht="84.75" customHeight="1">
      <c r="A96" s="471" t="s">
        <v>585</v>
      </c>
      <c r="B96" s="846" t="s">
        <v>590</v>
      </c>
      <c r="C96" s="846"/>
      <c r="D96" s="846"/>
      <c r="E96" s="846"/>
      <c r="F96" s="846"/>
      <c r="G96" s="846"/>
      <c r="H96" s="846"/>
      <c r="I96" s="846"/>
    </row>
    <row r="97" spans="1:10" ht="21" customHeight="1">
      <c r="A97" s="847" t="s">
        <v>408</v>
      </c>
      <c r="B97" s="847"/>
      <c r="C97" s="847"/>
      <c r="D97" s="847"/>
      <c r="E97" s="854" t="s">
        <v>408</v>
      </c>
      <c r="F97" s="854"/>
      <c r="G97" s="854"/>
      <c r="H97" s="854"/>
      <c r="I97" s="854"/>
      <c r="J97" s="442"/>
    </row>
    <row r="98" spans="1:10" ht="33" customHeight="1">
      <c r="A98" s="690" t="s">
        <v>409</v>
      </c>
      <c r="B98" s="690"/>
      <c r="C98" s="690"/>
      <c r="D98" s="690"/>
      <c r="E98" s="850" t="s">
        <v>708</v>
      </c>
      <c r="F98" s="850"/>
      <c r="G98" s="850"/>
      <c r="H98" s="850"/>
      <c r="I98" s="850"/>
      <c r="J98" s="442"/>
    </row>
    <row r="99" spans="1:10" ht="19.5" customHeight="1">
      <c r="A99" s="451" t="s">
        <v>510</v>
      </c>
      <c r="B99" s="452"/>
      <c r="C99" s="452"/>
      <c r="D99" s="452"/>
      <c r="E99" s="452"/>
      <c r="F99" s="452"/>
      <c r="G99" s="452"/>
      <c r="H99" s="452"/>
      <c r="I99" s="454" t="s">
        <v>609</v>
      </c>
    </row>
    <row r="100" spans="1:10" ht="10.5" customHeight="1">
      <c r="A100" s="458"/>
      <c r="B100" s="455"/>
      <c r="C100" s="455"/>
      <c r="D100" s="455"/>
      <c r="E100" s="455"/>
      <c r="F100" s="455"/>
      <c r="G100" s="455"/>
      <c r="H100" s="455"/>
      <c r="I100" s="455"/>
    </row>
    <row r="101" spans="1:10" ht="79.5" customHeight="1">
      <c r="A101" s="471" t="s">
        <v>586</v>
      </c>
      <c r="B101" s="846" t="s">
        <v>591</v>
      </c>
      <c r="C101" s="846"/>
      <c r="D101" s="846"/>
      <c r="E101" s="846"/>
      <c r="F101" s="846"/>
      <c r="G101" s="846"/>
      <c r="H101" s="846"/>
      <c r="I101" s="846"/>
    </row>
    <row r="102" spans="1:10" ht="72" customHeight="1">
      <c r="A102" s="471" t="s">
        <v>592</v>
      </c>
      <c r="B102" s="846" t="s">
        <v>593</v>
      </c>
      <c r="C102" s="846"/>
      <c r="D102" s="846"/>
      <c r="E102" s="846"/>
      <c r="F102" s="846"/>
      <c r="G102" s="846"/>
      <c r="H102" s="846"/>
      <c r="I102" s="846"/>
    </row>
    <row r="103" spans="1:10" ht="72.75" customHeight="1">
      <c r="A103" s="471" t="s">
        <v>594</v>
      </c>
      <c r="B103" s="846" t="s">
        <v>701</v>
      </c>
      <c r="C103" s="846"/>
      <c r="D103" s="846"/>
      <c r="E103" s="846"/>
      <c r="F103" s="846"/>
      <c r="G103" s="846"/>
      <c r="H103" s="846"/>
      <c r="I103" s="846"/>
    </row>
    <row r="104" spans="1:10" ht="30" customHeight="1">
      <c r="A104" s="473" t="s">
        <v>595</v>
      </c>
      <c r="B104" s="472"/>
      <c r="C104" s="472"/>
      <c r="D104" s="472"/>
      <c r="E104" s="472"/>
      <c r="F104" s="472"/>
      <c r="G104" s="472"/>
      <c r="H104" s="472"/>
      <c r="I104" s="472"/>
    </row>
    <row r="105" spans="1:10" ht="32.25" customHeight="1">
      <c r="A105" s="471" t="s">
        <v>483</v>
      </c>
      <c r="B105" s="846" t="s">
        <v>437</v>
      </c>
      <c r="C105" s="846"/>
      <c r="D105" s="846"/>
      <c r="E105" s="846"/>
      <c r="F105" s="846"/>
      <c r="G105" s="846"/>
      <c r="H105" s="846"/>
      <c r="I105" s="846"/>
    </row>
    <row r="106" spans="1:10" ht="44.25" customHeight="1">
      <c r="A106" s="471" t="s">
        <v>485</v>
      </c>
      <c r="B106" s="846" t="s">
        <v>596</v>
      </c>
      <c r="C106" s="846"/>
      <c r="D106" s="846"/>
      <c r="E106" s="846"/>
      <c r="F106" s="846"/>
      <c r="G106" s="846"/>
      <c r="H106" s="846"/>
      <c r="I106" s="846"/>
    </row>
    <row r="107" spans="1:10" ht="12" customHeight="1">
      <c r="A107" s="471"/>
      <c r="B107" s="470"/>
      <c r="C107" s="470"/>
      <c r="D107" s="470"/>
      <c r="E107" s="470"/>
      <c r="F107" s="470"/>
      <c r="G107" s="470"/>
      <c r="H107" s="470"/>
      <c r="I107" s="470"/>
    </row>
    <row r="108" spans="1:10" ht="30" customHeight="1">
      <c r="A108" s="473" t="s">
        <v>597</v>
      </c>
      <c r="B108" s="472"/>
      <c r="C108" s="472"/>
      <c r="D108" s="472"/>
      <c r="E108" s="472"/>
      <c r="F108" s="472"/>
      <c r="G108" s="472"/>
      <c r="H108" s="472"/>
      <c r="I108" s="472"/>
    </row>
    <row r="109" spans="1:10" ht="40.5" customHeight="1">
      <c r="A109" s="848" t="s">
        <v>598</v>
      </c>
      <c r="B109" s="848"/>
      <c r="C109" s="848"/>
      <c r="D109" s="848"/>
      <c r="E109" s="848"/>
      <c r="F109" s="848"/>
      <c r="G109" s="848"/>
      <c r="H109" s="848"/>
      <c r="I109" s="848"/>
    </row>
    <row r="110" spans="1:10" ht="30" customHeight="1">
      <c r="A110" s="473" t="s">
        <v>599</v>
      </c>
      <c r="B110" s="472"/>
      <c r="C110" s="472"/>
      <c r="D110" s="472"/>
      <c r="E110" s="472"/>
      <c r="F110" s="472"/>
      <c r="G110" s="472"/>
      <c r="H110" s="472"/>
      <c r="I110" s="472"/>
    </row>
    <row r="111" spans="1:10" ht="62.25" customHeight="1">
      <c r="A111" s="471" t="s">
        <v>483</v>
      </c>
      <c r="B111" s="846" t="s">
        <v>600</v>
      </c>
      <c r="C111" s="846"/>
      <c r="D111" s="846"/>
      <c r="E111" s="846"/>
      <c r="F111" s="846"/>
      <c r="G111" s="846"/>
      <c r="H111" s="846"/>
      <c r="I111" s="846"/>
    </row>
    <row r="112" spans="1:10" ht="45" customHeight="1">
      <c r="A112" s="471" t="s">
        <v>485</v>
      </c>
      <c r="B112" s="846" t="s">
        <v>601</v>
      </c>
      <c r="C112" s="846"/>
      <c r="D112" s="846"/>
      <c r="E112" s="846"/>
      <c r="F112" s="846"/>
      <c r="G112" s="846"/>
      <c r="H112" s="846"/>
      <c r="I112" s="846"/>
    </row>
    <row r="113" spans="1:10" ht="55.5" customHeight="1">
      <c r="A113" s="471" t="s">
        <v>487</v>
      </c>
      <c r="B113" s="846" t="s">
        <v>602</v>
      </c>
      <c r="C113" s="846"/>
      <c r="D113" s="846"/>
      <c r="E113" s="846"/>
      <c r="F113" s="846"/>
      <c r="G113" s="846"/>
      <c r="H113" s="846"/>
      <c r="I113" s="846"/>
    </row>
    <row r="114" spans="1:10" ht="58.5" customHeight="1">
      <c r="A114" s="471" t="s">
        <v>489</v>
      </c>
      <c r="B114" s="846" t="s">
        <v>603</v>
      </c>
      <c r="C114" s="846"/>
      <c r="D114" s="846"/>
      <c r="E114" s="846"/>
      <c r="F114" s="846"/>
      <c r="G114" s="846"/>
      <c r="H114" s="846"/>
      <c r="I114" s="846"/>
    </row>
    <row r="115" spans="1:10" ht="54" customHeight="1">
      <c r="A115" s="471" t="s">
        <v>491</v>
      </c>
      <c r="B115" s="846" t="s">
        <v>604</v>
      </c>
      <c r="C115" s="846"/>
      <c r="D115" s="846"/>
      <c r="E115" s="846"/>
      <c r="F115" s="846"/>
      <c r="G115" s="846"/>
      <c r="H115" s="846"/>
      <c r="I115" s="846"/>
    </row>
    <row r="116" spans="1:10" ht="17.399999999999999" customHeight="1">
      <c r="A116" s="458"/>
      <c r="B116" s="455"/>
      <c r="C116" s="455"/>
      <c r="D116" s="455"/>
      <c r="E116" s="455"/>
      <c r="F116" s="455"/>
      <c r="G116" s="455"/>
      <c r="H116" s="455"/>
      <c r="I116" s="455"/>
    </row>
    <row r="117" spans="1:10" ht="21" customHeight="1">
      <c r="A117" s="847" t="s">
        <v>408</v>
      </c>
      <c r="B117" s="847"/>
      <c r="C117" s="847"/>
      <c r="D117" s="847"/>
      <c r="E117" s="854" t="s">
        <v>408</v>
      </c>
      <c r="F117" s="854"/>
      <c r="G117" s="854"/>
      <c r="H117" s="854"/>
      <c r="I117" s="854"/>
      <c r="J117" s="442"/>
    </row>
    <row r="118" spans="1:10" ht="33" customHeight="1">
      <c r="A118" s="690" t="s">
        <v>409</v>
      </c>
      <c r="B118" s="690"/>
      <c r="C118" s="690"/>
      <c r="D118" s="690"/>
      <c r="E118" s="850" t="s">
        <v>708</v>
      </c>
      <c r="F118" s="850"/>
      <c r="G118" s="850"/>
      <c r="H118" s="850"/>
      <c r="I118" s="850"/>
      <c r="J118" s="442"/>
    </row>
    <row r="119" spans="1:10" ht="22.5" customHeight="1">
      <c r="A119" s="451" t="s">
        <v>510</v>
      </c>
      <c r="B119" s="452"/>
      <c r="C119" s="452"/>
      <c r="D119" s="452"/>
      <c r="E119" s="452"/>
      <c r="F119" s="452"/>
      <c r="G119" s="452"/>
      <c r="H119" s="452"/>
      <c r="I119" s="454" t="s">
        <v>610</v>
      </c>
      <c r="J119" s="442"/>
    </row>
    <row r="120" spans="1:10" ht="30.75" customHeight="1">
      <c r="A120" s="458"/>
      <c r="B120" s="851"/>
      <c r="C120" s="851"/>
      <c r="D120" s="851"/>
      <c r="E120" s="851"/>
      <c r="F120" s="851"/>
      <c r="G120" s="851"/>
      <c r="H120" s="851"/>
      <c r="I120" s="851"/>
    </row>
    <row r="121" spans="1:10" ht="21.9" customHeight="1">
      <c r="A121" s="388"/>
      <c r="B121" s="450"/>
      <c r="C121" s="459"/>
      <c r="D121" s="459"/>
      <c r="E121" s="459"/>
      <c r="F121" s="450"/>
      <c r="G121" s="459"/>
      <c r="H121" s="459"/>
      <c r="I121" s="459"/>
    </row>
    <row r="122" spans="1:10" ht="21.9" customHeight="1">
      <c r="A122" s="388"/>
      <c r="B122" s="849" t="s">
        <v>462</v>
      </c>
      <c r="C122" s="849"/>
      <c r="D122" s="460"/>
      <c r="E122" s="460"/>
      <c r="F122" s="849" t="s">
        <v>462</v>
      </c>
      <c r="G122" s="849"/>
      <c r="H122" s="460"/>
      <c r="I122" s="460"/>
    </row>
    <row r="123" spans="1:10" ht="35.25" customHeight="1">
      <c r="A123" s="388"/>
      <c r="B123" s="852" t="s">
        <v>409</v>
      </c>
      <c r="C123" s="852"/>
      <c r="D123" s="852"/>
      <c r="E123" s="852"/>
      <c r="F123" s="852" t="s">
        <v>708</v>
      </c>
      <c r="G123" s="852"/>
      <c r="H123" s="852"/>
      <c r="I123" s="852"/>
    </row>
    <row r="124" spans="1:10" ht="21.9" customHeight="1">
      <c r="A124" s="388"/>
      <c r="B124" s="461"/>
      <c r="C124" s="462"/>
      <c r="D124" s="462"/>
      <c r="E124" s="462"/>
      <c r="F124" s="463"/>
      <c r="G124" s="463"/>
      <c r="H124" s="463"/>
      <c r="I124" s="463"/>
    </row>
    <row r="125" spans="1:10" ht="21.9" customHeight="1">
      <c r="A125" s="388"/>
      <c r="B125" s="847" t="s">
        <v>463</v>
      </c>
      <c r="C125" s="847"/>
      <c r="D125" s="847"/>
      <c r="E125" s="847"/>
      <c r="F125" s="847" t="s">
        <v>463</v>
      </c>
      <c r="G125" s="847"/>
      <c r="H125" s="847"/>
      <c r="I125" s="847"/>
    </row>
    <row r="126" spans="1:10" ht="21.9" customHeight="1">
      <c r="A126" s="388"/>
      <c r="B126" s="450"/>
      <c r="C126" s="462"/>
      <c r="D126" s="462"/>
      <c r="E126" s="462"/>
      <c r="F126" s="450"/>
      <c r="G126" s="462"/>
      <c r="H126" s="462"/>
      <c r="I126" s="462"/>
    </row>
    <row r="127" spans="1:10" ht="21.9" customHeight="1">
      <c r="A127" s="388"/>
      <c r="B127" s="450"/>
      <c r="C127" s="462"/>
      <c r="D127" s="462"/>
      <c r="E127" s="462"/>
      <c r="F127" s="450"/>
      <c r="G127" s="462"/>
      <c r="H127" s="462"/>
      <c r="I127" s="462"/>
    </row>
    <row r="128" spans="1:10" ht="21.9" customHeight="1">
      <c r="A128" s="388"/>
      <c r="B128" s="452" t="s">
        <v>464</v>
      </c>
      <c r="C128" s="464"/>
      <c r="D128" s="452"/>
      <c r="E128" s="452"/>
      <c r="F128" s="853" t="s">
        <v>464</v>
      </c>
      <c r="G128" s="853"/>
      <c r="H128" s="853"/>
      <c r="I128" s="853"/>
    </row>
    <row r="129" spans="1:9" ht="21.9" customHeight="1">
      <c r="A129" s="388"/>
      <c r="B129" s="452" t="s">
        <v>5</v>
      </c>
      <c r="C129" s="464"/>
      <c r="D129" s="452"/>
      <c r="E129" s="452"/>
      <c r="F129" s="452" t="s">
        <v>545</v>
      </c>
      <c r="G129" s="460"/>
      <c r="H129" s="460"/>
      <c r="I129" s="460"/>
    </row>
    <row r="130" spans="1:9" ht="21.9" customHeight="1">
      <c r="A130" s="388"/>
      <c r="B130" s="460"/>
      <c r="C130" s="462"/>
      <c r="D130" s="462"/>
      <c r="E130" s="462"/>
      <c r="F130" s="460"/>
      <c r="G130" s="462"/>
      <c r="H130" s="462"/>
      <c r="I130" s="462"/>
    </row>
    <row r="131" spans="1:9" ht="21.9" customHeight="1">
      <c r="A131" s="388"/>
      <c r="B131" s="847" t="s">
        <v>465</v>
      </c>
      <c r="C131" s="847"/>
      <c r="D131" s="847"/>
      <c r="E131" s="847"/>
      <c r="F131" s="847" t="s">
        <v>465</v>
      </c>
      <c r="G131" s="847"/>
      <c r="H131" s="847"/>
      <c r="I131" s="847"/>
    </row>
    <row r="132" spans="1:9" ht="21.9" customHeight="1">
      <c r="A132" s="388"/>
      <c r="B132" s="452" t="s">
        <v>464</v>
      </c>
      <c r="C132" s="452"/>
      <c r="D132" s="452"/>
      <c r="E132" s="452"/>
      <c r="F132" s="452" t="s">
        <v>464</v>
      </c>
      <c r="G132" s="413"/>
      <c r="H132" s="413"/>
      <c r="I132" s="413"/>
    </row>
    <row r="133" spans="1:9" ht="21.9" customHeight="1">
      <c r="A133" s="388"/>
      <c r="B133" s="452" t="s">
        <v>5</v>
      </c>
      <c r="C133" s="452"/>
      <c r="D133" s="452"/>
      <c r="E133" s="452"/>
      <c r="F133" s="452" t="s">
        <v>5</v>
      </c>
      <c r="G133" s="388"/>
      <c r="H133" s="465"/>
      <c r="I133" s="465"/>
    </row>
    <row r="134" spans="1:9" ht="21.9" customHeight="1">
      <c r="A134" s="388"/>
      <c r="B134" s="388"/>
      <c r="C134" s="388"/>
      <c r="D134" s="388"/>
      <c r="E134" s="388"/>
      <c r="F134" s="388"/>
      <c r="G134" s="388"/>
      <c r="H134" s="388"/>
      <c r="I134" s="388"/>
    </row>
    <row r="135" spans="1:9" ht="21.9" customHeight="1">
      <c r="A135" s="388"/>
      <c r="B135" s="847" t="s">
        <v>612</v>
      </c>
      <c r="C135" s="847"/>
      <c r="D135" s="847"/>
      <c r="E135" s="847"/>
      <c r="F135" s="847" t="s">
        <v>612</v>
      </c>
      <c r="G135" s="847"/>
      <c r="H135" s="847"/>
      <c r="I135" s="847"/>
    </row>
    <row r="136" spans="1:9" ht="21.9" customHeight="1">
      <c r="A136" s="388"/>
      <c r="B136" s="452" t="s">
        <v>464</v>
      </c>
      <c r="C136" s="452"/>
      <c r="D136" s="452"/>
      <c r="E136" s="452"/>
      <c r="F136" s="452" t="s">
        <v>464</v>
      </c>
      <c r="G136" s="413"/>
      <c r="H136" s="413"/>
      <c r="I136" s="413"/>
    </row>
    <row r="137" spans="1:9" ht="21.9" customHeight="1">
      <c r="A137" s="459"/>
      <c r="B137" s="452" t="s">
        <v>5</v>
      </c>
      <c r="C137" s="452"/>
      <c r="D137" s="452"/>
      <c r="E137" s="452"/>
      <c r="F137" s="452" t="s">
        <v>5</v>
      </c>
      <c r="G137" s="459"/>
      <c r="H137" s="466"/>
      <c r="I137" s="466"/>
    </row>
    <row r="138" spans="1:9" ht="21.9" customHeight="1">
      <c r="A138" s="459"/>
      <c r="B138" s="452"/>
      <c r="C138" s="452"/>
      <c r="D138" s="452"/>
      <c r="E138" s="452"/>
      <c r="F138" s="452"/>
      <c r="G138" s="459"/>
      <c r="H138" s="466"/>
      <c r="I138" s="466"/>
    </row>
    <row r="139" spans="1:9" ht="21.9" customHeight="1">
      <c r="A139" s="459"/>
      <c r="B139" s="452"/>
      <c r="C139" s="452"/>
      <c r="D139" s="452"/>
      <c r="E139" s="452"/>
      <c r="F139" s="452"/>
      <c r="G139" s="459"/>
      <c r="H139" s="466"/>
      <c r="I139" s="466"/>
    </row>
    <row r="140" spans="1:9" ht="21.9" customHeight="1">
      <c r="A140" s="459"/>
      <c r="B140" s="452"/>
      <c r="C140" s="452"/>
      <c r="D140" s="452"/>
      <c r="E140" s="452"/>
      <c r="F140" s="452"/>
      <c r="G140" s="459"/>
      <c r="H140" s="466"/>
      <c r="I140" s="466"/>
    </row>
    <row r="141" spans="1:9" ht="21.9" customHeight="1">
      <c r="A141" s="459"/>
      <c r="B141" s="452"/>
      <c r="C141" s="452"/>
      <c r="D141" s="452"/>
      <c r="E141" s="452"/>
      <c r="F141" s="452"/>
      <c r="G141" s="459"/>
      <c r="H141" s="466"/>
      <c r="I141" s="466"/>
    </row>
    <row r="142" spans="1:9" ht="21.9" customHeight="1">
      <c r="A142" s="459"/>
      <c r="B142" s="452"/>
      <c r="C142" s="452"/>
      <c r="D142" s="452"/>
      <c r="E142" s="452"/>
      <c r="F142" s="452"/>
      <c r="G142" s="459"/>
      <c r="H142" s="466"/>
      <c r="I142" s="466"/>
    </row>
    <row r="143" spans="1:9" ht="21.9" customHeight="1">
      <c r="A143" s="459"/>
      <c r="B143" s="452"/>
      <c r="C143" s="452"/>
      <c r="D143" s="452"/>
      <c r="E143" s="452"/>
      <c r="F143" s="452"/>
      <c r="G143" s="459"/>
      <c r="H143" s="466"/>
      <c r="I143" s="466"/>
    </row>
    <row r="144" spans="1:9" ht="21.9" customHeight="1">
      <c r="A144" s="459"/>
      <c r="B144" s="452"/>
      <c r="C144" s="452"/>
      <c r="D144" s="452"/>
      <c r="E144" s="452"/>
      <c r="F144" s="452"/>
      <c r="G144" s="459"/>
      <c r="H144" s="466"/>
      <c r="I144" s="466"/>
    </row>
    <row r="145" spans="1:9" ht="21.9" customHeight="1">
      <c r="A145" s="459"/>
      <c r="B145" s="452"/>
      <c r="C145" s="452"/>
      <c r="D145" s="452"/>
      <c r="E145" s="452"/>
      <c r="F145" s="452"/>
      <c r="G145" s="459"/>
      <c r="H145" s="466"/>
      <c r="I145" s="466"/>
    </row>
    <row r="146" spans="1:9" ht="21.9" customHeight="1">
      <c r="A146" s="459"/>
      <c r="B146" s="452"/>
      <c r="C146" s="452"/>
      <c r="D146" s="452"/>
      <c r="E146" s="452"/>
      <c r="F146" s="452"/>
      <c r="G146" s="459"/>
      <c r="H146" s="466"/>
      <c r="I146" s="466"/>
    </row>
    <row r="147" spans="1:9" ht="21.9" customHeight="1">
      <c r="A147" s="459"/>
      <c r="B147" s="452"/>
      <c r="C147" s="452"/>
      <c r="D147" s="452"/>
      <c r="E147" s="452"/>
      <c r="F147" s="452"/>
      <c r="G147" s="459"/>
      <c r="H147" s="466"/>
      <c r="I147" s="466"/>
    </row>
    <row r="148" spans="1:9" ht="21.6" customHeight="1">
      <c r="A148" s="459"/>
      <c r="B148" s="452"/>
      <c r="C148" s="452"/>
      <c r="D148" s="452"/>
      <c r="E148" s="452"/>
      <c r="F148" s="452"/>
      <c r="G148" s="459"/>
      <c r="H148" s="466"/>
      <c r="I148" s="466"/>
    </row>
    <row r="149" spans="1:9" ht="21.6" hidden="1" customHeight="1">
      <c r="A149" s="459"/>
      <c r="B149" s="452"/>
      <c r="C149" s="452"/>
      <c r="D149" s="452"/>
      <c r="E149" s="452"/>
      <c r="F149" s="452"/>
      <c r="G149" s="459"/>
      <c r="H149" s="466"/>
      <c r="I149" s="466"/>
    </row>
    <row r="150" spans="1:9" ht="21.6" hidden="1" customHeight="1">
      <c r="A150" s="459"/>
      <c r="B150" s="452"/>
      <c r="C150" s="452"/>
      <c r="D150" s="452"/>
      <c r="E150" s="452"/>
      <c r="F150" s="452"/>
      <c r="G150" s="459"/>
      <c r="H150" s="466"/>
      <c r="I150" s="466"/>
    </row>
    <row r="151" spans="1:9" ht="18.600000000000001" hidden="1" customHeight="1">
      <c r="A151" s="459"/>
      <c r="B151" s="452"/>
      <c r="C151" s="452"/>
      <c r="D151" s="452"/>
      <c r="E151" s="452"/>
      <c r="F151" s="452"/>
      <c r="G151" s="459"/>
      <c r="H151" s="466"/>
      <c r="I151" s="466"/>
    </row>
    <row r="152" spans="1:9" ht="21.6" hidden="1" customHeight="1">
      <c r="A152" s="459"/>
      <c r="B152" s="452"/>
      <c r="C152" s="452"/>
      <c r="D152" s="452"/>
      <c r="E152" s="452"/>
      <c r="F152" s="452"/>
      <c r="G152" s="459"/>
      <c r="H152" s="466"/>
      <c r="I152" s="466"/>
    </row>
    <row r="153" spans="1:9" ht="21.6" hidden="1" customHeight="1">
      <c r="A153" s="459"/>
      <c r="B153" s="452"/>
      <c r="C153" s="452"/>
      <c r="D153" s="452"/>
      <c r="E153" s="452"/>
      <c r="F153" s="452"/>
      <c r="G153" s="459"/>
      <c r="H153" s="466"/>
      <c r="I153" s="466"/>
    </row>
    <row r="154" spans="1:9" ht="21.9" customHeight="1">
      <c r="A154" s="459"/>
      <c r="B154" s="452"/>
      <c r="C154" s="452"/>
      <c r="D154" s="452"/>
      <c r="E154" s="452"/>
      <c r="F154" s="452"/>
      <c r="G154" s="459"/>
      <c r="H154" s="466"/>
      <c r="I154" s="466"/>
    </row>
    <row r="155" spans="1:9" ht="21.9" customHeight="1">
      <c r="A155" s="459"/>
      <c r="B155" s="452"/>
      <c r="C155" s="452"/>
      <c r="D155" s="452"/>
      <c r="E155" s="452"/>
      <c r="F155" s="452"/>
      <c r="G155" s="459"/>
      <c r="H155" s="466"/>
      <c r="I155" s="466"/>
    </row>
    <row r="156" spans="1:9" ht="21.9" customHeight="1">
      <c r="A156" s="467"/>
      <c r="B156" s="385"/>
      <c r="C156" s="385"/>
      <c r="D156" s="385"/>
      <c r="E156" s="385"/>
      <c r="F156" s="385"/>
      <c r="G156" s="467"/>
      <c r="H156" s="468"/>
      <c r="I156" s="468"/>
    </row>
    <row r="157" spans="1:9" ht="21.9" customHeight="1">
      <c r="A157" s="451" t="s">
        <v>510</v>
      </c>
      <c r="B157" s="452"/>
      <c r="C157" s="452"/>
      <c r="D157" s="452"/>
      <c r="E157" s="452"/>
      <c r="F157" s="452"/>
      <c r="G157" s="452"/>
      <c r="H157" s="452"/>
      <c r="I157" s="454" t="s">
        <v>611</v>
      </c>
    </row>
    <row r="158" spans="1:9" ht="21.9" customHeight="1">
      <c r="A158" s="388"/>
      <c r="B158" s="452"/>
      <c r="C158" s="452"/>
      <c r="D158" s="452"/>
      <c r="E158" s="452"/>
      <c r="F158" s="452"/>
      <c r="G158" s="388"/>
      <c r="H158" s="388"/>
      <c r="I158" s="388"/>
    </row>
    <row r="159" spans="1:9" ht="21.9" customHeight="1">
      <c r="A159" s="388"/>
      <c r="B159" s="452"/>
      <c r="C159" s="452"/>
      <c r="D159" s="452"/>
      <c r="E159" s="452"/>
      <c r="F159" s="452"/>
      <c r="G159" s="388"/>
      <c r="H159" s="388"/>
      <c r="I159" s="388"/>
    </row>
    <row r="160" spans="1:9" ht="21.9" customHeight="1">
      <c r="A160" s="388"/>
      <c r="B160" s="452"/>
      <c r="C160" s="452"/>
      <c r="D160" s="452"/>
      <c r="E160" s="452"/>
      <c r="F160" s="452"/>
      <c r="G160" s="388"/>
      <c r="H160" s="388"/>
      <c r="I160" s="388"/>
    </row>
    <row r="161" spans="1:10" ht="21.9" customHeight="1">
      <c r="A161" s="388"/>
      <c r="B161" s="452"/>
      <c r="C161" s="452"/>
      <c r="D161" s="452"/>
      <c r="E161" s="452"/>
      <c r="F161" s="452"/>
      <c r="G161" s="388"/>
      <c r="H161" s="388"/>
      <c r="I161" s="388"/>
    </row>
    <row r="162" spans="1:10" ht="21.9" customHeight="1">
      <c r="A162" s="388"/>
      <c r="B162" s="452"/>
      <c r="C162" s="452"/>
      <c r="D162" s="452"/>
      <c r="E162" s="452"/>
      <c r="F162" s="452"/>
      <c r="G162" s="388"/>
      <c r="H162" s="388"/>
      <c r="I162" s="388"/>
    </row>
    <row r="163" spans="1:10" ht="21.9" customHeight="1">
      <c r="A163" s="388"/>
      <c r="B163" s="452"/>
      <c r="C163" s="452"/>
      <c r="D163" s="452"/>
      <c r="E163" s="452"/>
      <c r="F163" s="452"/>
      <c r="G163" s="388"/>
      <c r="H163" s="388"/>
      <c r="I163" s="388"/>
    </row>
    <row r="164" spans="1:10" ht="21.9" customHeight="1">
      <c r="A164" s="388"/>
      <c r="B164" s="452"/>
      <c r="C164" s="452"/>
      <c r="D164" s="452"/>
      <c r="E164" s="452"/>
      <c r="F164" s="452"/>
      <c r="G164" s="388"/>
      <c r="H164" s="388"/>
      <c r="I164" s="388"/>
    </row>
    <row r="165" spans="1:10" ht="21.9" customHeight="1">
      <c r="A165" s="388"/>
      <c r="B165" s="452"/>
      <c r="C165" s="452"/>
      <c r="D165" s="452"/>
      <c r="E165" s="452"/>
      <c r="F165" s="452"/>
      <c r="G165" s="388"/>
      <c r="H165" s="388"/>
      <c r="I165" s="388"/>
    </row>
    <row r="166" spans="1:10" ht="21.9" customHeight="1">
      <c r="A166" s="388"/>
      <c r="B166" s="452"/>
      <c r="C166" s="452"/>
      <c r="D166" s="452"/>
      <c r="E166" s="452"/>
      <c r="F166" s="452"/>
      <c r="G166" s="388"/>
      <c r="H166" s="388"/>
      <c r="I166" s="388"/>
    </row>
    <row r="167" spans="1:10" ht="21.9" customHeight="1">
      <c r="A167" s="388"/>
      <c r="B167" s="452"/>
      <c r="C167" s="452"/>
      <c r="D167" s="452"/>
      <c r="E167" s="452"/>
      <c r="F167" s="452"/>
      <c r="G167" s="388"/>
      <c r="H167" s="388"/>
      <c r="I167" s="388"/>
    </row>
    <row r="168" spans="1:10" ht="21.9" customHeight="1">
      <c r="A168" s="459"/>
      <c r="B168" s="452"/>
      <c r="C168" s="452"/>
      <c r="D168" s="452"/>
      <c r="E168" s="452"/>
      <c r="F168" s="452"/>
      <c r="G168" s="459"/>
      <c r="H168" s="459"/>
      <c r="I168" s="459"/>
      <c r="J168" s="447"/>
    </row>
    <row r="169" spans="1:10" ht="21.9" customHeight="1">
      <c r="A169" s="459"/>
      <c r="B169" s="452"/>
      <c r="C169" s="452"/>
      <c r="D169" s="452"/>
      <c r="E169" s="452"/>
      <c r="F169" s="452"/>
      <c r="G169" s="459"/>
      <c r="H169" s="459"/>
      <c r="I169" s="459"/>
      <c r="J169" s="447"/>
    </row>
    <row r="170" spans="1:10" ht="15.6">
      <c r="A170" s="459"/>
      <c r="B170" s="459"/>
      <c r="C170" s="459"/>
      <c r="D170" s="459"/>
      <c r="E170" s="459"/>
      <c r="F170" s="459"/>
      <c r="G170" s="459"/>
      <c r="H170" s="459"/>
      <c r="I170" s="459"/>
      <c r="J170" s="447"/>
    </row>
    <row r="171" spans="1:10">
      <c r="A171" s="447"/>
      <c r="B171" s="447"/>
      <c r="C171" s="447"/>
      <c r="D171" s="447"/>
      <c r="E171" s="447"/>
      <c r="F171" s="447"/>
      <c r="G171" s="447"/>
      <c r="H171" s="447"/>
      <c r="I171" s="447"/>
      <c r="J171" s="469"/>
    </row>
    <row r="172" spans="1:10" ht="15.6">
      <c r="A172" s="459"/>
      <c r="B172" s="459"/>
      <c r="C172" s="459"/>
      <c r="D172" s="459"/>
      <c r="E172" s="459"/>
      <c r="F172" s="459"/>
      <c r="G172" s="459"/>
      <c r="H172" s="459"/>
      <c r="I172" s="459"/>
      <c r="J172" s="447"/>
    </row>
    <row r="173" spans="1:10" ht="15.6">
      <c r="A173" s="459"/>
      <c r="B173" s="459"/>
      <c r="C173" s="459"/>
      <c r="D173" s="459"/>
      <c r="E173" s="459"/>
      <c r="F173" s="459"/>
      <c r="G173" s="459"/>
      <c r="H173" s="459"/>
      <c r="I173" s="459"/>
      <c r="J173" s="447"/>
    </row>
    <row r="174" spans="1:10" ht="15.6">
      <c r="A174" s="388"/>
      <c r="B174" s="388"/>
      <c r="C174" s="388"/>
      <c r="D174" s="388"/>
      <c r="E174" s="388"/>
      <c r="F174" s="388"/>
      <c r="G174" s="388"/>
      <c r="H174" s="388"/>
      <c r="I174" s="388"/>
    </row>
    <row r="175" spans="1:10" ht="15.6">
      <c r="A175" s="388"/>
      <c r="B175" s="388"/>
      <c r="C175" s="388"/>
      <c r="D175" s="388"/>
      <c r="E175" s="388"/>
      <c r="F175" s="388"/>
      <c r="G175" s="388"/>
      <c r="H175" s="388"/>
      <c r="I175" s="388"/>
    </row>
    <row r="176" spans="1:10" ht="15.6">
      <c r="A176" s="388"/>
      <c r="B176" s="388"/>
      <c r="C176" s="388"/>
      <c r="D176" s="388"/>
      <c r="E176" s="388"/>
      <c r="F176" s="388"/>
      <c r="G176" s="388"/>
      <c r="H176" s="388"/>
      <c r="I176" s="388"/>
    </row>
    <row r="177" spans="1:9" ht="15.6">
      <c r="A177" s="388"/>
      <c r="B177" s="388"/>
      <c r="C177" s="388"/>
      <c r="D177" s="388"/>
      <c r="E177" s="388"/>
      <c r="F177" s="388"/>
      <c r="G177" s="388"/>
      <c r="H177" s="388"/>
      <c r="I177" s="388"/>
    </row>
    <row r="178" spans="1:9" ht="15.6">
      <c r="A178" s="388"/>
      <c r="B178" s="388"/>
      <c r="C178" s="388"/>
      <c r="D178" s="388"/>
      <c r="E178" s="388"/>
      <c r="F178" s="388"/>
      <c r="G178" s="388"/>
      <c r="H178" s="388"/>
      <c r="I178" s="388"/>
    </row>
    <row r="179" spans="1:9" ht="15.6">
      <c r="A179" s="388"/>
      <c r="B179" s="388"/>
      <c r="C179" s="388"/>
      <c r="D179" s="388"/>
      <c r="E179" s="388"/>
      <c r="F179" s="388"/>
      <c r="G179" s="388"/>
      <c r="H179" s="388"/>
      <c r="I179" s="388"/>
    </row>
    <row r="180" spans="1:9" ht="15.6">
      <c r="A180" s="388"/>
      <c r="B180" s="388"/>
      <c r="C180" s="388"/>
      <c r="D180" s="388"/>
      <c r="E180" s="388"/>
      <c r="F180" s="388"/>
      <c r="G180" s="388"/>
      <c r="H180" s="388"/>
      <c r="I180" s="388"/>
    </row>
    <row r="181" spans="1:9" ht="15.6">
      <c r="A181" s="388"/>
      <c r="B181" s="388"/>
      <c r="C181" s="388"/>
      <c r="D181" s="388"/>
      <c r="E181" s="388"/>
      <c r="F181" s="388"/>
      <c r="G181" s="388"/>
      <c r="H181" s="388"/>
      <c r="I181" s="388"/>
    </row>
    <row r="182" spans="1:9" ht="15.6">
      <c r="A182" s="388"/>
      <c r="B182" s="388"/>
      <c r="C182" s="388"/>
      <c r="D182" s="388"/>
      <c r="E182" s="388"/>
      <c r="F182" s="388"/>
      <c r="G182" s="388"/>
      <c r="H182" s="388"/>
      <c r="I182" s="388"/>
    </row>
    <row r="183" spans="1:9" ht="15.6">
      <c r="A183" s="388"/>
      <c r="B183" s="388"/>
      <c r="C183" s="388"/>
      <c r="D183" s="388"/>
      <c r="E183" s="388"/>
      <c r="F183" s="388"/>
      <c r="G183" s="388"/>
      <c r="H183" s="388"/>
      <c r="I183" s="388"/>
    </row>
    <row r="184" spans="1:9" ht="15.6">
      <c r="A184" s="388"/>
      <c r="B184" s="388"/>
      <c r="C184" s="388"/>
      <c r="D184" s="388"/>
      <c r="E184" s="388"/>
      <c r="F184" s="388"/>
      <c r="G184" s="388"/>
      <c r="H184" s="388"/>
      <c r="I184" s="388"/>
    </row>
  </sheetData>
  <sheetProtection algorithmName="SHA-512" hashValue="q4Gxh3DKVD5Atm/F/opllzwfy+7dfIGXwlLTvWrv4k+wJBTY16daRtJtCZ1tnwtbcW13zSR7HQSkymT4VuOTCg==" saltValue="gamd5tB7ACxQTLVvjjnuZA==" spinCount="100000" sheet="1" formatColumns="0" formatRows="0" selectLockedCells="1"/>
  <customSheetViews>
    <customSheetView guid="{AC4C7B77-63EC-4D27-A5DB-0B1118A50B23}" showPageBreaks="1" printArea="1" hiddenRows="1" hiddenColumns="1" view="pageBreakPreview" topLeftCell="A64">
      <selection activeCell="AT42" sqref="AT42"/>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1"/>
      <headerFooter alignWithMargins="0"/>
    </customSheetView>
    <customSheetView guid="{75B62F04-C357-470B-9A70-09F62BD072B1}" showPageBreaks="1" printArea="1" hiddenRows="1" hiddenColumns="1" view="pageBreakPreview" topLeftCell="A40">
      <selection activeCell="AT42" sqref="AT42"/>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2"/>
      <headerFooter alignWithMargins="0"/>
    </customSheetView>
    <customSheetView guid="{FB41F969-87BE-4AD1-A99C-A5F9EA1C8FCB}" showPageBreaks="1" printArea="1" hiddenRows="1" hiddenColumns="1" view="pageBreakPreview">
      <selection activeCell="J13" sqref="J1:AO1048576"/>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3"/>
      <headerFooter alignWithMargins="0"/>
    </customSheetView>
    <customSheetView guid="{47D52ECC-373D-4A7A-838F-7112A4A0A94F}" showPageBreaks="1" printArea="1" hiddenRows="1" hiddenColumns="1" view="pageBreakPreview" topLeftCell="A97">
      <selection activeCell="X103" sqref="X103"/>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4"/>
      <headerFooter alignWithMargins="0"/>
    </customSheetView>
    <customSheetView guid="{BA86FE7A-199D-4ABD-A444-AE6BFDF4BCC9}" scale="145" showPageBreaks="1" printArea="1" hiddenRows="1" hiddenColumns="1" view="pageBreakPreview">
      <selection activeCell="A48" sqref="A48:I48"/>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5"/>
      <headerFooter alignWithMargins="0"/>
    </customSheetView>
    <customSheetView guid="{05855B4F-D61E-4C97-B759-B2F96767F6F8}" scale="145" showPageBreaks="1" printArea="1" hiddenRows="1" hiddenColumns="1" view="pageBreakPreview" topLeftCell="A43">
      <selection activeCell="A48" sqref="A48:I48"/>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6"/>
      <headerFooter alignWithMargins="0"/>
    </customSheetView>
    <customSheetView guid="{347D9A5E-5167-4CD7-A121-BEAF211F64E4}" showPageBreaks="1" printArea="1" hiddenRows="1" hiddenColumns="1" view="pageBreakPreview" topLeftCell="A97">
      <selection activeCell="X103" sqref="X103"/>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7"/>
      <headerFooter alignWithMargins="0"/>
    </customSheetView>
    <customSheetView guid="{72B383D4-8341-48BE-BBCC-63C6785ABF81}" showPageBreaks="1" printArea="1" hiddenRows="1" hiddenColumns="1" view="pageBreakPreview" topLeftCell="A13">
      <selection activeCell="J13" sqref="J1:AO1048576"/>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8"/>
      <headerFooter alignWithMargins="0"/>
    </customSheetView>
    <customSheetView guid="{7706378E-40E2-4583-90AF-E6E1DCB3696C}" showPageBreaks="1" printArea="1" hiddenRows="1" hiddenColumns="1" view="pageBreakPreview" topLeftCell="A40">
      <selection activeCell="AT42" sqref="AT42"/>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9"/>
      <headerFooter alignWithMargins="0"/>
    </customSheetView>
  </customSheetViews>
  <mergeCells count="99">
    <mergeCell ref="A37:I37"/>
    <mergeCell ref="A42:I42"/>
    <mergeCell ref="A38:I38"/>
    <mergeCell ref="A1:I1"/>
    <mergeCell ref="B2:I2"/>
    <mergeCell ref="B3:I3"/>
    <mergeCell ref="B4:I4"/>
    <mergeCell ref="B5:I5"/>
    <mergeCell ref="B66:I66"/>
    <mergeCell ref="B6:I6"/>
    <mergeCell ref="A32:I32"/>
    <mergeCell ref="A34:I34"/>
    <mergeCell ref="A49:D49"/>
    <mergeCell ref="E49:I49"/>
    <mergeCell ref="A39:I39"/>
    <mergeCell ref="A40:I40"/>
    <mergeCell ref="A41:I41"/>
    <mergeCell ref="A44:I44"/>
    <mergeCell ref="A43:I43"/>
    <mergeCell ref="A46:I46"/>
    <mergeCell ref="A47:I47"/>
    <mergeCell ref="A48:I48"/>
    <mergeCell ref="A35:I35"/>
    <mergeCell ref="A36:I36"/>
    <mergeCell ref="B83:I83"/>
    <mergeCell ref="A50:D50"/>
    <mergeCell ref="E50:I50"/>
    <mergeCell ref="A69:D69"/>
    <mergeCell ref="E69:I69"/>
    <mergeCell ref="A52:I52"/>
    <mergeCell ref="A53:I53"/>
    <mergeCell ref="A55:I55"/>
    <mergeCell ref="A57:I57"/>
    <mergeCell ref="A59:I59"/>
    <mergeCell ref="B60:I60"/>
    <mergeCell ref="B64:I64"/>
    <mergeCell ref="B65:I65"/>
    <mergeCell ref="B61:I61"/>
    <mergeCell ref="B62:I62"/>
    <mergeCell ref="B63:I63"/>
    <mergeCell ref="B90:I90"/>
    <mergeCell ref="B92:I92"/>
    <mergeCell ref="B89:I89"/>
    <mergeCell ref="B91:I91"/>
    <mergeCell ref="A70:D70"/>
    <mergeCell ref="E70:I70"/>
    <mergeCell ref="A72:I72"/>
    <mergeCell ref="B73:I73"/>
    <mergeCell ref="B76:I76"/>
    <mergeCell ref="B77:I77"/>
    <mergeCell ref="B78:I78"/>
    <mergeCell ref="B79:I79"/>
    <mergeCell ref="B80:I80"/>
    <mergeCell ref="A75:I75"/>
    <mergeCell ref="B81:I81"/>
    <mergeCell ref="B82:I82"/>
    <mergeCell ref="A84:D84"/>
    <mergeCell ref="E84:I84"/>
    <mergeCell ref="B88:I88"/>
    <mergeCell ref="A85:D85"/>
    <mergeCell ref="E85:I85"/>
    <mergeCell ref="A87:I87"/>
    <mergeCell ref="A97:D97"/>
    <mergeCell ref="E97:I97"/>
    <mergeCell ref="A98:D98"/>
    <mergeCell ref="E98:I98"/>
    <mergeCell ref="B93:I93"/>
    <mergeCell ref="F122:G122"/>
    <mergeCell ref="F128:I128"/>
    <mergeCell ref="B131:E131"/>
    <mergeCell ref="F131:I131"/>
    <mergeCell ref="B94:I94"/>
    <mergeCell ref="B95:I95"/>
    <mergeCell ref="B96:I96"/>
    <mergeCell ref="B101:I101"/>
    <mergeCell ref="A117:D117"/>
    <mergeCell ref="E117:I117"/>
    <mergeCell ref="B115:I115"/>
    <mergeCell ref="B111:I111"/>
    <mergeCell ref="B114:I114"/>
    <mergeCell ref="B112:I112"/>
    <mergeCell ref="B113:I113"/>
    <mergeCell ref="B106:I106"/>
    <mergeCell ref="B67:I67"/>
    <mergeCell ref="B68:I68"/>
    <mergeCell ref="B135:E135"/>
    <mergeCell ref="F135:I135"/>
    <mergeCell ref="B102:I102"/>
    <mergeCell ref="B103:I103"/>
    <mergeCell ref="B105:I105"/>
    <mergeCell ref="A109:I109"/>
    <mergeCell ref="B122:C122"/>
    <mergeCell ref="B125:E125"/>
    <mergeCell ref="A118:D118"/>
    <mergeCell ref="E118:I118"/>
    <mergeCell ref="B120:I120"/>
    <mergeCell ref="B123:E123"/>
    <mergeCell ref="F123:I123"/>
    <mergeCell ref="F125:I125"/>
  </mergeCells>
  <printOptions horizontalCentered="1"/>
  <pageMargins left="0.59" right="0.42" top="0.52" bottom="0.32" header="0.27" footer="0.21"/>
  <pageSetup paperSize="9" scale="91" orientation="portrait" r:id="rId10"/>
  <headerFooter alignWithMargins="0"/>
  <rowBreaks count="5" manualBreakCount="5">
    <brk id="51" max="8" man="1"/>
    <brk id="71" max="8" man="1"/>
    <brk id="86" max="8" man="1"/>
    <brk id="99" max="8" man="1"/>
    <brk id="119" max="8" man="1"/>
  </rowBreaks>
  <ignoredErrors>
    <ignoredError sqref="A60:A68 A73 A76:A83 A88:A96 A105:A106 A102:A103 A101 A113:A115" numberStoredAsText="1"/>
  </ignoredErrors>
  <drawing r:id="rId1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0">
    <tabColor indexed="11"/>
    <pageSetUpPr fitToPage="1"/>
  </sheetPr>
  <dimension ref="A1:I45"/>
  <sheetViews>
    <sheetView showGridLines="0" showZeros="0" view="pageBreakPreview" topLeftCell="A10" zoomScaleSheetLayoutView="100" workbookViewId="0">
      <selection activeCell="E1" sqref="E1"/>
    </sheetView>
  </sheetViews>
  <sheetFormatPr defaultColWidth="9.109375" defaultRowHeight="14.4"/>
  <cols>
    <col min="1" max="1" width="12.109375" style="29" customWidth="1"/>
    <col min="2" max="2" width="36.88671875" style="29" customWidth="1"/>
    <col min="3" max="3" width="11.44140625" style="29" customWidth="1"/>
    <col min="4" max="4" width="27.109375" style="29" customWidth="1"/>
    <col min="5" max="5" width="39.33203125" style="29" customWidth="1"/>
    <col min="6" max="8" width="9.109375" style="24"/>
    <col min="9" max="16384" width="9.109375" style="25"/>
  </cols>
  <sheetData>
    <row r="1" spans="1:9" ht="31.5" customHeight="1">
      <c r="A1" s="876" t="str">
        <f>'Attach 3(JV)'!A1</f>
        <v>Specification No. :5002001909/OTHERS/DOM/A04-CC CS -5</v>
      </c>
      <c r="B1" s="876"/>
      <c r="C1" s="876"/>
      <c r="D1" s="876"/>
      <c r="E1" s="374" t="str">
        <f>"Attachment-19 " &amp; 'Attach 3(JV)'!AT1</f>
        <v xml:space="preserve">Attachment-19 </v>
      </c>
    </row>
    <row r="2" spans="1:9" ht="7.5" customHeight="1"/>
    <row r="3" spans="1:9" ht="98.25" customHeight="1">
      <c r="A3" s="877" t="str">
        <f>'Attach 3(JV)'!A3</f>
        <v>Rural Electrification Work under Prime Minister’s Development Project (PMDP) in Reasi, Udhampur &amp; Ramban districts of UT of J&amp;K.</v>
      </c>
      <c r="B3" s="878"/>
      <c r="C3" s="878"/>
      <c r="D3" s="878"/>
      <c r="E3" s="878"/>
      <c r="F3" s="26"/>
      <c r="G3" s="27"/>
      <c r="H3" s="26"/>
    </row>
    <row r="4" spans="1:9" ht="20.100000000000001" customHeight="1">
      <c r="A4" s="28"/>
      <c r="H4" s="30"/>
      <c r="I4" s="10"/>
    </row>
    <row r="5" spans="1:9" ht="20.100000000000001" customHeight="1">
      <c r="A5" s="643" t="s">
        <v>2</v>
      </c>
      <c r="B5" s="643"/>
      <c r="C5" s="643"/>
      <c r="D5" s="643"/>
      <c r="E5" s="643"/>
      <c r="F5" s="31"/>
      <c r="H5" s="30"/>
      <c r="I5" s="12"/>
    </row>
    <row r="6" spans="1:9" ht="20.100000000000001" customHeight="1">
      <c r="A6" s="32"/>
      <c r="H6" s="30"/>
      <c r="I6" s="12"/>
    </row>
    <row r="7" spans="1:9" ht="20.100000000000001" customHeight="1">
      <c r="A7" s="33" t="str">
        <f>'Attach 3(JV)'!A7</f>
        <v>Bidder’s Name and Address (Sole Bidder) :</v>
      </c>
      <c r="E7" s="15" t="str">
        <f>'Attach 3(JV)'!E7</f>
        <v>To:</v>
      </c>
      <c r="H7" s="30"/>
      <c r="I7" s="12"/>
    </row>
    <row r="8" spans="1:9" ht="35.25" customHeight="1">
      <c r="A8" s="816" t="str">
        <f>'Attach 3(JV)'!A8</f>
        <v/>
      </c>
      <c r="B8" s="816"/>
      <c r="C8" s="816"/>
      <c r="D8" s="816"/>
      <c r="E8" s="158" t="str">
        <f>'Attach 3(JV)'!E8</f>
        <v>Contract Services</v>
      </c>
      <c r="H8" s="30"/>
      <c r="I8" s="12"/>
    </row>
    <row r="9" spans="1:9" ht="20.100000000000001" customHeight="1">
      <c r="A9" s="13" t="s">
        <v>351</v>
      </c>
      <c r="B9" s="879" t="str">
        <f>'Attach 3(JV)'!B9</f>
        <v/>
      </c>
      <c r="C9" s="879"/>
      <c r="D9" s="879"/>
      <c r="E9" s="158" t="str">
        <f>'Attach 3(JV)'!E9</f>
        <v>Power Grid Corporation of India Ltd.,</v>
      </c>
      <c r="H9" s="30"/>
      <c r="I9" s="12"/>
    </row>
    <row r="10" spans="1:9" ht="20.100000000000001" customHeight="1">
      <c r="A10" s="13" t="s">
        <v>353</v>
      </c>
      <c r="B10" s="879" t="str">
        <f>'Attach 3(JV)'!B10</f>
        <v/>
      </c>
      <c r="C10" s="879"/>
      <c r="D10" s="879"/>
      <c r="E10" s="158" t="str">
        <f>'Attach 3(JV)'!E10</f>
        <v>"Saudamini", Plot No. 2, Sector 29</v>
      </c>
      <c r="H10" s="30"/>
      <c r="I10" s="12"/>
    </row>
    <row r="11" spans="1:9" ht="20.100000000000001" customHeight="1">
      <c r="B11" s="879" t="str">
        <f>'Attach 3(JV)'!B11</f>
        <v/>
      </c>
      <c r="C11" s="879"/>
      <c r="D11" s="879"/>
      <c r="E11" s="158" t="str">
        <f>'Attach 3(JV)'!E11</f>
        <v>Gurgaon (Haryana) - 122001</v>
      </c>
    </row>
    <row r="12" spans="1:9" ht="18" customHeight="1">
      <c r="A12" s="32"/>
      <c r="B12" s="879" t="str">
        <f>'Attach 3(JV)'!B12</f>
        <v/>
      </c>
      <c r="C12" s="879"/>
      <c r="D12" s="879"/>
      <c r="E12" s="15"/>
    </row>
    <row r="13" spans="1:9" ht="19.5" hidden="1" customHeight="1">
      <c r="A13" s="32"/>
      <c r="B13" s="149"/>
      <c r="C13" s="149"/>
      <c r="D13" s="149"/>
      <c r="E13" s="15"/>
    </row>
    <row r="14" spans="1:9" ht="20.100000000000001" customHeight="1">
      <c r="A14" s="32"/>
      <c r="B14" s="149"/>
      <c r="C14" s="149"/>
      <c r="D14" s="149"/>
      <c r="G14" s="11"/>
    </row>
    <row r="15" spans="1:9" ht="20.100000000000001" customHeight="1">
      <c r="A15" s="29" t="s">
        <v>346</v>
      </c>
    </row>
    <row r="16" spans="1:9" ht="6" customHeight="1">
      <c r="A16" s="32"/>
    </row>
    <row r="17" spans="1:8" ht="78.75" customHeight="1">
      <c r="A17" s="649" t="s">
        <v>3</v>
      </c>
      <c r="B17" s="649"/>
      <c r="C17" s="649"/>
      <c r="D17" s="649"/>
      <c r="E17" s="649"/>
    </row>
    <row r="18" spans="1:8" ht="56.25" customHeight="1">
      <c r="A18" s="875" t="s">
        <v>502</v>
      </c>
      <c r="B18" s="875"/>
      <c r="C18" s="875"/>
      <c r="D18" s="875"/>
      <c r="E18" s="875"/>
    </row>
    <row r="19" spans="1:8" ht="184.5" customHeight="1">
      <c r="A19" s="875" t="s">
        <v>501</v>
      </c>
      <c r="B19" s="875"/>
      <c r="C19" s="875"/>
      <c r="D19" s="875"/>
      <c r="E19" s="875"/>
    </row>
    <row r="20" spans="1:8" ht="8.25" hidden="1" customHeight="1">
      <c r="A20" s="32"/>
    </row>
    <row r="21" spans="1:8" ht="20.100000000000001" hidden="1" customHeight="1">
      <c r="A21" s="32"/>
    </row>
    <row r="22" spans="1:8" ht="20.100000000000001" hidden="1" customHeight="1">
      <c r="A22" s="32"/>
    </row>
    <row r="23" spans="1:8" ht="57.75" hidden="1" customHeight="1">
      <c r="A23" s="649"/>
      <c r="B23" s="649"/>
      <c r="C23" s="649"/>
      <c r="D23" s="649"/>
      <c r="E23" s="649"/>
      <c r="F23" s="34"/>
      <c r="G23" s="34"/>
      <c r="H23" s="34"/>
    </row>
    <row r="24" spans="1:8" ht="20.100000000000001" hidden="1" customHeight="1">
      <c r="A24" s="32"/>
    </row>
    <row r="25" spans="1:8" ht="20.100000000000001" hidden="1" customHeight="1">
      <c r="A25" s="35"/>
    </row>
    <row r="26" spans="1:8" ht="20.100000000000001" hidden="1" customHeight="1"/>
    <row r="27" spans="1:8" ht="20.100000000000001" hidden="1" customHeight="1">
      <c r="A27" s="35"/>
    </row>
    <row r="28" spans="1:8" ht="20.100000000000001" hidden="1" customHeight="1"/>
    <row r="29" spans="1:8" ht="12" customHeight="1">
      <c r="D29" s="37"/>
    </row>
    <row r="30" spans="1:8" ht="33" customHeight="1">
      <c r="A30" s="36" t="s">
        <v>6</v>
      </c>
      <c r="B30" s="72" t="str">
        <f>'Attach 3(JV)'!B24</f>
        <v>--</v>
      </c>
      <c r="C30" s="40"/>
      <c r="D30" s="37" t="s">
        <v>4</v>
      </c>
      <c r="E30" s="297" t="str">
        <f>'Attach 3(JV)'!E24</f>
        <v/>
      </c>
    </row>
    <row r="31" spans="1:8" ht="33" customHeight="1">
      <c r="A31" s="36" t="s">
        <v>7</v>
      </c>
      <c r="B31" s="297" t="str">
        <f>'Attach 3(JV)'!B25</f>
        <v/>
      </c>
      <c r="C31" s="40"/>
      <c r="D31" s="37" t="s">
        <v>5</v>
      </c>
      <c r="E31" s="297" t="str">
        <f>'Attach 3(JV)'!E25</f>
        <v/>
      </c>
    </row>
    <row r="32" spans="1:8" ht="33" customHeight="1">
      <c r="B32" s="40"/>
      <c r="C32" s="40"/>
      <c r="D32" s="37"/>
      <c r="E32" s="40"/>
    </row>
    <row r="33" spans="1:1" ht="20.100000000000001" customHeight="1"/>
    <row r="34" spans="1:1" ht="20.100000000000001" customHeight="1">
      <c r="A34" s="38"/>
    </row>
    <row r="35" spans="1:1" ht="20.100000000000001" customHeight="1"/>
    <row r="36" spans="1:1" ht="20.100000000000001" customHeight="1"/>
    <row r="37" spans="1:1" ht="20.100000000000001" customHeight="1">
      <c r="A37" s="38"/>
    </row>
    <row r="38" spans="1:1" ht="20.100000000000001" customHeight="1"/>
    <row r="39" spans="1:1" ht="20.100000000000001" customHeight="1">
      <c r="A39" s="38"/>
    </row>
    <row r="40" spans="1:1" ht="20.100000000000001" customHeight="1"/>
    <row r="41" spans="1:1" ht="20.100000000000001" customHeight="1">
      <c r="A41" s="38"/>
    </row>
    <row r="42" spans="1:1" ht="20.100000000000001" customHeight="1"/>
    <row r="43" spans="1:1" ht="20.100000000000001" customHeight="1"/>
    <row r="44" spans="1:1" ht="20.100000000000001" customHeight="1"/>
    <row r="45" spans="1:1" ht="20.100000000000001" customHeight="1"/>
  </sheetData>
  <sheetProtection algorithmName="SHA-512" hashValue="olpaaNfk+3yPbYDnKOZ1tBaF4DemhOMNN4sFUslmjC/SVM0auxxwPUjAprb1tFxXMF9FwSZ33VxJHgJzPBcBsQ==" saltValue="ndbH8e3criNzrec6But/eA==" spinCount="100000" sheet="1" formatColumns="0" formatRows="0" selectLockedCells="1"/>
  <customSheetViews>
    <customSheetView guid="{AC4C7B77-63EC-4D27-A5DB-0B1118A50B23}" showPageBreaks="1" showGridLines="0" zeroValues="0" fitToPage="1" printArea="1" hiddenRows="1" view="pageBreakPreview" topLeftCell="A10">
      <selection activeCell="E1" sqref="E1"/>
      <pageMargins left="0.75" right="0.63" top="0.57999999999999996" bottom="0.6" header="0.34" footer="0.35"/>
      <pageSetup scale="79" orientation="portrait" r:id="rId1"/>
      <headerFooter alignWithMargins="0">
        <oddFooter>&amp;R&amp;"Book Antiqua,Bold"&amp;8 Page &amp;P of &amp;N</oddFooter>
      </headerFooter>
    </customSheetView>
    <customSheetView guid="{75B62F04-C357-470B-9A70-09F62BD072B1}" showPageBreaks="1" showGridLines="0" zeroValues="0" fitToPage="1" printArea="1" hiddenRows="1" view="pageBreakPreview" topLeftCell="A10">
      <selection activeCell="E1" sqref="E1"/>
      <pageMargins left="0.75" right="0.63" top="0.57999999999999996" bottom="0.6" header="0.34" footer="0.35"/>
      <pageSetup scale="80" orientation="portrait" r:id="rId2"/>
      <headerFooter alignWithMargins="0">
        <oddFooter>&amp;R&amp;"Book Antiqua,Bold"&amp;8 Page &amp;P of &amp;N</oddFooter>
      </headerFooter>
    </customSheetView>
    <customSheetView guid="{FB41F969-87BE-4AD1-A99C-A5F9EA1C8FCB}" showPageBreaks="1" showGridLines="0" zeroValues="0" fitToPage="1" printArea="1" hiddenRows="1" view="pageBreakPreview">
      <selection activeCell="E1" sqref="E1"/>
      <pageMargins left="0.75" right="0.63" top="0.57999999999999996" bottom="0.6" header="0.34" footer="0.35"/>
      <pageSetup scale="79" orientation="portrait" r:id="rId3"/>
      <headerFooter alignWithMargins="0">
        <oddFooter>&amp;R&amp;"Book Antiqua,Bold"&amp;8 Page &amp;P of &amp;N</oddFooter>
      </headerFooter>
    </customSheetView>
    <customSheetView guid="{47D52ECC-373D-4A7A-838F-7112A4A0A94F}" showPageBreaks="1" showGridLines="0" zeroValues="0" fitToPage="1" printArea="1" hiddenRows="1" view="pageBreakPreview">
      <selection activeCell="A3" sqref="A3:E3"/>
      <pageMargins left="0.75" right="0.63" top="0.57999999999999996" bottom="0.6" header="0.34" footer="0.35"/>
      <pageSetup scale="80" orientation="portrait" r:id="rId4"/>
      <headerFooter alignWithMargins="0">
        <oddFooter>&amp;R&amp;"Book Antiqua,Bold"&amp;8 Page &amp;P of &amp;N</oddFooter>
      </headerFooter>
    </customSheetView>
    <customSheetView guid="{BA86FE7A-199D-4ABD-A444-AE6BFDF4BCC9}" showPageBreaks="1" showGridLines="0" zeroValues="0" fitToPage="1" printArea="1" hiddenRows="1" view="pageBreakPreview" topLeftCell="A14">
      <selection activeCell="A3" sqref="A3:E3"/>
      <pageMargins left="0.75" right="0.63" top="0.57999999999999996" bottom="0.6" header="0.34" footer="0.35"/>
      <pageSetup scale="79" orientation="portrait" r:id="rId5"/>
      <headerFooter alignWithMargins="0">
        <oddFooter>&amp;R&amp;"Book Antiqua,Bold"&amp;8 Page &amp;P of &amp;N</oddFooter>
      </headerFooter>
    </customSheetView>
    <customSheetView guid="{E51D3662-FFCE-4FD6-A590-7DDC9E38C41F}" showPageBreaks="1" showGridLines="0" zeroValues="0" fitToPage="1" printArea="1" hiddenRows="1" view="pageBreakPreview">
      <selection activeCell="G17" sqref="G17"/>
      <pageMargins left="0.75" right="0.63" top="0.57999999999999996" bottom="0.6" header="0.34" footer="0.35"/>
      <pageSetup scale="96" orientation="portrait" r:id="rId6"/>
      <headerFooter alignWithMargins="0">
        <oddFooter>&amp;R&amp;"Book Antiqua,Bold"&amp;8 Page &amp;P of &amp;N</oddFooter>
      </headerFooter>
    </customSheetView>
    <customSheetView guid="{CB7992C9-ABA5-4C7D-8C49-1E1D8E8875C7}" showPageBreaks="1" showGridLines="0" zeroValues="0" printArea="1" hiddenRows="1" view="pageBreakPreview" topLeftCell="A10">
      <selection activeCell="H18" sqref="H18"/>
      <pageMargins left="0.75" right="0.63" top="0.57999999999999996" bottom="0.6" header="0.34" footer="0.35"/>
      <pageSetup scale="95" orientation="portrait" r:id="rId7"/>
      <headerFooter alignWithMargins="0">
        <oddFooter>&amp;R&amp;"Book Antiqua,Bold"&amp;8 Page &amp;P of &amp;N</oddFooter>
      </headerFooter>
    </customSheetView>
    <customSheetView guid="{97C0FC0E-800C-45C9-895E-E91A3F1ADBA4}" showPageBreaks="1" showGridLines="0" zeroValues="0" printArea="1" hiddenRows="1" view="pageBreakPreview" topLeftCell="A32">
      <selection activeCell="I7" sqref="I7"/>
      <pageMargins left="0.75" right="0.63" top="0.57999999999999996" bottom="0.6" header="0.34" footer="0.35"/>
      <pageSetup scale="95" orientation="portrait" r:id="rId8"/>
      <headerFooter alignWithMargins="0">
        <oddFooter>&amp;R&amp;"Book Antiqua,Bold"&amp;8 Page &amp;P of &amp;N</oddFooter>
      </headerFooter>
    </customSheetView>
    <customSheetView guid="{15A19D23-A9FD-4FC1-B7B0-F2D16BDFC729}" showPageBreaks="1" showGridLines="0" zeroValues="0" printArea="1" hiddenRows="1" view="pageBreakPreview" topLeftCell="A32">
      <selection activeCell="A17" sqref="A17:E17"/>
      <pageMargins left="0.75" right="0.63" top="0.57999999999999996" bottom="0.6" header="0.34" footer="0.35"/>
      <pageSetup scale="95" orientation="portrait" r:id="rId9"/>
      <headerFooter alignWithMargins="0">
        <oddFooter>&amp;R&amp;"Book Antiqua,Bold"&amp;8 Page &amp;P of &amp;N</oddFooter>
      </headerFooter>
    </customSheetView>
    <customSheetView guid="{C5EDD9E3-0801-4479-8600-A80B0FCFDF0B}" showPageBreaks="1" showGridLines="0" zeroValues="0" printArea="1" hiddenRows="1" view="pageBreakPreview" topLeftCell="A32">
      <selection activeCell="A17" sqref="A17:E17"/>
      <pageMargins left="0.75" right="0.63" top="0.57999999999999996" bottom="0.6" header="0.34" footer="0.35"/>
      <pageSetup scale="95" orientation="portrait" r:id="rId10"/>
      <headerFooter alignWithMargins="0">
        <oddFooter>&amp;R&amp;"Book Antiqua,Bold"&amp;8 Page &amp;P of &amp;N</oddFooter>
      </headerFooter>
    </customSheetView>
    <customSheetView guid="{FE4EC9C4-31B9-4D40-8323-5B16C3BC840F}" scale="60" showPageBreaks="1" showGridLines="0" zeroValues="0" printArea="1" hiddenRows="1" view="pageBreakPreview" topLeftCell="A4">
      <selection activeCell="B11" sqref="B11:D11"/>
      <pageMargins left="0.75" right="0.63" top="0.57999999999999996" bottom="0.6" header="0.34" footer="0.35"/>
      <pageSetup orientation="portrait" r:id="rId11"/>
      <headerFooter alignWithMargins="0">
        <oddFooter>&amp;R&amp;"Book Antiqua,Bold"&amp;8 Page &amp;P of &amp;N</oddFooter>
      </headerFooter>
    </customSheetView>
    <customSheetView guid="{F9FE2C60-2849-4C32-B532-2B1A89FFA9CD}" showGridLines="0" zeroValues="0" hiddenRows="1" topLeftCell="A29">
      <selection activeCell="B11" sqref="B11:D11"/>
      <pageMargins left="0.75" right="0.63" top="0.57999999999999996" bottom="0.6" header="0.34" footer="0.35"/>
      <pageSetup orientation="portrait" r:id="rId12"/>
      <headerFooter alignWithMargins="0">
        <oddFooter>&amp;R&amp;"Book Antiqua,Bold"&amp;8 Page &amp;P of &amp;N</oddFooter>
      </headerFooter>
    </customSheetView>
    <customSheetView guid="{494F6778-23FE-4AAC-B37D-6C7543FC13B9}" showGridLines="0" zeroValues="0">
      <selection activeCell="A3" sqref="A3:E3"/>
      <pageMargins left="0.75" right="0.63" top="0.57999999999999996" bottom="0.6" header="0.34" footer="0.35"/>
      <pageSetup orientation="portrait" r:id="rId13"/>
      <headerFooter alignWithMargins="0">
        <oddFooter>&amp;R&amp;"Book Antiqua,Bold"&amp;8 Page &amp;P of &amp;N</oddFooter>
      </headerFooter>
    </customSheetView>
    <customSheetView guid="{CD4CA1A8-824A-452F-BDBA-32A47C1B3013}" showGridLines="0" zeroValues="0">
      <selection activeCell="E11" sqref="E11"/>
      <pageMargins left="0.75" right="0.63" top="0.57999999999999996" bottom="0.6" header="0.34" footer="0.35"/>
      <pageSetup orientation="portrait" r:id="rId14"/>
      <headerFooter alignWithMargins="0">
        <oddFooter>&amp;R&amp;"Book Antiqua,Bold"&amp;8 Page &amp;P of &amp;N</oddFooter>
      </headerFooter>
    </customSheetView>
    <customSheetView guid="{8E7B022F-1113-4BA2-B2BA-8EDBE02A2557}" showPageBreaks="1" showGridLines="0" zeroValues="0" printArea="1" showRuler="0">
      <selection activeCell="A5" sqref="A5:F5"/>
      <pageMargins left="0.75" right="0.63" top="0.57999999999999996" bottom="0.6" header="0.34" footer="0.35"/>
      <pageSetup orientation="portrait" r:id="rId15"/>
      <headerFooter alignWithMargins="0">
        <oddFooter>&amp;L&amp;8Tower Package-TW05, TL associated with Phase-I Generation Project in Orissa (Part-C)&amp;R&amp;"Book Antiqua,Bold"&amp;8 Page &amp;P of &amp;N</oddFooter>
      </headerFooter>
    </customSheetView>
    <customSheetView guid="{A3F641DF-CF1D-48E3-AFDC-E52726A449CB}" zeroValues="0" showRuler="0">
      <pageMargins left="0.75" right="0.75" top="0.77" bottom="1" header="0.5" footer="0.5"/>
      <pageSetup orientation="portrait" r:id="rId16"/>
      <headerFooter alignWithMargins="0">
        <oddFooter>&amp;L&amp;8Tower Package-P238-TW04, TL associated with Phase-I Generation Project in Orissa (Part-C)&amp;R&amp;"Book Antiqua,Bold"&amp;8Attachment-17 TW04  / Page &amp;P of &amp;N</oddFooter>
      </headerFooter>
    </customSheetView>
    <customSheetView guid="{ECEBABD0-566A-41C4-AA9A-38EA30EFEDA8}" showGridLines="0" zeroValues="0" showRuler="0">
      <pageMargins left="0.75" right="0.63" top="0.55000000000000004" bottom="0.64" header="0.34" footer="0.38"/>
      <pageSetup orientation="portrait" r:id="rId17"/>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zeroValues="0">
      <selection activeCell="K12" sqref="K12"/>
      <pageMargins left="0.75" right="0.63" top="0.57999999999999996" bottom="0.6" header="0.34" footer="0.35"/>
      <pageSetup orientation="portrait" r:id="rId18"/>
      <headerFooter alignWithMargins="0">
        <oddFooter>&amp;R&amp;"Book Antiqua,Bold"&amp;8 Page &amp;P of &amp;N</oddFooter>
      </headerFooter>
    </customSheetView>
    <customSheetView guid="{7A9EA6D6-4DDF-43D9-92E6-C6AFAD14E266}" showGridLines="0" zeroValues="0" hiddenRows="1">
      <selection activeCell="B11" sqref="B11:D11"/>
      <pageMargins left="0.75" right="0.63" top="0.57999999999999996" bottom="0.6" header="0.34" footer="0.35"/>
      <pageSetup orientation="portrait" r:id="rId19"/>
      <headerFooter alignWithMargins="0">
        <oddFooter>&amp;R&amp;"Book Antiqua,Bold"&amp;8 Page &amp;P of &amp;N</oddFooter>
      </headerFooter>
    </customSheetView>
    <customSheetView guid="{DC28ED1E-3E35-4094-9C2B-5C0A1C1D459C}" showGridLines="0" zeroValues="0" hiddenRows="1">
      <selection activeCell="B11" sqref="B11:D11"/>
      <pageMargins left="0.75" right="0.63" top="0.57999999999999996" bottom="0.6" header="0.34" footer="0.35"/>
      <pageSetup orientation="portrait" r:id="rId20"/>
      <headerFooter alignWithMargins="0">
        <oddFooter>&amp;R&amp;"Book Antiqua,Bold"&amp;8 Page &amp;P of &amp;N</oddFooter>
      </headerFooter>
    </customSheetView>
    <customSheetView guid="{240327DD-375F-45D4-BA52-89AFD79FE6A1}" scale="60" showPageBreaks="1" showGridLines="0" zeroValues="0" printArea="1" hiddenRows="1" view="pageBreakPreview" topLeftCell="A15">
      <selection activeCell="B11" sqref="B11:D11"/>
      <pageMargins left="0.75" right="0.63" top="0.57999999999999996" bottom="0.6" header="0.34" footer="0.35"/>
      <pageSetup scale="95" orientation="portrait" r:id="rId21"/>
      <headerFooter alignWithMargins="0">
        <oddFooter>&amp;R&amp;"Book Antiqua,Bold"&amp;8 Page &amp;P of &amp;N</oddFooter>
      </headerFooter>
    </customSheetView>
    <customSheetView guid="{477F7E43-D393-45BA-B99B-D838E4629B5D}" showPageBreaks="1" showGridLines="0" zeroValues="0" printArea="1" hiddenRows="1" view="pageBreakPreview" topLeftCell="A32">
      <selection activeCell="A17" sqref="A17:E17"/>
      <pageMargins left="0.75" right="0.63" top="0.57999999999999996" bottom="0.6" header="0.34" footer="0.35"/>
      <pageSetup scale="95" orientation="portrait" r:id="rId22"/>
      <headerFooter alignWithMargins="0">
        <oddFooter>&amp;R&amp;"Book Antiqua,Bold"&amp;8 Page &amp;P of &amp;N</oddFooter>
      </headerFooter>
    </customSheetView>
    <customSheetView guid="{8E3ED18F-7B8F-4A1C-969D-A70DC3B696C3}" showPageBreaks="1" showGridLines="0" zeroValues="0" printArea="1" hiddenRows="1" view="pageBreakPreview" topLeftCell="A32">
      <selection activeCell="A17" sqref="A17:E17"/>
      <pageMargins left="0.75" right="0.63" top="0.57999999999999996" bottom="0.6" header="0.34" footer="0.35"/>
      <pageSetup scale="95" orientation="portrait" r:id="rId23"/>
      <headerFooter alignWithMargins="0">
        <oddFooter>&amp;R&amp;"Book Antiqua,Bold"&amp;8 Page &amp;P of &amp;N</oddFooter>
      </headerFooter>
    </customSheetView>
    <customSheetView guid="{38BECF6E-1A53-4F98-87B9-44F2C5F77E08}" showPageBreaks="1" showGridLines="0" zeroValues="0" printArea="1" hiddenRows="1" view="pageBreakPreview">
      <selection activeCell="I7" sqref="I7"/>
      <pageMargins left="0.75" right="0.63" top="0.57999999999999996" bottom="0.6" header="0.34" footer="0.35"/>
      <pageSetup scale="95" orientation="portrait" r:id="rId24"/>
      <headerFooter alignWithMargins="0">
        <oddFooter>&amp;R&amp;"Book Antiqua,Bold"&amp;8 Page &amp;P of &amp;N</oddFooter>
      </headerFooter>
    </customSheetView>
    <customSheetView guid="{340562B9-6CEE-4962-8D7D-CA1C6778F52C}" showPageBreaks="1" showGridLines="0" zeroValues="0" printArea="1" hiddenRows="1" view="pageBreakPreview" topLeftCell="A32">
      <selection activeCell="I7" sqref="I7"/>
      <pageMargins left="0.75" right="0.63" top="0.57999999999999996" bottom="0.6" header="0.34" footer="0.35"/>
      <pageSetup scale="95" orientation="portrait" r:id="rId25"/>
      <headerFooter alignWithMargins="0">
        <oddFooter>&amp;R&amp;"Book Antiqua,Bold"&amp;8 Page &amp;P of &amp;N</oddFooter>
      </headerFooter>
    </customSheetView>
    <customSheetView guid="{82E8A0F5-0020-4355-95CF-28601763A783}" showPageBreaks="1" showGridLines="0" zeroValues="0" fitToPage="1" printArea="1" hiddenRows="1" view="pageBreakPreview" topLeftCell="A10">
      <selection activeCell="E4" sqref="E4"/>
      <pageMargins left="0.75" right="0.63" top="0.57999999999999996" bottom="0.6" header="0.34" footer="0.35"/>
      <pageSetup scale="94" orientation="portrait" r:id="rId26"/>
      <headerFooter alignWithMargins="0">
        <oddFooter>&amp;R&amp;"Book Antiqua,Bold"&amp;8 Page &amp;P of &amp;N</oddFooter>
      </headerFooter>
    </customSheetView>
    <customSheetView guid="{05855B4F-D61E-4C97-B759-B2F96767F6F8}" showPageBreaks="1" showGridLines="0" zeroValues="0" fitToPage="1" printArea="1" hiddenRows="1" view="pageBreakPreview">
      <selection activeCell="A3" sqref="A3:E3"/>
      <pageMargins left="0.75" right="0.63" top="0.57999999999999996" bottom="0.6" header="0.34" footer="0.35"/>
      <pageSetup scale="80" orientation="portrait" r:id="rId27"/>
      <headerFooter alignWithMargins="0">
        <oddFooter>&amp;R&amp;"Book Antiqua,Bold"&amp;8 Page &amp;P of &amp;N</oddFooter>
      </headerFooter>
    </customSheetView>
    <customSheetView guid="{347D9A5E-5167-4CD7-A121-BEAF211F64E4}" showPageBreaks="1" showGridLines="0" zeroValues="0" fitToPage="1" printArea="1" hiddenRows="1" view="pageBreakPreview">
      <selection activeCell="A3" sqref="A3:E3"/>
      <pageMargins left="0.75" right="0.63" top="0.57999999999999996" bottom="0.6" header="0.34" footer="0.35"/>
      <pageSetup scale="80" orientation="portrait" r:id="rId28"/>
      <headerFooter alignWithMargins="0">
        <oddFooter>&amp;R&amp;"Book Antiqua,Bold"&amp;8 Page &amp;P of &amp;N</oddFooter>
      </headerFooter>
    </customSheetView>
    <customSheetView guid="{72B383D4-8341-48BE-BBCC-63C6785ABF81}" showPageBreaks="1" showGridLines="0" zeroValues="0" fitToPage="1" printArea="1" hiddenRows="1" view="pageBreakPreview">
      <selection activeCell="E1" sqref="E1"/>
      <pageMargins left="0.75" right="0.63" top="0.57999999999999996" bottom="0.6" header="0.34" footer="0.35"/>
      <pageSetup scale="80" orientation="portrait" r:id="rId29"/>
      <headerFooter alignWithMargins="0">
        <oddFooter>&amp;R&amp;"Book Antiqua,Bold"&amp;8 Page &amp;P of &amp;N</oddFooter>
      </headerFooter>
    </customSheetView>
    <customSheetView guid="{7706378E-40E2-4583-90AF-E6E1DCB3696C}" showPageBreaks="1" showGridLines="0" zeroValues="0" fitToPage="1" printArea="1" hiddenRows="1" view="pageBreakPreview" topLeftCell="A10">
      <selection activeCell="E1" sqref="E1"/>
      <pageMargins left="0.75" right="0.63" top="0.57999999999999996" bottom="0.6" header="0.34" footer="0.35"/>
      <pageSetup scale="80" orientation="portrait" r:id="rId30"/>
      <headerFooter alignWithMargins="0">
        <oddFooter>&amp;R&amp;"Book Antiqua,Bold"&amp;8 Page &amp;P of &amp;N</oddFooter>
      </headerFooter>
    </customSheetView>
  </customSheetViews>
  <mergeCells count="12">
    <mergeCell ref="A23:E23"/>
    <mergeCell ref="B9:D9"/>
    <mergeCell ref="B10:D10"/>
    <mergeCell ref="B11:D11"/>
    <mergeCell ref="B12:D12"/>
    <mergeCell ref="A8:D8"/>
    <mergeCell ref="A17:E17"/>
    <mergeCell ref="A18:E18"/>
    <mergeCell ref="A19:E19"/>
    <mergeCell ref="A1:D1"/>
    <mergeCell ref="A3:E3"/>
    <mergeCell ref="A5:E5"/>
  </mergeCells>
  <phoneticPr fontId="7" type="noConversion"/>
  <pageMargins left="0.75" right="0.63" top="0.57999999999999996" bottom="0.6" header="0.34" footer="0.35"/>
  <pageSetup scale="79" orientation="portrait" r:id="rId31"/>
  <headerFooter alignWithMargins="0">
    <oddFooter>&amp;R&amp;"Book Antiqua,Bold"&amp;8 Page &amp;P of &amp;N</oddFooter>
  </headerFooter>
  <drawing r:id="rId3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3">
    <tabColor indexed="13"/>
    <pageSetUpPr fitToPage="1"/>
  </sheetPr>
  <dimension ref="A1:AZ115"/>
  <sheetViews>
    <sheetView showGridLines="0" view="pageBreakPreview" topLeftCell="A3" zoomScaleSheetLayoutView="100" workbookViewId="0">
      <selection activeCell="J88" sqref="J88"/>
    </sheetView>
  </sheetViews>
  <sheetFormatPr defaultColWidth="9.109375" defaultRowHeight="14.4"/>
  <cols>
    <col min="1" max="1" width="13.88671875" style="29" customWidth="1"/>
    <col min="2" max="2" width="10.6640625" style="29" customWidth="1"/>
    <col min="3" max="3" width="16" style="29" customWidth="1"/>
    <col min="4" max="4" width="18.6640625" style="29" customWidth="1"/>
    <col min="5" max="5" width="27.33203125" style="29" customWidth="1"/>
    <col min="6" max="6" width="25" style="29" customWidth="1"/>
    <col min="7" max="7" width="12.5546875" style="42" customWidth="1"/>
    <col min="8" max="8" width="11.33203125" style="42" customWidth="1"/>
    <col min="9" max="9" width="9.44140625" style="62" customWidth="1"/>
    <col min="10" max="10" width="9.109375" style="62" customWidth="1"/>
    <col min="11" max="11" width="9.109375" style="258" customWidth="1"/>
    <col min="12" max="12" width="9.109375" style="258" hidden="1" customWidth="1"/>
    <col min="13" max="13" width="9.109375" style="258" customWidth="1"/>
    <col min="14" max="25" width="9.109375" style="258"/>
    <col min="26" max="26" width="10" style="258" bestFit="1" customWidth="1"/>
    <col min="27" max="27" width="0" style="62" hidden="1" customWidth="1"/>
    <col min="28" max="28" width="0" style="65" hidden="1" customWidth="1"/>
    <col min="29" max="29" width="22.44140625" style="66" hidden="1" customWidth="1"/>
    <col min="30" max="31" width="0" style="259" hidden="1" customWidth="1"/>
    <col min="32" max="32" width="0" style="230" hidden="1" customWidth="1"/>
    <col min="33" max="33" width="10" style="230" hidden="1" customWidth="1"/>
    <col min="34" max="34" width="14.88671875" style="230" hidden="1" customWidth="1"/>
    <col min="35" max="35" width="0" style="230" hidden="1" customWidth="1"/>
    <col min="36" max="42" width="9.109375" style="230"/>
    <col min="43" max="16384" width="9.109375" style="25"/>
  </cols>
  <sheetData>
    <row r="1" spans="1:52" ht="36" customHeight="1">
      <c r="A1" s="651" t="str">
        <f>'Attach 3(JV)'!A1</f>
        <v>Specification No. :5002001909/OTHERS/DOM/A04-CC CS -5</v>
      </c>
      <c r="B1" s="651"/>
      <c r="C1" s="651"/>
      <c r="D1" s="651"/>
      <c r="E1" s="651"/>
      <c r="F1" s="376" t="s">
        <v>399</v>
      </c>
      <c r="G1" s="85"/>
      <c r="H1" s="85"/>
      <c r="AE1" s="260">
        <v>1</v>
      </c>
      <c r="AF1" s="230" t="s">
        <v>314</v>
      </c>
      <c r="AG1" s="261">
        <v>1</v>
      </c>
      <c r="AH1" s="261" t="s">
        <v>111</v>
      </c>
      <c r="AI1" s="262"/>
      <c r="AJ1" s="262"/>
      <c r="AK1" s="261">
        <v>1</v>
      </c>
      <c r="AL1" s="262" t="s">
        <v>112</v>
      </c>
      <c r="AQ1" s="170"/>
      <c r="AR1" s="170"/>
      <c r="AS1" s="170"/>
      <c r="AT1" s="170"/>
      <c r="AU1" s="170"/>
      <c r="AV1" s="170"/>
      <c r="AW1" s="170"/>
      <c r="AX1" s="170"/>
      <c r="AY1" s="170"/>
      <c r="AZ1" s="170"/>
    </row>
    <row r="2" spans="1:52">
      <c r="AE2" s="260">
        <v>2</v>
      </c>
      <c r="AF2" s="230" t="s">
        <v>315</v>
      </c>
      <c r="AG2" s="261">
        <v>2</v>
      </c>
      <c r="AH2" s="261" t="s">
        <v>291</v>
      </c>
      <c r="AI2" s="262"/>
      <c r="AJ2" s="262"/>
      <c r="AK2" s="261">
        <v>2</v>
      </c>
      <c r="AL2" s="262" t="s">
        <v>292</v>
      </c>
      <c r="AQ2" s="170"/>
      <c r="AR2" s="170"/>
      <c r="AS2" s="170"/>
      <c r="AT2" s="170"/>
      <c r="AU2" s="170"/>
      <c r="AV2" s="170"/>
      <c r="AW2" s="170"/>
      <c r="AX2" s="170"/>
      <c r="AY2" s="170"/>
      <c r="AZ2" s="170"/>
    </row>
    <row r="3" spans="1:52" ht="20.100000000000001" customHeight="1">
      <c r="A3" s="643" t="s">
        <v>53</v>
      </c>
      <c r="B3" s="643"/>
      <c r="C3" s="643"/>
      <c r="D3" s="643"/>
      <c r="E3" s="643"/>
      <c r="F3" s="643"/>
      <c r="G3" s="76"/>
      <c r="H3" s="76"/>
      <c r="I3" s="52"/>
      <c r="AB3" s="263"/>
      <c r="AC3" s="264"/>
      <c r="AE3" s="260">
        <v>3</v>
      </c>
      <c r="AF3" s="230" t="s">
        <v>316</v>
      </c>
      <c r="AG3" s="261">
        <v>3</v>
      </c>
      <c r="AH3" s="261" t="s">
        <v>293</v>
      </c>
      <c r="AI3" s="262"/>
      <c r="AJ3" s="262"/>
      <c r="AK3" s="261">
        <v>3</v>
      </c>
      <c r="AL3" s="262" t="s">
        <v>294</v>
      </c>
      <c r="AQ3" s="170"/>
      <c r="AR3" s="170"/>
      <c r="AS3" s="170"/>
      <c r="AT3" s="170"/>
      <c r="AU3" s="170"/>
      <c r="AV3" s="170"/>
      <c r="AW3" s="170"/>
      <c r="AX3" s="170"/>
      <c r="AY3" s="170"/>
      <c r="AZ3" s="170"/>
    </row>
    <row r="4" spans="1:52" ht="12" customHeight="1">
      <c r="A4" s="28"/>
      <c r="B4" s="28"/>
      <c r="C4" s="28"/>
      <c r="D4" s="28"/>
      <c r="E4" s="28"/>
      <c r="F4" s="28"/>
      <c r="G4" s="76"/>
      <c r="H4" s="76"/>
      <c r="I4" s="52"/>
      <c r="AB4" s="263"/>
      <c r="AC4" s="264"/>
      <c r="AE4" s="260">
        <v>4</v>
      </c>
      <c r="AF4" s="230" t="s">
        <v>317</v>
      </c>
      <c r="AG4" s="261">
        <v>4</v>
      </c>
      <c r="AH4" s="261" t="s">
        <v>295</v>
      </c>
      <c r="AI4" s="262"/>
      <c r="AJ4" s="262"/>
      <c r="AK4" s="261">
        <v>4</v>
      </c>
      <c r="AL4" s="262" t="s">
        <v>296</v>
      </c>
      <c r="AQ4" s="170"/>
      <c r="AR4" s="170"/>
      <c r="AS4" s="170"/>
      <c r="AT4" s="170"/>
      <c r="AU4" s="170"/>
      <c r="AV4" s="170"/>
      <c r="AW4" s="170"/>
      <c r="AX4" s="170"/>
      <c r="AY4" s="170"/>
      <c r="AZ4" s="170"/>
    </row>
    <row r="5" spans="1:52" ht="20.100000000000001" customHeight="1">
      <c r="A5" s="38" t="s">
        <v>313</v>
      </c>
      <c r="B5" s="38"/>
      <c r="C5" s="882"/>
      <c r="D5" s="882"/>
      <c r="E5" s="882"/>
      <c r="F5" s="882"/>
      <c r="G5" s="86"/>
      <c r="H5" s="86"/>
      <c r="AB5" s="263"/>
      <c r="AC5" s="264"/>
      <c r="AE5" s="260">
        <v>5</v>
      </c>
      <c r="AF5" s="230" t="s">
        <v>318</v>
      </c>
      <c r="AG5" s="261">
        <v>5</v>
      </c>
      <c r="AH5" s="261" t="s">
        <v>295</v>
      </c>
      <c r="AI5" s="262"/>
      <c r="AJ5" s="262"/>
      <c r="AK5" s="261">
        <v>5</v>
      </c>
      <c r="AL5" s="262" t="s">
        <v>297</v>
      </c>
      <c r="AQ5" s="170"/>
      <c r="AR5" s="170"/>
      <c r="AS5" s="170"/>
      <c r="AT5" s="170"/>
      <c r="AU5" s="170"/>
      <c r="AV5" s="170"/>
      <c r="AW5" s="170"/>
      <c r="AX5" s="170"/>
      <c r="AY5" s="170"/>
      <c r="AZ5" s="170"/>
    </row>
    <row r="6" spans="1:52" ht="20.100000000000001" customHeight="1">
      <c r="A6" s="38" t="s">
        <v>6</v>
      </c>
      <c r="B6" s="883" t="str">
        <f>'Attach 3(JV)'!B24</f>
        <v>--</v>
      </c>
      <c r="C6" s="883"/>
      <c r="AB6" s="263"/>
      <c r="AC6" s="264"/>
      <c r="AE6" s="260">
        <v>6</v>
      </c>
      <c r="AF6" s="230" t="s">
        <v>319</v>
      </c>
      <c r="AG6" s="261">
        <v>6</v>
      </c>
      <c r="AH6" s="261" t="s">
        <v>295</v>
      </c>
      <c r="AI6" s="265" t="e">
        <f>DAY(B6)</f>
        <v>#VALUE!</v>
      </c>
      <c r="AJ6" s="262"/>
      <c r="AK6" s="261">
        <v>6</v>
      </c>
      <c r="AL6" s="262" t="s">
        <v>298</v>
      </c>
      <c r="AQ6" s="170"/>
      <c r="AR6" s="170"/>
      <c r="AS6" s="170"/>
      <c r="AT6" s="170"/>
      <c r="AU6" s="170"/>
      <c r="AV6" s="170"/>
      <c r="AW6" s="170"/>
      <c r="AX6" s="170"/>
      <c r="AY6" s="170"/>
      <c r="AZ6" s="170"/>
    </row>
    <row r="7" spans="1:52" ht="20.100000000000001" customHeight="1">
      <c r="A7" s="38"/>
      <c r="B7" s="81"/>
      <c r="C7" s="81"/>
      <c r="AB7" s="263"/>
      <c r="AC7" s="264"/>
      <c r="AE7" s="260">
        <v>7</v>
      </c>
      <c r="AF7" s="230" t="s">
        <v>320</v>
      </c>
      <c r="AG7" s="261">
        <v>7</v>
      </c>
      <c r="AH7" s="261" t="s">
        <v>295</v>
      </c>
      <c r="AI7" s="265" t="e">
        <f>MONTH(B6)</f>
        <v>#VALUE!</v>
      </c>
      <c r="AJ7" s="262"/>
      <c r="AK7" s="261">
        <v>7</v>
      </c>
      <c r="AL7" s="262" t="s">
        <v>299</v>
      </c>
      <c r="AQ7" s="170"/>
      <c r="AR7" s="170"/>
      <c r="AS7" s="170"/>
      <c r="AT7" s="170"/>
      <c r="AU7" s="170"/>
      <c r="AV7" s="170"/>
      <c r="AW7" s="170"/>
      <c r="AX7" s="170"/>
      <c r="AY7" s="170"/>
      <c r="AZ7" s="170"/>
    </row>
    <row r="8" spans="1:52" ht="20.100000000000001" customHeight="1">
      <c r="A8" s="64" t="str">
        <f>'Attach 3(JV)'!E7</f>
        <v>To:</v>
      </c>
      <c r="B8" s="16"/>
      <c r="F8" s="32"/>
      <c r="G8" s="78"/>
      <c r="H8" s="78"/>
      <c r="AB8" s="263"/>
      <c r="AC8" s="264"/>
      <c r="AE8" s="260">
        <v>8</v>
      </c>
      <c r="AF8" s="230" t="s">
        <v>321</v>
      </c>
      <c r="AG8" s="261">
        <v>8</v>
      </c>
      <c r="AH8" s="261" t="s">
        <v>295</v>
      </c>
      <c r="AI8" s="265" t="e">
        <f>LOOKUP(AI7,AK1:AK12,AL1:AL12)</f>
        <v>#VALUE!</v>
      </c>
      <c r="AJ8" s="262"/>
      <c r="AK8" s="261">
        <v>8</v>
      </c>
      <c r="AL8" s="262" t="s">
        <v>300</v>
      </c>
      <c r="AQ8" s="170"/>
      <c r="AR8" s="170"/>
      <c r="AS8" s="170"/>
      <c r="AT8" s="170"/>
      <c r="AU8" s="170"/>
      <c r="AV8" s="170"/>
      <c r="AW8" s="170"/>
      <c r="AX8" s="170"/>
      <c r="AY8" s="170"/>
      <c r="AZ8" s="170"/>
    </row>
    <row r="9" spans="1:52" ht="20.100000000000001" customHeight="1">
      <c r="A9" s="64" t="str">
        <f>'Attach 3(JV)'!E8</f>
        <v>Contract Services</v>
      </c>
      <c r="B9" s="17"/>
      <c r="F9" s="32"/>
      <c r="G9" s="78"/>
      <c r="H9" s="78"/>
      <c r="AB9" s="263"/>
      <c r="AC9" s="264"/>
      <c r="AE9" s="260">
        <v>9</v>
      </c>
      <c r="AF9" s="230" t="s">
        <v>322</v>
      </c>
      <c r="AG9" s="261">
        <v>9</v>
      </c>
      <c r="AH9" s="261" t="s">
        <v>295</v>
      </c>
      <c r="AI9" s="265" t="e">
        <f>YEAR(B6)</f>
        <v>#VALUE!</v>
      </c>
      <c r="AJ9" s="262"/>
      <c r="AK9" s="261">
        <v>9</v>
      </c>
      <c r="AL9" s="262" t="s">
        <v>301</v>
      </c>
      <c r="AQ9" s="170"/>
      <c r="AR9" s="170"/>
      <c r="AS9" s="170"/>
      <c r="AT9" s="170"/>
      <c r="AU9" s="170"/>
      <c r="AV9" s="170"/>
      <c r="AW9" s="170"/>
      <c r="AX9" s="170"/>
      <c r="AY9" s="170"/>
      <c r="AZ9" s="170"/>
    </row>
    <row r="10" spans="1:52" ht="20.100000000000001" customHeight="1">
      <c r="A10" s="64" t="str">
        <f>'Attach 3(JV)'!E9</f>
        <v>Power Grid Corporation of India Ltd.,</v>
      </c>
      <c r="B10" s="17"/>
      <c r="F10" s="32"/>
      <c r="G10" s="78"/>
      <c r="H10" s="78"/>
      <c r="AB10" s="263"/>
      <c r="AC10" s="264"/>
      <c r="AE10" s="260">
        <v>10</v>
      </c>
      <c r="AF10" s="230" t="s">
        <v>323</v>
      </c>
      <c r="AG10" s="261">
        <v>10</v>
      </c>
      <c r="AH10" s="261" t="s">
        <v>295</v>
      </c>
      <c r="AI10" s="262"/>
      <c r="AJ10" s="262"/>
      <c r="AK10" s="261">
        <v>10</v>
      </c>
      <c r="AL10" s="262" t="s">
        <v>302</v>
      </c>
      <c r="AQ10" s="170"/>
      <c r="AR10" s="170"/>
      <c r="AS10" s="170"/>
      <c r="AT10" s="170"/>
      <c r="AU10" s="170"/>
      <c r="AV10" s="170"/>
      <c r="AW10" s="170"/>
      <c r="AX10" s="170"/>
      <c r="AY10" s="170"/>
      <c r="AZ10" s="170"/>
    </row>
    <row r="11" spans="1:52" ht="20.100000000000001" customHeight="1">
      <c r="A11" s="64" t="str">
        <f>'Attach 3(JV)'!E10</f>
        <v>"Saudamini", Plot No. 2, Sector 29</v>
      </c>
      <c r="B11" s="17"/>
      <c r="F11" s="32"/>
      <c r="G11" s="78"/>
      <c r="H11" s="78"/>
      <c r="AB11" s="263"/>
      <c r="AC11" s="264"/>
      <c r="AE11" s="260">
        <v>11</v>
      </c>
      <c r="AF11" s="230" t="s">
        <v>324</v>
      </c>
      <c r="AG11" s="261">
        <v>11</v>
      </c>
      <c r="AH11" s="261" t="s">
        <v>295</v>
      </c>
      <c r="AI11" s="262"/>
      <c r="AJ11" s="262"/>
      <c r="AK11" s="261">
        <v>11</v>
      </c>
      <c r="AL11" s="262" t="s">
        <v>303</v>
      </c>
      <c r="AQ11" s="170"/>
      <c r="AR11" s="170"/>
      <c r="AS11" s="170"/>
      <c r="AT11" s="170"/>
      <c r="AU11" s="170"/>
      <c r="AV11" s="170"/>
      <c r="AW11" s="170"/>
      <c r="AX11" s="170"/>
      <c r="AY11" s="170"/>
      <c r="AZ11" s="170"/>
    </row>
    <row r="12" spans="1:52" ht="20.100000000000001" customHeight="1">
      <c r="A12" s="64" t="str">
        <f>'Attach 3(JV)'!E11</f>
        <v>Gurgaon (Haryana) - 122001</v>
      </c>
      <c r="B12" s="17"/>
      <c r="F12" s="32"/>
      <c r="G12" s="78"/>
      <c r="H12" s="78"/>
      <c r="AB12" s="263"/>
      <c r="AC12" s="264"/>
      <c r="AE12" s="260">
        <v>12</v>
      </c>
      <c r="AF12" s="230" t="s">
        <v>325</v>
      </c>
      <c r="AG12" s="261">
        <v>12</v>
      </c>
      <c r="AH12" s="261" t="s">
        <v>295</v>
      </c>
      <c r="AI12" s="262"/>
      <c r="AJ12" s="262"/>
      <c r="AK12" s="261">
        <v>12</v>
      </c>
      <c r="AL12" s="262" t="s">
        <v>304</v>
      </c>
      <c r="AQ12" s="170"/>
      <c r="AR12" s="170"/>
      <c r="AS12" s="170"/>
      <c r="AT12" s="170"/>
      <c r="AU12" s="170"/>
      <c r="AV12" s="170"/>
      <c r="AW12" s="170"/>
      <c r="AX12" s="170"/>
      <c r="AY12" s="170"/>
      <c r="AZ12" s="170"/>
    </row>
    <row r="13" spans="1:52" ht="20.100000000000001" customHeight="1">
      <c r="A13" s="64"/>
      <c r="B13" s="17"/>
      <c r="F13" s="32"/>
      <c r="G13" s="78"/>
      <c r="H13" s="78"/>
      <c r="AB13" s="263"/>
      <c r="AC13" s="264"/>
      <c r="AE13" s="260">
        <v>13</v>
      </c>
      <c r="AF13" s="230" t="s">
        <v>326</v>
      </c>
      <c r="AG13" s="261">
        <v>13</v>
      </c>
      <c r="AH13" s="261" t="s">
        <v>295</v>
      </c>
      <c r="AI13" s="262"/>
      <c r="AJ13" s="262"/>
      <c r="AK13" s="262"/>
      <c r="AL13" s="262"/>
      <c r="AQ13" s="170"/>
      <c r="AR13" s="170"/>
      <c r="AS13" s="170"/>
      <c r="AT13" s="170"/>
      <c r="AU13" s="170"/>
      <c r="AV13" s="170"/>
      <c r="AW13" s="170"/>
      <c r="AX13" s="170"/>
      <c r="AY13" s="170"/>
      <c r="AZ13" s="170"/>
    </row>
    <row r="14" spans="1:52" ht="12" customHeight="1">
      <c r="A14" s="38"/>
      <c r="B14" s="38"/>
      <c r="F14" s="32"/>
      <c r="G14" s="78"/>
      <c r="H14" s="78"/>
      <c r="AB14" s="263"/>
      <c r="AC14" s="264"/>
      <c r="AE14" s="260">
        <v>14</v>
      </c>
      <c r="AF14" s="230" t="s">
        <v>327</v>
      </c>
      <c r="AG14" s="261">
        <v>14</v>
      </c>
      <c r="AH14" s="261" t="s">
        <v>295</v>
      </c>
      <c r="AI14" s="262"/>
      <c r="AJ14" s="262"/>
      <c r="AK14" s="262"/>
      <c r="AL14" s="262"/>
      <c r="AQ14" s="170"/>
      <c r="AR14" s="170"/>
      <c r="AS14" s="170"/>
      <c r="AT14" s="170"/>
      <c r="AU14" s="170"/>
      <c r="AV14" s="170"/>
      <c r="AW14" s="170"/>
      <c r="AX14" s="170"/>
      <c r="AY14" s="170"/>
      <c r="AZ14" s="170"/>
    </row>
    <row r="15" spans="1:52" ht="84.75" customHeight="1">
      <c r="A15" s="521" t="s">
        <v>337</v>
      </c>
      <c r="B15" s="895" t="str">
        <f>Basic!B1</f>
        <v>Rural Electrification Work under Prime Minister’s Development Project (PMDP) in Reasi, Udhampur &amp; Ramban districts of UT of J&amp;K.</v>
      </c>
      <c r="C15" s="895"/>
      <c r="D15" s="895"/>
      <c r="E15" s="895"/>
      <c r="F15" s="895"/>
      <c r="G15" s="78"/>
      <c r="H15" s="78"/>
      <c r="AB15" s="263"/>
      <c r="AC15" s="264"/>
      <c r="AE15" s="260">
        <v>15</v>
      </c>
      <c r="AF15" s="230" t="s">
        <v>328</v>
      </c>
      <c r="AG15" s="261">
        <v>15</v>
      </c>
      <c r="AH15" s="261" t="s">
        <v>295</v>
      </c>
      <c r="AI15" s="262"/>
      <c r="AJ15" s="262"/>
      <c r="AK15" s="262"/>
      <c r="AL15" s="262"/>
      <c r="AQ15" s="170"/>
      <c r="AR15" s="170"/>
      <c r="AS15" s="170"/>
      <c r="AT15" s="170"/>
      <c r="AU15" s="170"/>
      <c r="AV15" s="170"/>
      <c r="AW15" s="170"/>
      <c r="AX15" s="170"/>
      <c r="AY15" s="170"/>
      <c r="AZ15" s="170"/>
    </row>
    <row r="16" spans="1:52" ht="21" customHeight="1">
      <c r="A16" s="29" t="s">
        <v>54</v>
      </c>
      <c r="C16" s="32"/>
      <c r="D16" s="32"/>
      <c r="E16" s="32"/>
      <c r="F16" s="32"/>
      <c r="G16" s="885" t="s">
        <v>170</v>
      </c>
      <c r="H16" s="885"/>
      <c r="AB16" s="263"/>
      <c r="AC16" s="264"/>
      <c r="AE16" s="260">
        <v>16</v>
      </c>
      <c r="AF16" s="230" t="s">
        <v>329</v>
      </c>
      <c r="AG16" s="261">
        <v>16</v>
      </c>
      <c r="AH16" s="261" t="s">
        <v>295</v>
      </c>
      <c r="AI16" s="262"/>
      <c r="AJ16" s="262"/>
      <c r="AK16" s="262"/>
      <c r="AL16" s="262"/>
      <c r="AQ16" s="170"/>
      <c r="AR16" s="170"/>
      <c r="AS16" s="170"/>
      <c r="AT16" s="170"/>
      <c r="AU16" s="170"/>
      <c r="AV16" s="170"/>
      <c r="AW16" s="170"/>
      <c r="AX16" s="170"/>
      <c r="AY16" s="170"/>
      <c r="AZ16" s="170"/>
    </row>
    <row r="17" spans="1:52" s="24" customFormat="1" ht="166.5" customHeight="1">
      <c r="A17" s="88">
        <v>1</v>
      </c>
      <c r="B17" s="886" t="str">
        <f>"Having examined the Bidding Documents, including Amendment Nos. " &amp; G17 &amp; " dated "&amp; TEXT(H17, "dd/mm/yyyy") &amp; AB17</f>
        <v xml:space="preserve">Having examined the Bidding Documents, including Amendment Nos. ...[Enter the Amendment]… dated …[Enter the Date in dd-mm-yyyy]… the receipt of which is hereby acknowledged, we the undersigned, offer to design, manufacture, test, deliver, install and commission (including carrying out Trial operation, Performance &amp; Guarantee Test as per the provision of Technical Specification) the Facilities under the above-named package in full conformity with the said Bidding Documents. In accordance with ITB Clause 9.1 of the Bidding Documents, as per which the bid shall be submitted by the bidder under “Single Stage - Two Envelope” procedure of bidding. Accordingly, we hereby submit our Bid, in two envelopes i.e. First Envelope – Techno – Commercial Part &amp; Second Envelope - Price Part (to be opened subsequently). </v>
      </c>
      <c r="C17" s="886"/>
      <c r="D17" s="886"/>
      <c r="E17" s="886"/>
      <c r="F17" s="886"/>
      <c r="G17" s="371" t="s">
        <v>474</v>
      </c>
      <c r="H17" s="372" t="s">
        <v>475</v>
      </c>
      <c r="I17" s="226"/>
      <c r="J17" s="62"/>
      <c r="K17" s="258"/>
      <c r="L17" s="258"/>
      <c r="M17" s="258"/>
      <c r="N17" s="258"/>
      <c r="O17" s="258"/>
      <c r="P17" s="258"/>
      <c r="Q17" s="258"/>
      <c r="R17" s="258"/>
      <c r="S17" s="258"/>
      <c r="T17" s="258"/>
      <c r="U17" s="258"/>
      <c r="V17" s="258"/>
      <c r="W17" s="258"/>
      <c r="X17" s="258"/>
      <c r="Y17" s="258"/>
      <c r="Z17" s="67"/>
      <c r="AA17" s="67"/>
      <c r="AB17" s="266" t="s">
        <v>338</v>
      </c>
      <c r="AC17" s="65"/>
      <c r="AD17" s="267"/>
      <c r="AE17" s="260">
        <v>17</v>
      </c>
      <c r="AF17" s="62" t="s">
        <v>330</v>
      </c>
      <c r="AG17" s="261">
        <v>17</v>
      </c>
      <c r="AH17" s="261" t="s">
        <v>295</v>
      </c>
      <c r="AI17" s="262"/>
      <c r="AJ17" s="262"/>
      <c r="AK17" s="262"/>
      <c r="AL17" s="262"/>
      <c r="AM17" s="62"/>
      <c r="AN17" s="62"/>
      <c r="AO17" s="62"/>
      <c r="AP17" s="62"/>
      <c r="AQ17" s="167"/>
      <c r="AR17" s="167"/>
      <c r="AS17" s="167"/>
      <c r="AT17" s="167"/>
      <c r="AU17" s="167"/>
      <c r="AV17" s="167"/>
      <c r="AW17" s="167"/>
      <c r="AX17" s="167"/>
      <c r="AY17" s="167"/>
      <c r="AZ17" s="167"/>
    </row>
    <row r="18" spans="1:52" s="24" customFormat="1" ht="35.25" customHeight="1">
      <c r="A18" s="88">
        <v>1.1000000000000001</v>
      </c>
      <c r="B18" s="890" t="s">
        <v>625</v>
      </c>
      <c r="C18" s="890"/>
      <c r="D18" s="890"/>
      <c r="E18" s="890"/>
      <c r="F18" s="890"/>
      <c r="G18" s="525"/>
      <c r="H18" s="526"/>
      <c r="I18" s="226"/>
      <c r="J18" s="62"/>
      <c r="K18" s="258"/>
      <c r="L18" s="258"/>
      <c r="M18" s="258"/>
      <c r="N18" s="258"/>
      <c r="O18" s="258"/>
      <c r="P18" s="258"/>
      <c r="Q18" s="258"/>
      <c r="R18" s="258"/>
      <c r="S18" s="258"/>
      <c r="T18" s="258"/>
      <c r="U18" s="258"/>
      <c r="V18" s="258"/>
      <c r="W18" s="258"/>
      <c r="X18" s="258"/>
      <c r="Y18" s="258"/>
      <c r="Z18" s="67"/>
      <c r="AA18" s="67"/>
      <c r="AB18" s="266"/>
      <c r="AC18" s="65"/>
      <c r="AD18" s="267"/>
      <c r="AE18" s="260"/>
      <c r="AF18" s="62"/>
      <c r="AG18" s="261"/>
      <c r="AH18" s="261"/>
      <c r="AI18" s="262"/>
      <c r="AJ18" s="262"/>
      <c r="AK18" s="262"/>
      <c r="AL18" s="262"/>
      <c r="AM18" s="62"/>
      <c r="AN18" s="62"/>
      <c r="AO18" s="62"/>
      <c r="AP18" s="62"/>
      <c r="AQ18" s="167"/>
      <c r="AR18" s="167"/>
      <c r="AS18" s="167"/>
      <c r="AT18" s="167"/>
      <c r="AU18" s="167"/>
      <c r="AV18" s="167"/>
      <c r="AW18" s="167"/>
      <c r="AX18" s="167"/>
      <c r="AY18" s="167"/>
      <c r="AZ18" s="167"/>
    </row>
    <row r="19" spans="1:52" ht="21" customHeight="1">
      <c r="A19" s="88">
        <v>2</v>
      </c>
      <c r="B19" s="89" t="s">
        <v>55</v>
      </c>
      <c r="C19" s="32"/>
      <c r="D19" s="32"/>
      <c r="E19" s="32"/>
      <c r="F19" s="32"/>
      <c r="G19" s="78"/>
      <c r="H19" s="78"/>
      <c r="AB19" s="263"/>
      <c r="AC19" s="264" t="s">
        <v>339</v>
      </c>
      <c r="AE19" s="260">
        <v>18</v>
      </c>
      <c r="AF19" s="230" t="s">
        <v>331</v>
      </c>
      <c r="AG19" s="261">
        <v>18</v>
      </c>
      <c r="AH19" s="261" t="s">
        <v>295</v>
      </c>
      <c r="AI19" s="262"/>
      <c r="AJ19" s="262"/>
      <c r="AK19" s="262"/>
      <c r="AL19" s="262"/>
      <c r="AQ19" s="170"/>
      <c r="AR19" s="170"/>
      <c r="AS19" s="170"/>
      <c r="AT19" s="170"/>
      <c r="AU19" s="170"/>
      <c r="AV19" s="170"/>
      <c r="AW19" s="170"/>
      <c r="AX19" s="170"/>
      <c r="AY19" s="170"/>
      <c r="AZ19" s="170"/>
    </row>
    <row r="20" spans="1:52" s="24" customFormat="1" ht="63.75" customHeight="1">
      <c r="A20" s="29"/>
      <c r="B20" s="649" t="s">
        <v>57</v>
      </c>
      <c r="C20" s="649"/>
      <c r="D20" s="649"/>
      <c r="E20" s="649"/>
      <c r="F20" s="649"/>
      <c r="G20" s="888"/>
      <c r="H20" s="888"/>
      <c r="I20" s="888"/>
      <c r="J20" s="888"/>
      <c r="K20" s="258"/>
      <c r="L20" s="258"/>
      <c r="M20" s="258"/>
      <c r="N20" s="258"/>
      <c r="O20" s="258"/>
      <c r="P20" s="258"/>
      <c r="Q20" s="258"/>
      <c r="R20" s="258"/>
      <c r="S20" s="258"/>
      <c r="T20" s="258"/>
      <c r="U20" s="258"/>
      <c r="V20" s="258"/>
      <c r="W20" s="258"/>
      <c r="X20" s="258"/>
      <c r="Y20" s="258"/>
      <c r="Z20" s="258"/>
      <c r="AA20" s="62"/>
      <c r="AB20" s="263"/>
      <c r="AC20" s="264" t="s">
        <v>340</v>
      </c>
      <c r="AD20" s="260"/>
      <c r="AE20" s="260">
        <v>19</v>
      </c>
      <c r="AF20" s="62" t="s">
        <v>332</v>
      </c>
      <c r="AG20" s="261">
        <v>19</v>
      </c>
      <c r="AH20" s="261" t="s">
        <v>295</v>
      </c>
      <c r="AI20" s="268"/>
      <c r="AJ20" s="268"/>
      <c r="AK20" s="268"/>
      <c r="AL20" s="268"/>
      <c r="AM20" s="62"/>
      <c r="AN20" s="62"/>
      <c r="AO20" s="62"/>
      <c r="AP20" s="62"/>
      <c r="AQ20" s="167"/>
      <c r="AR20" s="167"/>
      <c r="AS20" s="167"/>
      <c r="AT20" s="167"/>
      <c r="AU20" s="167"/>
      <c r="AV20" s="167"/>
      <c r="AW20" s="167"/>
      <c r="AX20" s="167"/>
      <c r="AY20" s="167"/>
      <c r="AZ20" s="167"/>
    </row>
    <row r="21" spans="1:52" s="24" customFormat="1" ht="34.5" customHeight="1">
      <c r="A21" s="29"/>
      <c r="B21" s="720" t="str">
        <f>"(a) Attachment 1 :"</f>
        <v>(a) Attachment 1 :</v>
      </c>
      <c r="C21" s="720"/>
      <c r="D21" s="889" t="s">
        <v>727</v>
      </c>
      <c r="E21" s="889"/>
      <c r="F21" s="889"/>
      <c r="G21" s="102"/>
      <c r="H21" s="513"/>
      <c r="I21" s="269"/>
      <c r="J21" s="269"/>
      <c r="K21" s="270"/>
      <c r="L21" s="270"/>
      <c r="M21" s="313"/>
      <c r="N21" s="270"/>
      <c r="O21" s="270"/>
      <c r="P21" s="270"/>
      <c r="Q21" s="270"/>
      <c r="R21" s="270"/>
      <c r="S21" s="270"/>
      <c r="T21" s="270"/>
      <c r="U21" s="270"/>
      <c r="V21" s="270"/>
      <c r="W21" s="270"/>
      <c r="X21" s="270"/>
      <c r="Y21" s="270"/>
      <c r="Z21" s="258"/>
      <c r="AA21" s="62"/>
      <c r="AB21" s="263"/>
      <c r="AC21" s="264" t="s">
        <v>341</v>
      </c>
      <c r="AD21" s="271" t="str">
        <f>IF(ISERROR(LOOKUP(J21,AE1:AE21,AF1:AF21)), "Zero", LOOKUP(J21,AE1:AE21,AF1:AF21))</f>
        <v>Zero</v>
      </c>
      <c r="AE21" s="260">
        <v>20</v>
      </c>
      <c r="AF21" s="62" t="s">
        <v>333</v>
      </c>
      <c r="AG21" s="261">
        <v>20</v>
      </c>
      <c r="AH21" s="261" t="s">
        <v>295</v>
      </c>
      <c r="AI21" s="262"/>
      <c r="AJ21" s="262"/>
      <c r="AK21" s="262"/>
      <c r="AL21" s="262"/>
      <c r="AM21" s="62"/>
      <c r="AN21" s="62"/>
      <c r="AO21" s="62"/>
      <c r="AP21" s="62"/>
      <c r="AQ21" s="167"/>
      <c r="AR21" s="167"/>
      <c r="AS21" s="167"/>
      <c r="AT21" s="167"/>
      <c r="AU21" s="167"/>
      <c r="AV21" s="167"/>
      <c r="AW21" s="167"/>
      <c r="AX21" s="167"/>
      <c r="AY21" s="167"/>
      <c r="AZ21" s="167"/>
    </row>
    <row r="22" spans="1:52" s="24" customFormat="1" ht="78.75" hidden="1" customHeight="1">
      <c r="A22" s="29"/>
      <c r="B22" s="532"/>
      <c r="C22" s="532"/>
      <c r="D22" s="892" t="s">
        <v>651</v>
      </c>
      <c r="E22" s="893"/>
      <c r="F22" s="269"/>
      <c r="G22" s="887"/>
      <c r="H22" s="887"/>
      <c r="I22" s="887"/>
      <c r="J22" s="887"/>
      <c r="K22" s="270"/>
      <c r="L22" s="270"/>
      <c r="M22" s="313"/>
      <c r="N22" s="270"/>
      <c r="O22" s="270"/>
      <c r="P22" s="270"/>
      <c r="Q22" s="270"/>
      <c r="R22" s="270"/>
      <c r="S22" s="270"/>
      <c r="T22" s="270"/>
      <c r="U22" s="270"/>
      <c r="V22" s="270"/>
      <c r="W22" s="270"/>
      <c r="X22" s="270"/>
      <c r="Y22" s="270"/>
      <c r="Z22" s="258"/>
      <c r="AA22" s="62"/>
      <c r="AB22" s="263"/>
      <c r="AC22" s="264"/>
      <c r="AD22" s="271"/>
      <c r="AE22" s="260"/>
      <c r="AF22" s="62"/>
      <c r="AG22" s="261"/>
      <c r="AH22" s="261"/>
      <c r="AI22" s="262"/>
      <c r="AJ22" s="262"/>
      <c r="AK22" s="262"/>
      <c r="AL22" s="262"/>
      <c r="AM22" s="62"/>
      <c r="AN22" s="62"/>
      <c r="AO22" s="62"/>
      <c r="AP22" s="62"/>
      <c r="AQ22" s="167"/>
      <c r="AR22" s="167"/>
      <c r="AS22" s="167"/>
      <c r="AT22" s="167"/>
      <c r="AU22" s="167"/>
      <c r="AV22" s="167"/>
      <c r="AW22" s="167"/>
      <c r="AX22" s="167"/>
      <c r="AY22" s="167"/>
      <c r="AZ22" s="167"/>
    </row>
    <row r="23" spans="1:52" s="24" customFormat="1" ht="76.5" hidden="1" customHeight="1">
      <c r="A23" s="29"/>
      <c r="B23" s="532"/>
      <c r="C23" s="532"/>
      <c r="D23" s="891" t="s">
        <v>650</v>
      </c>
      <c r="E23" s="891"/>
      <c r="F23" s="891"/>
      <c r="G23" s="887"/>
      <c r="H23" s="887"/>
      <c r="I23" s="887"/>
      <c r="J23" s="887"/>
      <c r="K23" s="270"/>
      <c r="L23" s="270"/>
      <c r="M23" s="313"/>
      <c r="N23" s="270"/>
      <c r="O23" s="270"/>
      <c r="P23" s="270"/>
      <c r="Q23" s="270"/>
      <c r="R23" s="270"/>
      <c r="S23" s="270"/>
      <c r="T23" s="270"/>
      <c r="U23" s="270"/>
      <c r="V23" s="270"/>
      <c r="W23" s="270"/>
      <c r="X23" s="270"/>
      <c r="Y23" s="270"/>
      <c r="Z23" s="258"/>
      <c r="AA23" s="62"/>
      <c r="AB23" s="263"/>
      <c r="AC23" s="264"/>
      <c r="AD23" s="271"/>
      <c r="AE23" s="260"/>
      <c r="AF23" s="62"/>
      <c r="AG23" s="261"/>
      <c r="AH23" s="261"/>
      <c r="AI23" s="262"/>
      <c r="AJ23" s="262"/>
      <c r="AK23" s="262"/>
      <c r="AL23" s="262"/>
      <c r="AM23" s="62"/>
      <c r="AN23" s="62"/>
      <c r="AO23" s="62"/>
      <c r="AP23" s="62"/>
      <c r="AQ23" s="167"/>
      <c r="AR23" s="167"/>
      <c r="AS23" s="167"/>
      <c r="AT23" s="167"/>
      <c r="AU23" s="167"/>
      <c r="AV23" s="167"/>
      <c r="AW23" s="167"/>
      <c r="AX23" s="167"/>
      <c r="AY23" s="167"/>
      <c r="AZ23" s="167"/>
    </row>
    <row r="24" spans="1:52" s="24" customFormat="1" ht="86.25" customHeight="1">
      <c r="A24" s="29"/>
      <c r="B24" s="720" t="str">
        <f>"(b) Attachment 2:"</f>
        <v>(b) Attachment 2:</v>
      </c>
      <c r="C24" s="720"/>
      <c r="D24" s="881" t="s">
        <v>58</v>
      </c>
      <c r="E24" s="881"/>
      <c r="F24" s="881"/>
      <c r="G24" s="887"/>
      <c r="H24" s="887"/>
      <c r="I24" s="887"/>
      <c r="J24" s="887"/>
      <c r="K24" s="258"/>
      <c r="L24" s="258"/>
      <c r="M24" s="258"/>
      <c r="N24" s="258"/>
      <c r="O24" s="258"/>
      <c r="P24" s="258"/>
      <c r="Q24" s="258"/>
      <c r="R24" s="258"/>
      <c r="S24" s="258"/>
      <c r="T24" s="258"/>
      <c r="U24" s="258"/>
      <c r="V24" s="258"/>
      <c r="W24" s="258"/>
      <c r="X24" s="258"/>
      <c r="Y24" s="258"/>
      <c r="Z24" s="258"/>
      <c r="AA24" s="62"/>
      <c r="AB24" s="263"/>
      <c r="AC24" s="264" t="s">
        <v>342</v>
      </c>
      <c r="AD24" s="271" t="str">
        <f>IF(J21 &gt; 9, "("&amp;J21&amp;")", "(0"&amp;J21&amp;")")</f>
        <v>(0)</v>
      </c>
      <c r="AE24" s="260"/>
      <c r="AF24" s="62"/>
      <c r="AG24" s="261">
        <v>21</v>
      </c>
      <c r="AH24" s="261" t="s">
        <v>111</v>
      </c>
      <c r="AI24" s="262"/>
      <c r="AJ24" s="262"/>
      <c r="AK24" s="262"/>
      <c r="AL24" s="262"/>
      <c r="AM24" s="62"/>
      <c r="AN24" s="62"/>
      <c r="AO24" s="62"/>
      <c r="AP24" s="62"/>
      <c r="AQ24" s="167"/>
      <c r="AR24" s="167"/>
      <c r="AS24" s="167"/>
      <c r="AT24" s="167"/>
      <c r="AU24" s="167"/>
      <c r="AV24" s="167"/>
      <c r="AW24" s="167"/>
      <c r="AX24" s="167"/>
      <c r="AY24" s="167"/>
      <c r="AZ24" s="167"/>
    </row>
    <row r="25" spans="1:52" s="24" customFormat="1" ht="80.25" customHeight="1">
      <c r="A25" s="29"/>
      <c r="B25" s="720" t="str">
        <f>"(c) Attachment 3 :"</f>
        <v>(c) Attachment 3 :</v>
      </c>
      <c r="C25" s="720"/>
      <c r="D25" s="881" t="s">
        <v>309</v>
      </c>
      <c r="E25" s="881"/>
      <c r="F25" s="881"/>
      <c r="G25" s="90"/>
      <c r="H25" s="90"/>
      <c r="I25" s="62"/>
      <c r="J25" s="62"/>
      <c r="K25" s="258"/>
      <c r="L25" s="258"/>
      <c r="M25" s="258"/>
      <c r="N25" s="258"/>
      <c r="O25" s="258"/>
      <c r="P25" s="258"/>
      <c r="Q25" s="258"/>
      <c r="R25" s="258"/>
      <c r="S25" s="258"/>
      <c r="T25" s="258"/>
      <c r="U25" s="258"/>
      <c r="V25" s="258"/>
      <c r="W25" s="258"/>
      <c r="X25" s="258"/>
      <c r="Y25" s="258"/>
      <c r="Z25" s="258"/>
      <c r="AA25" s="34"/>
      <c r="AB25" s="263"/>
      <c r="AC25" s="264"/>
      <c r="AD25" s="260"/>
      <c r="AE25" s="260"/>
      <c r="AF25" s="62"/>
      <c r="AG25" s="261">
        <v>22</v>
      </c>
      <c r="AH25" s="261" t="s">
        <v>295</v>
      </c>
      <c r="AI25" s="262"/>
      <c r="AJ25" s="262"/>
      <c r="AK25" s="262"/>
      <c r="AL25" s="262"/>
      <c r="AM25" s="62"/>
      <c r="AN25" s="62"/>
      <c r="AO25" s="62"/>
      <c r="AP25" s="62"/>
      <c r="AQ25" s="167"/>
      <c r="AR25" s="167"/>
      <c r="AS25" s="167"/>
      <c r="AT25" s="167"/>
      <c r="AU25" s="167"/>
      <c r="AV25" s="167"/>
      <c r="AW25" s="167"/>
      <c r="AX25" s="167"/>
      <c r="AY25" s="167"/>
      <c r="AZ25" s="167"/>
    </row>
    <row r="26" spans="1:52" s="24" customFormat="1" ht="49.5" hidden="1" customHeight="1">
      <c r="A26" s="29"/>
      <c r="B26" s="377"/>
      <c r="C26" s="377"/>
      <c r="D26" s="884" t="s">
        <v>168</v>
      </c>
      <c r="E26" s="884"/>
      <c r="F26" s="884"/>
      <c r="G26" s="216"/>
      <c r="H26" s="314" t="e">
        <f>#REF!</f>
        <v>#REF!</v>
      </c>
      <c r="I26" s="62"/>
      <c r="J26" s="70"/>
      <c r="K26" s="98"/>
      <c r="L26" s="98"/>
      <c r="M26" s="98"/>
      <c r="N26" s="98"/>
      <c r="O26" s="98"/>
      <c r="P26" s="98"/>
      <c r="Q26" s="98"/>
      <c r="R26" s="98"/>
      <c r="S26" s="98"/>
      <c r="T26" s="98"/>
      <c r="U26" s="98"/>
      <c r="V26" s="98"/>
      <c r="W26" s="98"/>
      <c r="X26" s="98"/>
      <c r="Y26" s="98"/>
      <c r="Z26" s="258"/>
      <c r="AA26" s="62"/>
      <c r="AB26" s="263"/>
      <c r="AC26" s="264" t="s">
        <v>343</v>
      </c>
      <c r="AD26" s="260"/>
      <c r="AE26" s="260"/>
      <c r="AF26" s="62"/>
      <c r="AG26" s="261">
        <v>23</v>
      </c>
      <c r="AH26" s="261" t="s">
        <v>295</v>
      </c>
      <c r="AI26" s="262"/>
      <c r="AJ26" s="262"/>
      <c r="AK26" s="262"/>
      <c r="AL26" s="262"/>
      <c r="AM26" s="62"/>
      <c r="AN26" s="62"/>
      <c r="AO26" s="62"/>
      <c r="AP26" s="62"/>
      <c r="AQ26" s="167"/>
      <c r="AR26" s="167"/>
      <c r="AS26" s="167"/>
      <c r="AT26" s="167"/>
      <c r="AU26" s="167"/>
      <c r="AV26" s="167"/>
      <c r="AW26" s="167"/>
      <c r="AX26" s="167"/>
      <c r="AY26" s="167"/>
      <c r="AZ26" s="167"/>
    </row>
    <row r="27" spans="1:52" s="24" customFormat="1" ht="48" hidden="1" customHeight="1">
      <c r="A27" s="29"/>
      <c r="B27" s="377"/>
      <c r="C27" s="377"/>
      <c r="D27" s="884" t="s">
        <v>169</v>
      </c>
      <c r="E27" s="884"/>
      <c r="F27" s="884"/>
      <c r="G27" s="216">
        <v>0</v>
      </c>
      <c r="H27" s="314" t="e">
        <f>#REF!</f>
        <v>#REF!</v>
      </c>
      <c r="I27" s="62"/>
      <c r="J27" s="227"/>
      <c r="K27" s="228"/>
      <c r="L27" s="228"/>
      <c r="M27" s="228"/>
      <c r="N27" s="228"/>
      <c r="O27" s="228"/>
      <c r="P27" s="228"/>
      <c r="Q27" s="228"/>
      <c r="R27" s="228"/>
      <c r="S27" s="228"/>
      <c r="T27" s="228"/>
      <c r="U27" s="228"/>
      <c r="V27" s="228"/>
      <c r="W27" s="228"/>
      <c r="X27" s="228"/>
      <c r="Y27" s="228"/>
      <c r="Z27" s="228"/>
      <c r="AA27" s="227"/>
      <c r="AB27" s="263"/>
      <c r="AC27" s="264" t="s">
        <v>344</v>
      </c>
      <c r="AD27" s="260"/>
      <c r="AE27" s="260"/>
      <c r="AF27" s="62"/>
      <c r="AG27" s="261">
        <v>24</v>
      </c>
      <c r="AH27" s="261" t="s">
        <v>295</v>
      </c>
      <c r="AI27" s="262"/>
      <c r="AJ27" s="262"/>
      <c r="AK27" s="262"/>
      <c r="AL27" s="262"/>
      <c r="AM27" s="62"/>
      <c r="AN27" s="62"/>
      <c r="AO27" s="62"/>
      <c r="AP27" s="62"/>
      <c r="AQ27" s="167"/>
      <c r="AR27" s="167"/>
      <c r="AS27" s="167"/>
      <c r="AT27" s="167"/>
      <c r="AU27" s="167"/>
      <c r="AV27" s="167"/>
      <c r="AW27" s="167"/>
      <c r="AX27" s="167"/>
      <c r="AY27" s="167"/>
      <c r="AZ27" s="167"/>
    </row>
    <row r="28" spans="1:52" ht="198.75" customHeight="1">
      <c r="B28" s="720" t="str">
        <f>"(d) Attachment 4 :"</f>
        <v>(d) Attachment 4 :</v>
      </c>
      <c r="C28" s="720"/>
      <c r="D28" s="881" t="s">
        <v>308</v>
      </c>
      <c r="E28" s="881"/>
      <c r="F28" s="881"/>
      <c r="G28" s="196"/>
      <c r="H28" s="90"/>
      <c r="AB28" s="263"/>
      <c r="AC28" s="264"/>
      <c r="AG28" s="261">
        <v>25</v>
      </c>
      <c r="AH28" s="261" t="s">
        <v>295</v>
      </c>
      <c r="AI28" s="262"/>
      <c r="AJ28" s="262"/>
      <c r="AK28" s="262"/>
      <c r="AL28" s="262"/>
      <c r="AQ28" s="170"/>
      <c r="AR28" s="170"/>
      <c r="AS28" s="170"/>
      <c r="AT28" s="170"/>
      <c r="AU28" s="170"/>
      <c r="AV28" s="170"/>
      <c r="AW28" s="170"/>
      <c r="AX28" s="170"/>
      <c r="AY28" s="170"/>
      <c r="AZ28" s="170"/>
    </row>
    <row r="29" spans="1:52" ht="69" customHeight="1">
      <c r="B29" s="720" t="str">
        <f>"(e) Attachment 5 :"</f>
        <v>(e) Attachment 5 :</v>
      </c>
      <c r="C29" s="720"/>
      <c r="D29" s="881" t="s">
        <v>59</v>
      </c>
      <c r="E29" s="881"/>
      <c r="F29" s="881"/>
      <c r="G29" s="90"/>
      <c r="H29" s="90"/>
      <c r="AB29" s="263"/>
      <c r="AC29" s="264"/>
      <c r="AG29" s="261">
        <v>26</v>
      </c>
      <c r="AH29" s="261" t="s">
        <v>295</v>
      </c>
      <c r="AI29" s="262"/>
      <c r="AJ29" s="262"/>
      <c r="AK29" s="262"/>
      <c r="AL29" s="262"/>
      <c r="AQ29" s="170"/>
      <c r="AR29" s="170"/>
      <c r="AS29" s="170"/>
      <c r="AT29" s="170"/>
      <c r="AU29" s="170"/>
      <c r="AV29" s="170"/>
      <c r="AW29" s="170"/>
      <c r="AX29" s="170"/>
      <c r="AY29" s="170"/>
      <c r="AZ29" s="170"/>
    </row>
    <row r="30" spans="1:52" ht="69" customHeight="1">
      <c r="B30" s="720" t="s">
        <v>628</v>
      </c>
      <c r="C30" s="720"/>
      <c r="D30" s="720" t="s">
        <v>629</v>
      </c>
      <c r="E30" s="720"/>
      <c r="F30" s="720"/>
      <c r="G30" s="90"/>
      <c r="H30" s="90"/>
      <c r="AB30" s="263"/>
      <c r="AC30" s="264"/>
      <c r="AG30" s="261"/>
      <c r="AH30" s="261"/>
      <c r="AI30" s="262"/>
      <c r="AJ30" s="262"/>
      <c r="AK30" s="262"/>
      <c r="AL30" s="262"/>
      <c r="AQ30" s="170"/>
      <c r="AR30" s="170"/>
      <c r="AS30" s="170"/>
      <c r="AT30" s="170"/>
      <c r="AU30" s="170"/>
      <c r="AV30" s="170"/>
      <c r="AW30" s="170"/>
      <c r="AX30" s="170"/>
      <c r="AY30" s="170"/>
      <c r="AZ30" s="170"/>
    </row>
    <row r="31" spans="1:52" s="24" customFormat="1" ht="97.5" customHeight="1">
      <c r="A31" s="29"/>
      <c r="B31" s="720" t="str">
        <f>"(g) Attachment 6 :"</f>
        <v>(g) Attachment 6 :</v>
      </c>
      <c r="C31" s="720"/>
      <c r="D31" s="881" t="s">
        <v>60</v>
      </c>
      <c r="E31" s="881"/>
      <c r="F31" s="881"/>
      <c r="G31" s="90"/>
      <c r="H31" s="90"/>
      <c r="I31" s="62"/>
      <c r="J31" s="62"/>
      <c r="K31" s="258"/>
      <c r="L31" s="258"/>
      <c r="M31" s="258"/>
      <c r="N31" s="258"/>
      <c r="O31" s="258"/>
      <c r="P31" s="258"/>
      <c r="Q31" s="258"/>
      <c r="R31" s="258"/>
      <c r="S31" s="258"/>
      <c r="T31" s="258"/>
      <c r="U31" s="258"/>
      <c r="V31" s="258"/>
      <c r="W31" s="258"/>
      <c r="X31" s="258"/>
      <c r="Y31" s="258"/>
      <c r="Z31" s="258"/>
      <c r="AA31" s="62"/>
      <c r="AB31" s="263"/>
      <c r="AC31" s="264"/>
      <c r="AD31" s="260"/>
      <c r="AE31" s="260"/>
      <c r="AF31" s="62"/>
      <c r="AG31" s="261">
        <v>27</v>
      </c>
      <c r="AH31" s="261" t="s">
        <v>295</v>
      </c>
      <c r="AI31" s="262"/>
      <c r="AJ31" s="262"/>
      <c r="AK31" s="262"/>
      <c r="AL31" s="262"/>
      <c r="AM31" s="62"/>
      <c r="AN31" s="62"/>
      <c r="AO31" s="62"/>
      <c r="AP31" s="62"/>
      <c r="AQ31" s="167"/>
      <c r="AR31" s="167"/>
      <c r="AS31" s="167"/>
      <c r="AT31" s="167"/>
      <c r="AU31" s="167"/>
      <c r="AV31" s="167"/>
      <c r="AW31" s="167"/>
      <c r="AX31" s="167"/>
      <c r="AY31" s="167"/>
      <c r="AZ31" s="167"/>
    </row>
    <row r="32" spans="1:52" s="24" customFormat="1" ht="57" customHeight="1">
      <c r="A32" s="29"/>
      <c r="B32" s="720" t="str">
        <f>"(h) Attachment 7 :"</f>
        <v>(h) Attachment 7 :</v>
      </c>
      <c r="C32" s="720"/>
      <c r="D32" s="881" t="s">
        <v>467</v>
      </c>
      <c r="E32" s="881"/>
      <c r="F32" s="881"/>
      <c r="G32" s="91"/>
      <c r="H32" s="91"/>
      <c r="I32" s="62"/>
      <c r="J32" s="62"/>
      <c r="K32" s="258"/>
      <c r="L32" s="258"/>
      <c r="M32" s="258"/>
      <c r="N32" s="258"/>
      <c r="O32" s="258"/>
      <c r="P32" s="258"/>
      <c r="Q32" s="258"/>
      <c r="R32" s="258"/>
      <c r="S32" s="258"/>
      <c r="T32" s="258"/>
      <c r="U32" s="258"/>
      <c r="V32" s="258"/>
      <c r="W32" s="258"/>
      <c r="X32" s="258"/>
      <c r="Y32" s="258"/>
      <c r="Z32" s="258"/>
      <c r="AA32" s="62"/>
      <c r="AB32" s="263"/>
      <c r="AC32" s="264"/>
      <c r="AD32" s="260"/>
      <c r="AE32" s="260"/>
      <c r="AF32" s="62"/>
      <c r="AG32" s="261">
        <v>28</v>
      </c>
      <c r="AH32" s="261" t="s">
        <v>295</v>
      </c>
      <c r="AI32" s="262"/>
      <c r="AJ32" s="262"/>
      <c r="AK32" s="262"/>
      <c r="AL32" s="262"/>
      <c r="AM32" s="62"/>
      <c r="AN32" s="62"/>
      <c r="AO32" s="62"/>
      <c r="AP32" s="62"/>
      <c r="AQ32" s="167"/>
      <c r="AR32" s="167"/>
      <c r="AS32" s="167"/>
      <c r="AT32" s="167"/>
      <c r="AU32" s="167"/>
      <c r="AV32" s="167"/>
      <c r="AW32" s="167"/>
      <c r="AX32" s="167"/>
      <c r="AY32" s="167"/>
      <c r="AZ32" s="167"/>
    </row>
    <row r="33" spans="1:52" s="24" customFormat="1" ht="44.25" customHeight="1">
      <c r="A33" s="29"/>
      <c r="B33" s="720" t="str">
        <f>"(i) Attachment 8 :"</f>
        <v>(i) Attachment 8 :</v>
      </c>
      <c r="C33" s="720"/>
      <c r="D33" s="881" t="s">
        <v>310</v>
      </c>
      <c r="E33" s="881"/>
      <c r="F33" s="881"/>
      <c r="G33" s="90"/>
      <c r="H33" s="90"/>
      <c r="I33" s="62"/>
      <c r="J33" s="62"/>
      <c r="K33" s="258"/>
      <c r="L33" s="258"/>
      <c r="M33" s="258"/>
      <c r="N33" s="258"/>
      <c r="O33" s="258"/>
      <c r="P33" s="258"/>
      <c r="Q33" s="258"/>
      <c r="R33" s="258"/>
      <c r="S33" s="258"/>
      <c r="T33" s="258"/>
      <c r="U33" s="258"/>
      <c r="V33" s="258"/>
      <c r="W33" s="258"/>
      <c r="X33" s="258"/>
      <c r="Y33" s="258"/>
      <c r="Z33" s="258"/>
      <c r="AA33" s="62"/>
      <c r="AB33" s="263"/>
      <c r="AC33" s="264"/>
      <c r="AD33" s="260"/>
      <c r="AE33" s="260"/>
      <c r="AF33" s="62"/>
      <c r="AG33" s="261">
        <v>29</v>
      </c>
      <c r="AH33" s="261" t="s">
        <v>295</v>
      </c>
      <c r="AI33" s="262"/>
      <c r="AJ33" s="262"/>
      <c r="AK33" s="262"/>
      <c r="AL33" s="262"/>
      <c r="AM33" s="62"/>
      <c r="AN33" s="62"/>
      <c r="AO33" s="62"/>
      <c r="AP33" s="62"/>
      <c r="AQ33" s="167"/>
      <c r="AR33" s="167"/>
      <c r="AS33" s="167"/>
      <c r="AT33" s="167"/>
      <c r="AU33" s="167"/>
      <c r="AV33" s="167"/>
      <c r="AW33" s="167"/>
      <c r="AX33" s="167"/>
      <c r="AY33" s="167"/>
      <c r="AZ33" s="167"/>
    </row>
    <row r="34" spans="1:52" s="24" customFormat="1" ht="45" customHeight="1">
      <c r="A34" s="29"/>
      <c r="B34" s="720" t="str">
        <f>"(j) Attachment 9 :"</f>
        <v>(j) Attachment 9 :</v>
      </c>
      <c r="C34" s="720"/>
      <c r="D34" s="881" t="s">
        <v>61</v>
      </c>
      <c r="E34" s="881"/>
      <c r="F34" s="881"/>
      <c r="G34" s="90"/>
      <c r="H34" s="90"/>
      <c r="I34" s="62"/>
      <c r="J34" s="62"/>
      <c r="K34" s="258"/>
      <c r="L34" s="258"/>
      <c r="M34" s="258"/>
      <c r="N34" s="258"/>
      <c r="O34" s="258"/>
      <c r="P34" s="258"/>
      <c r="Q34" s="258"/>
      <c r="R34" s="258"/>
      <c r="S34" s="258"/>
      <c r="T34" s="258"/>
      <c r="U34" s="258"/>
      <c r="V34" s="258"/>
      <c r="W34" s="258"/>
      <c r="X34" s="258"/>
      <c r="Y34" s="258"/>
      <c r="Z34" s="258"/>
      <c r="AA34" s="62"/>
      <c r="AB34" s="263"/>
      <c r="AC34" s="264"/>
      <c r="AD34" s="260"/>
      <c r="AE34" s="260"/>
      <c r="AF34" s="62"/>
      <c r="AG34" s="261">
        <v>30</v>
      </c>
      <c r="AH34" s="261" t="s">
        <v>295</v>
      </c>
      <c r="AI34" s="262"/>
      <c r="AJ34" s="262"/>
      <c r="AK34" s="262"/>
      <c r="AL34" s="262"/>
      <c r="AM34" s="62"/>
      <c r="AN34" s="62"/>
      <c r="AO34" s="62"/>
      <c r="AP34" s="62"/>
      <c r="AQ34" s="167"/>
      <c r="AR34" s="167"/>
      <c r="AS34" s="167"/>
      <c r="AT34" s="167"/>
      <c r="AU34" s="167"/>
      <c r="AV34" s="167"/>
      <c r="AW34" s="167"/>
      <c r="AX34" s="167"/>
      <c r="AY34" s="167"/>
      <c r="AZ34" s="167"/>
    </row>
    <row r="35" spans="1:52" s="24" customFormat="1" ht="45.75" customHeight="1">
      <c r="A35" s="29"/>
      <c r="B35" s="720" t="str">
        <f>"(k) Attachment 10 :"</f>
        <v>(k) Attachment 10 :</v>
      </c>
      <c r="C35" s="720"/>
      <c r="D35" s="881" t="s">
        <v>62</v>
      </c>
      <c r="E35" s="881"/>
      <c r="F35" s="881"/>
      <c r="G35" s="90"/>
      <c r="H35" s="90"/>
      <c r="I35" s="62"/>
      <c r="J35" s="62"/>
      <c r="K35" s="258"/>
      <c r="L35" s="258"/>
      <c r="M35" s="258"/>
      <c r="N35" s="258"/>
      <c r="O35" s="258"/>
      <c r="P35" s="258"/>
      <c r="Q35" s="258"/>
      <c r="R35" s="258"/>
      <c r="S35" s="258"/>
      <c r="T35" s="258"/>
      <c r="U35" s="258"/>
      <c r="V35" s="258"/>
      <c r="W35" s="258"/>
      <c r="X35" s="258"/>
      <c r="Y35" s="258"/>
      <c r="Z35" s="258"/>
      <c r="AA35" s="62"/>
      <c r="AB35" s="263"/>
      <c r="AC35" s="264"/>
      <c r="AD35" s="260"/>
      <c r="AE35" s="260"/>
      <c r="AF35" s="62"/>
      <c r="AG35" s="261">
        <v>31</v>
      </c>
      <c r="AH35" s="261" t="s">
        <v>111</v>
      </c>
      <c r="AI35" s="262"/>
      <c r="AJ35" s="262"/>
      <c r="AK35" s="262"/>
      <c r="AL35" s="262"/>
      <c r="AM35" s="62"/>
      <c r="AN35" s="62"/>
      <c r="AO35" s="62"/>
      <c r="AP35" s="62"/>
      <c r="AQ35" s="167"/>
      <c r="AR35" s="167"/>
      <c r="AS35" s="167"/>
      <c r="AT35" s="167"/>
      <c r="AU35" s="167"/>
      <c r="AV35" s="167"/>
      <c r="AW35" s="167"/>
      <c r="AX35" s="167"/>
      <c r="AY35" s="167"/>
      <c r="AZ35" s="167"/>
    </row>
    <row r="36" spans="1:52" s="24" customFormat="1" ht="40.5" customHeight="1">
      <c r="A36" s="29"/>
      <c r="B36" s="720" t="str">
        <f>"(l) Attachment 11 :"</f>
        <v>(l) Attachment 11 :</v>
      </c>
      <c r="C36" s="720"/>
      <c r="D36" s="881" t="s">
        <v>63</v>
      </c>
      <c r="E36" s="881"/>
      <c r="F36" s="881"/>
      <c r="G36" s="90"/>
      <c r="H36" s="90"/>
      <c r="I36" s="62"/>
      <c r="J36" s="62"/>
      <c r="K36" s="258"/>
      <c r="L36" s="258"/>
      <c r="M36" s="258"/>
      <c r="N36" s="258"/>
      <c r="O36" s="258"/>
      <c r="P36" s="258"/>
      <c r="Q36" s="258"/>
      <c r="R36" s="258"/>
      <c r="S36" s="258"/>
      <c r="T36" s="258"/>
      <c r="U36" s="258"/>
      <c r="V36" s="258"/>
      <c r="W36" s="258"/>
      <c r="X36" s="258"/>
      <c r="Y36" s="258"/>
      <c r="Z36" s="258"/>
      <c r="AA36" s="62"/>
      <c r="AB36" s="263"/>
      <c r="AC36" s="264"/>
      <c r="AD36" s="260"/>
      <c r="AE36" s="260"/>
      <c r="AF36" s="62"/>
      <c r="AG36" s="62"/>
      <c r="AH36" s="62"/>
      <c r="AI36" s="62"/>
      <c r="AJ36" s="62"/>
      <c r="AK36" s="62"/>
      <c r="AL36" s="62"/>
      <c r="AM36" s="62"/>
      <c r="AN36" s="62"/>
      <c r="AO36" s="62"/>
      <c r="AP36" s="62"/>
      <c r="AQ36" s="167"/>
      <c r="AR36" s="167"/>
      <c r="AS36" s="167"/>
      <c r="AT36" s="167"/>
      <c r="AU36" s="167"/>
      <c r="AV36" s="167"/>
      <c r="AW36" s="167"/>
      <c r="AX36" s="167"/>
      <c r="AY36" s="167"/>
      <c r="AZ36" s="167"/>
    </row>
    <row r="37" spans="1:52" s="24" customFormat="1" ht="46.5" customHeight="1">
      <c r="A37" s="29"/>
      <c r="B37" s="720" t="str">
        <f>"(m) Attachment 12 :"</f>
        <v>(m) Attachment 12 :</v>
      </c>
      <c r="C37" s="720"/>
      <c r="D37" s="881" t="s">
        <v>287</v>
      </c>
      <c r="E37" s="881"/>
      <c r="F37" s="881"/>
      <c r="G37" s="90"/>
      <c r="H37" s="90"/>
      <c r="I37" s="62"/>
      <c r="J37" s="62"/>
      <c r="K37" s="258"/>
      <c r="L37" s="258"/>
      <c r="M37" s="258"/>
      <c r="N37" s="258"/>
      <c r="O37" s="258"/>
      <c r="P37" s="258"/>
      <c r="Q37" s="258"/>
      <c r="R37" s="258"/>
      <c r="S37" s="258"/>
      <c r="T37" s="258"/>
      <c r="U37" s="258"/>
      <c r="V37" s="258"/>
      <c r="W37" s="258"/>
      <c r="X37" s="258"/>
      <c r="Y37" s="258"/>
      <c r="Z37" s="258"/>
      <c r="AA37" s="62"/>
      <c r="AB37" s="263"/>
      <c r="AC37" s="264"/>
      <c r="AD37" s="260"/>
      <c r="AE37" s="260"/>
      <c r="AF37" s="62"/>
      <c r="AG37" s="62"/>
      <c r="AH37" s="62"/>
      <c r="AI37" s="62"/>
      <c r="AJ37" s="62"/>
      <c r="AK37" s="62"/>
      <c r="AL37" s="62"/>
      <c r="AM37" s="62"/>
      <c r="AN37" s="62"/>
      <c r="AO37" s="62"/>
      <c r="AP37" s="62"/>
      <c r="AQ37" s="167"/>
      <c r="AR37" s="167"/>
      <c r="AS37" s="167"/>
      <c r="AT37" s="167"/>
      <c r="AU37" s="167"/>
      <c r="AV37" s="167"/>
      <c r="AW37" s="167"/>
      <c r="AX37" s="167"/>
      <c r="AY37" s="167"/>
      <c r="AZ37" s="167"/>
    </row>
    <row r="38" spans="1:52" s="24" customFormat="1" ht="45" customHeight="1">
      <c r="A38" s="29"/>
      <c r="B38" s="720" t="str">
        <f>"(n) Attachment 13 :"</f>
        <v>(n) Attachment 13 :</v>
      </c>
      <c r="C38" s="720"/>
      <c r="D38" s="881" t="s">
        <v>288</v>
      </c>
      <c r="E38" s="881"/>
      <c r="F38" s="881"/>
      <c r="G38" s="90"/>
      <c r="H38" s="90"/>
      <c r="I38" s="62"/>
      <c r="J38" s="62"/>
      <c r="K38" s="258"/>
      <c r="L38" s="258"/>
      <c r="M38" s="258"/>
      <c r="N38" s="258"/>
      <c r="O38" s="258"/>
      <c r="P38" s="258"/>
      <c r="Q38" s="258"/>
      <c r="R38" s="258"/>
      <c r="S38" s="258"/>
      <c r="T38" s="258"/>
      <c r="U38" s="258"/>
      <c r="V38" s="258"/>
      <c r="W38" s="258"/>
      <c r="X38" s="258"/>
      <c r="Y38" s="258"/>
      <c r="Z38" s="258"/>
      <c r="AA38" s="62"/>
      <c r="AB38" s="263"/>
      <c r="AC38" s="264"/>
      <c r="AD38" s="260"/>
      <c r="AE38" s="260"/>
      <c r="AF38" s="62"/>
      <c r="AG38" s="62"/>
      <c r="AH38" s="62"/>
      <c r="AI38" s="62"/>
      <c r="AJ38" s="62"/>
      <c r="AK38" s="62"/>
      <c r="AL38" s="62"/>
      <c r="AM38" s="62"/>
      <c r="AN38" s="62"/>
      <c r="AO38" s="62"/>
      <c r="AP38" s="62"/>
      <c r="AQ38" s="167"/>
      <c r="AR38" s="167"/>
      <c r="AS38" s="167"/>
      <c r="AT38" s="167"/>
      <c r="AU38" s="167"/>
      <c r="AV38" s="167"/>
      <c r="AW38" s="167"/>
      <c r="AX38" s="167"/>
      <c r="AY38" s="167"/>
      <c r="AZ38" s="167"/>
    </row>
    <row r="39" spans="1:52" s="24" customFormat="1" ht="46.5" customHeight="1">
      <c r="A39" s="29"/>
      <c r="B39" s="720" t="str">
        <f>"(o) Attachment 14 :"</f>
        <v>(o) Attachment 14 :</v>
      </c>
      <c r="C39" s="720"/>
      <c r="D39" s="881" t="s">
        <v>64</v>
      </c>
      <c r="E39" s="881"/>
      <c r="F39" s="881"/>
      <c r="G39" s="90"/>
      <c r="H39" s="90"/>
      <c r="I39" s="62"/>
      <c r="J39" s="62"/>
      <c r="K39" s="258"/>
      <c r="L39" s="258"/>
      <c r="M39" s="258"/>
      <c r="N39" s="258"/>
      <c r="O39" s="258"/>
      <c r="P39" s="258"/>
      <c r="Q39" s="258"/>
      <c r="R39" s="258"/>
      <c r="S39" s="258"/>
      <c r="T39" s="258"/>
      <c r="U39" s="258"/>
      <c r="V39" s="258"/>
      <c r="W39" s="258"/>
      <c r="X39" s="258"/>
      <c r="Y39" s="258"/>
      <c r="Z39" s="258"/>
      <c r="AA39" s="62"/>
      <c r="AB39" s="263"/>
      <c r="AC39" s="264"/>
      <c r="AD39" s="260"/>
      <c r="AE39" s="260"/>
      <c r="AF39" s="62"/>
      <c r="AG39" s="62"/>
      <c r="AH39" s="62"/>
      <c r="AI39" s="62"/>
      <c r="AJ39" s="62"/>
      <c r="AK39" s="62"/>
      <c r="AL39" s="62"/>
      <c r="AM39" s="62"/>
      <c r="AN39" s="62"/>
      <c r="AO39" s="62"/>
      <c r="AP39" s="62"/>
      <c r="AQ39" s="167"/>
      <c r="AR39" s="167"/>
      <c r="AS39" s="167"/>
      <c r="AT39" s="167"/>
      <c r="AU39" s="167"/>
      <c r="AV39" s="167"/>
      <c r="AW39" s="167"/>
      <c r="AX39" s="167"/>
      <c r="AY39" s="167"/>
      <c r="AZ39" s="167"/>
    </row>
    <row r="40" spans="1:52" s="24" customFormat="1" ht="60" customHeight="1">
      <c r="A40" s="29"/>
      <c r="B40" s="720" t="str">
        <f>"(p) Attachment 15 :"</f>
        <v>(p) Attachment 15 :</v>
      </c>
      <c r="C40" s="720"/>
      <c r="D40" s="881" t="s">
        <v>504</v>
      </c>
      <c r="E40" s="881"/>
      <c r="F40" s="881"/>
      <c r="G40" s="90"/>
      <c r="H40" s="90"/>
      <c r="I40" s="62"/>
      <c r="J40" s="62"/>
      <c r="K40" s="258"/>
      <c r="L40" s="258"/>
      <c r="M40" s="258"/>
      <c r="N40" s="258"/>
      <c r="O40" s="258"/>
      <c r="P40" s="258"/>
      <c r="Q40" s="258"/>
      <c r="R40" s="258"/>
      <c r="S40" s="258"/>
      <c r="T40" s="258"/>
      <c r="U40" s="258"/>
      <c r="V40" s="258"/>
      <c r="W40" s="258"/>
      <c r="X40" s="258"/>
      <c r="Y40" s="258"/>
      <c r="Z40" s="258"/>
      <c r="AA40" s="62"/>
      <c r="AB40" s="263"/>
      <c r="AC40" s="264"/>
      <c r="AD40" s="260"/>
      <c r="AE40" s="260"/>
      <c r="AF40" s="62"/>
      <c r="AG40" s="62"/>
      <c r="AH40" s="62"/>
      <c r="AI40" s="62"/>
      <c r="AJ40" s="62"/>
      <c r="AK40" s="62"/>
      <c r="AL40" s="62"/>
      <c r="AM40" s="62"/>
      <c r="AN40" s="62"/>
      <c r="AO40" s="62"/>
      <c r="AP40" s="62"/>
      <c r="AQ40" s="167"/>
      <c r="AR40" s="167"/>
      <c r="AS40" s="167"/>
      <c r="AT40" s="167"/>
      <c r="AU40" s="167"/>
      <c r="AV40" s="167"/>
      <c r="AW40" s="167"/>
      <c r="AX40" s="167"/>
      <c r="AY40" s="167"/>
      <c r="AZ40" s="167"/>
    </row>
    <row r="41" spans="1:52" s="24" customFormat="1" ht="55.5" customHeight="1">
      <c r="A41" s="29"/>
      <c r="B41" s="720" t="str">
        <f>"(q) Attachment 16 :"</f>
        <v>(q) Attachment 16 :</v>
      </c>
      <c r="C41" s="720"/>
      <c r="D41" s="881" t="s">
        <v>289</v>
      </c>
      <c r="E41" s="881"/>
      <c r="F41" s="881"/>
      <c r="G41" s="90"/>
      <c r="H41" s="90"/>
      <c r="I41" s="62"/>
      <c r="J41" s="62"/>
      <c r="K41" s="258"/>
      <c r="L41" s="258"/>
      <c r="M41" s="258"/>
      <c r="N41" s="258"/>
      <c r="O41" s="258"/>
      <c r="P41" s="258"/>
      <c r="Q41" s="258"/>
      <c r="R41" s="258"/>
      <c r="S41" s="258"/>
      <c r="T41" s="258"/>
      <c r="U41" s="258"/>
      <c r="V41" s="258"/>
      <c r="W41" s="258"/>
      <c r="X41" s="258"/>
      <c r="Y41" s="258"/>
      <c r="Z41" s="258"/>
      <c r="AA41" s="62"/>
      <c r="AB41" s="263"/>
      <c r="AC41" s="264"/>
      <c r="AD41" s="260"/>
      <c r="AE41" s="260"/>
      <c r="AF41" s="62"/>
      <c r="AG41" s="62"/>
      <c r="AH41" s="62"/>
      <c r="AI41" s="62"/>
      <c r="AJ41" s="62"/>
      <c r="AK41" s="62"/>
      <c r="AL41" s="62"/>
      <c r="AM41" s="62"/>
      <c r="AN41" s="62"/>
      <c r="AO41" s="62"/>
      <c r="AP41" s="62"/>
      <c r="AQ41" s="167"/>
      <c r="AR41" s="167"/>
      <c r="AS41" s="167"/>
      <c r="AT41" s="167"/>
      <c r="AU41" s="167"/>
      <c r="AV41" s="167"/>
      <c r="AW41" s="167"/>
      <c r="AX41" s="167"/>
      <c r="AY41" s="167"/>
      <c r="AZ41" s="167"/>
    </row>
    <row r="42" spans="1:52" ht="46.5" customHeight="1">
      <c r="B42" s="720" t="str">
        <f>"(r) Attachment 17 :"</f>
        <v>(r) Attachment 17 :</v>
      </c>
      <c r="C42" s="720"/>
      <c r="D42" s="881" t="s">
        <v>503</v>
      </c>
      <c r="E42" s="881"/>
      <c r="F42" s="881"/>
      <c r="G42" s="90"/>
      <c r="H42" s="90"/>
      <c r="AB42" s="263"/>
      <c r="AC42" s="264"/>
      <c r="AQ42" s="170"/>
      <c r="AR42" s="170"/>
      <c r="AS42" s="170"/>
      <c r="AT42" s="170"/>
      <c r="AU42" s="170"/>
      <c r="AV42" s="170"/>
      <c r="AW42" s="170"/>
      <c r="AX42" s="170"/>
      <c r="AY42" s="170"/>
      <c r="AZ42" s="170"/>
    </row>
    <row r="43" spans="1:52" ht="49.5" customHeight="1">
      <c r="B43" s="720" t="str">
        <f>"(s) Attachment 18 :"</f>
        <v>(s) Attachment 18 :</v>
      </c>
      <c r="C43" s="720"/>
      <c r="D43" s="332" t="s">
        <v>510</v>
      </c>
      <c r="E43" s="332"/>
      <c r="F43" s="332"/>
      <c r="G43" s="90"/>
      <c r="H43" s="90"/>
      <c r="AB43" s="263"/>
      <c r="AC43" s="264"/>
      <c r="AQ43" s="170"/>
      <c r="AR43" s="170"/>
      <c r="AS43" s="170"/>
      <c r="AT43" s="170"/>
      <c r="AU43" s="170"/>
      <c r="AV43" s="170"/>
      <c r="AW43" s="170"/>
      <c r="AX43" s="170"/>
      <c r="AY43" s="170"/>
      <c r="AZ43" s="170"/>
    </row>
    <row r="44" spans="1:52" ht="44.25" customHeight="1">
      <c r="B44" s="720" t="str">
        <f>"(t) Attachment 19 :"</f>
        <v>(t) Attachment 19 :</v>
      </c>
      <c r="C44" s="720"/>
      <c r="D44" s="881" t="s">
        <v>290</v>
      </c>
      <c r="E44" s="881"/>
      <c r="F44" s="881"/>
      <c r="G44" s="90"/>
      <c r="H44" s="90"/>
      <c r="AB44" s="263"/>
      <c r="AC44" s="264"/>
      <c r="AQ44" s="170"/>
      <c r="AR44" s="170"/>
      <c r="AS44" s="170"/>
      <c r="AT44" s="170"/>
      <c r="AU44" s="170"/>
      <c r="AV44" s="170"/>
      <c r="AW44" s="170"/>
      <c r="AX44" s="170"/>
      <c r="AY44" s="170"/>
      <c r="AZ44" s="170"/>
    </row>
    <row r="45" spans="1:52" ht="43.5" customHeight="1">
      <c r="B45" s="720" t="str">
        <f>"(u) Attachment 20 :"</f>
        <v>(u) Attachment 20 :</v>
      </c>
      <c r="C45" s="720"/>
      <c r="D45" s="720" t="s">
        <v>537</v>
      </c>
      <c r="E45" s="720"/>
      <c r="F45" s="720"/>
      <c r="G45" s="90"/>
      <c r="H45" s="90"/>
      <c r="AB45" s="263"/>
      <c r="AC45" s="264"/>
      <c r="AQ45" s="170"/>
      <c r="AR45" s="170"/>
      <c r="AS45" s="170"/>
      <c r="AT45" s="170"/>
      <c r="AU45" s="170"/>
      <c r="AV45" s="170"/>
      <c r="AW45" s="170"/>
      <c r="AX45" s="170"/>
      <c r="AY45" s="170"/>
      <c r="AZ45" s="170"/>
    </row>
    <row r="46" spans="1:52" ht="43.5" customHeight="1">
      <c r="B46" s="720" t="s">
        <v>627</v>
      </c>
      <c r="C46" s="720"/>
      <c r="D46" s="720" t="s">
        <v>717</v>
      </c>
      <c r="E46" s="720"/>
      <c r="F46" s="720"/>
      <c r="G46" s="90"/>
      <c r="H46" s="90"/>
      <c r="AB46" s="263"/>
      <c r="AC46" s="264"/>
      <c r="AQ46" s="170"/>
      <c r="AR46" s="170"/>
      <c r="AS46" s="170"/>
      <c r="AT46" s="170"/>
      <c r="AU46" s="170"/>
      <c r="AV46" s="170"/>
      <c r="AW46" s="170"/>
      <c r="AX46" s="170"/>
      <c r="AY46" s="170"/>
      <c r="AZ46" s="170"/>
    </row>
    <row r="47" spans="1:52" ht="88.5" customHeight="1">
      <c r="B47" s="720" t="s">
        <v>711</v>
      </c>
      <c r="C47" s="720"/>
      <c r="D47" s="720" t="s">
        <v>718</v>
      </c>
      <c r="E47" s="720"/>
      <c r="F47" s="720"/>
      <c r="G47" s="90"/>
      <c r="H47" s="90"/>
      <c r="AB47" s="263"/>
      <c r="AC47" s="264"/>
      <c r="AQ47" s="170"/>
      <c r="AR47" s="170"/>
      <c r="AS47" s="170"/>
      <c r="AT47" s="170"/>
      <c r="AU47" s="170"/>
      <c r="AV47" s="170"/>
      <c r="AW47" s="170"/>
      <c r="AX47" s="170"/>
      <c r="AY47" s="170"/>
      <c r="AZ47" s="170"/>
    </row>
    <row r="48" spans="1:52" ht="51" customHeight="1">
      <c r="B48" s="720" t="s">
        <v>637</v>
      </c>
      <c r="C48" s="720"/>
      <c r="D48" s="720" t="s">
        <v>638</v>
      </c>
      <c r="E48" s="720"/>
      <c r="F48" s="720"/>
      <c r="G48" s="90"/>
      <c r="H48" s="90"/>
      <c r="AB48" s="263"/>
      <c r="AC48" s="264"/>
      <c r="AQ48" s="170"/>
      <c r="AR48" s="170"/>
      <c r="AS48" s="170"/>
      <c r="AT48" s="170"/>
      <c r="AU48" s="170"/>
      <c r="AV48" s="170"/>
      <c r="AW48" s="170"/>
      <c r="AX48" s="170"/>
      <c r="AY48" s="170"/>
      <c r="AZ48" s="170"/>
    </row>
    <row r="49" spans="1:52" ht="51" customHeight="1">
      <c r="B49" s="720" t="s">
        <v>709</v>
      </c>
      <c r="C49" s="720"/>
      <c r="D49" s="720" t="s">
        <v>710</v>
      </c>
      <c r="E49" s="720"/>
      <c r="F49" s="720"/>
      <c r="G49" s="90"/>
      <c r="H49" s="90"/>
      <c r="AB49" s="263"/>
      <c r="AC49" s="264"/>
      <c r="AQ49" s="170"/>
      <c r="AR49" s="170"/>
      <c r="AS49" s="170"/>
      <c r="AT49" s="170"/>
      <c r="AU49" s="170"/>
      <c r="AV49" s="170"/>
      <c r="AW49" s="170"/>
      <c r="AX49" s="170"/>
      <c r="AY49" s="170"/>
      <c r="AZ49" s="170"/>
    </row>
    <row r="50" spans="1:52" ht="43.5" customHeight="1">
      <c r="B50" s="68" t="s">
        <v>714</v>
      </c>
      <c r="C50" s="25"/>
      <c r="D50" s="720" t="s">
        <v>712</v>
      </c>
      <c r="E50" s="720"/>
      <c r="F50" s="720"/>
      <c r="G50" s="90"/>
      <c r="H50" s="90"/>
      <c r="AB50" s="263"/>
      <c r="AC50" s="264"/>
      <c r="AQ50" s="170"/>
      <c r="AR50" s="170"/>
      <c r="AS50" s="170"/>
      <c r="AT50" s="170"/>
      <c r="AU50" s="170"/>
      <c r="AV50" s="170"/>
      <c r="AW50" s="170"/>
      <c r="AX50" s="170"/>
      <c r="AY50" s="170"/>
      <c r="AZ50" s="170"/>
    </row>
    <row r="51" spans="1:52" ht="45" customHeight="1">
      <c r="B51" s="68" t="s">
        <v>715</v>
      </c>
      <c r="C51" s="69"/>
      <c r="D51" s="720" t="s">
        <v>713</v>
      </c>
      <c r="E51" s="720"/>
      <c r="F51" s="720"/>
      <c r="G51" s="90"/>
      <c r="H51" s="90"/>
      <c r="AB51" s="263"/>
      <c r="AC51" s="264"/>
      <c r="AQ51" s="170"/>
      <c r="AR51" s="170"/>
      <c r="AS51" s="170"/>
      <c r="AT51" s="170"/>
      <c r="AU51" s="170"/>
      <c r="AV51" s="170"/>
      <c r="AW51" s="170"/>
      <c r="AX51" s="170"/>
      <c r="AY51" s="170"/>
      <c r="AZ51" s="170"/>
    </row>
    <row r="52" spans="1:52" ht="41.25" customHeight="1">
      <c r="B52" s="68" t="s">
        <v>725</v>
      </c>
      <c r="C52" s="69"/>
      <c r="D52" s="720" t="s">
        <v>716</v>
      </c>
      <c r="E52" s="720"/>
      <c r="F52" s="720"/>
      <c r="G52" s="90"/>
      <c r="H52" s="90"/>
      <c r="AB52" s="263"/>
      <c r="AC52" s="264"/>
      <c r="AQ52" s="170"/>
      <c r="AR52" s="170"/>
      <c r="AS52" s="170"/>
      <c r="AT52" s="170"/>
      <c r="AU52" s="170"/>
      <c r="AV52" s="170"/>
      <c r="AW52" s="170"/>
      <c r="AX52" s="170"/>
      <c r="AY52" s="170"/>
      <c r="AZ52" s="170"/>
    </row>
    <row r="53" spans="1:52" ht="41.25" customHeight="1">
      <c r="B53" s="68" t="s">
        <v>728</v>
      </c>
      <c r="C53" s="69"/>
      <c r="D53" s="720" t="s">
        <v>729</v>
      </c>
      <c r="E53" s="720"/>
      <c r="F53" s="720"/>
      <c r="G53" s="90"/>
      <c r="H53" s="90"/>
      <c r="AB53" s="263"/>
      <c r="AC53" s="264"/>
      <c r="AQ53" s="170"/>
      <c r="AR53" s="170"/>
      <c r="AS53" s="170"/>
      <c r="AT53" s="170"/>
      <c r="AU53" s="170"/>
      <c r="AV53" s="170"/>
      <c r="AW53" s="170"/>
      <c r="AX53" s="170"/>
      <c r="AY53" s="170"/>
      <c r="AZ53" s="170"/>
    </row>
    <row r="54" spans="1:52" ht="41.25" customHeight="1">
      <c r="B54" s="68" t="s">
        <v>799</v>
      </c>
      <c r="C54" s="69"/>
      <c r="D54" s="720" t="s">
        <v>800</v>
      </c>
      <c r="E54" s="720"/>
      <c r="F54" s="720"/>
      <c r="G54" s="90"/>
      <c r="H54" s="90"/>
      <c r="AB54" s="263"/>
      <c r="AC54" s="264"/>
      <c r="AQ54" s="170"/>
      <c r="AR54" s="170"/>
      <c r="AS54" s="170"/>
      <c r="AT54" s="170"/>
      <c r="AU54" s="170"/>
      <c r="AV54" s="170"/>
      <c r="AW54" s="170"/>
      <c r="AX54" s="170"/>
      <c r="AY54" s="170"/>
      <c r="AZ54" s="170"/>
    </row>
    <row r="55" spans="1:52" ht="66" customHeight="1">
      <c r="A55" s="88">
        <v>3</v>
      </c>
      <c r="B55" s="886" t="s">
        <v>65</v>
      </c>
      <c r="C55" s="886"/>
      <c r="D55" s="886"/>
      <c r="E55" s="886"/>
      <c r="F55" s="886"/>
      <c r="G55" s="92"/>
      <c r="H55" s="92"/>
      <c r="AB55" s="263"/>
      <c r="AC55" s="264"/>
      <c r="AQ55" s="170"/>
      <c r="AR55" s="170"/>
      <c r="AS55" s="170"/>
      <c r="AT55" s="170"/>
      <c r="AU55" s="170"/>
      <c r="AV55" s="170"/>
      <c r="AW55" s="170"/>
      <c r="AX55" s="170"/>
      <c r="AY55" s="170"/>
      <c r="AZ55" s="170"/>
    </row>
    <row r="56" spans="1:52" ht="83.25" customHeight="1">
      <c r="A56" s="88">
        <v>3.1</v>
      </c>
      <c r="B56" s="886" t="s">
        <v>334</v>
      </c>
      <c r="C56" s="886"/>
      <c r="D56" s="886"/>
      <c r="E56" s="886"/>
      <c r="F56" s="886"/>
      <c r="G56" s="92"/>
      <c r="H56" s="92"/>
      <c r="AB56" s="263"/>
      <c r="AC56" s="264"/>
      <c r="AQ56" s="170"/>
      <c r="AR56" s="170"/>
      <c r="AS56" s="170"/>
      <c r="AT56" s="170"/>
      <c r="AU56" s="170"/>
      <c r="AV56" s="170"/>
      <c r="AW56" s="170"/>
      <c r="AX56" s="170"/>
      <c r="AY56" s="170"/>
      <c r="AZ56" s="170"/>
    </row>
    <row r="57" spans="1:52" ht="84" customHeight="1">
      <c r="A57" s="88">
        <v>3.2</v>
      </c>
      <c r="B57" s="886" t="s">
        <v>335</v>
      </c>
      <c r="C57" s="886"/>
      <c r="D57" s="886"/>
      <c r="E57" s="886"/>
      <c r="F57" s="886"/>
      <c r="G57" s="92"/>
      <c r="H57" s="92"/>
      <c r="AB57" s="263"/>
      <c r="AC57" s="264"/>
      <c r="AQ57" s="170"/>
      <c r="AR57" s="170"/>
      <c r="AS57" s="170"/>
      <c r="AT57" s="170"/>
      <c r="AU57" s="170"/>
      <c r="AV57" s="170"/>
      <c r="AW57" s="170"/>
      <c r="AX57" s="170"/>
      <c r="AY57" s="170"/>
      <c r="AZ57" s="170"/>
    </row>
    <row r="58" spans="1:52" s="24" customFormat="1" ht="92.25" customHeight="1">
      <c r="A58" s="88">
        <v>4</v>
      </c>
      <c r="B58" s="886" t="s">
        <v>476</v>
      </c>
      <c r="C58" s="886"/>
      <c r="D58" s="886"/>
      <c r="E58" s="886"/>
      <c r="F58" s="886"/>
      <c r="G58" s="92"/>
      <c r="H58" s="92"/>
      <c r="I58" s="62"/>
      <c r="J58" s="62"/>
      <c r="K58" s="258"/>
      <c r="L58" s="258"/>
      <c r="M58" s="258"/>
      <c r="N58" s="258"/>
      <c r="O58" s="258"/>
      <c r="P58" s="258"/>
      <c r="Q58" s="258"/>
      <c r="R58" s="258"/>
      <c r="S58" s="258"/>
      <c r="T58" s="258"/>
      <c r="U58" s="258"/>
      <c r="V58" s="258"/>
      <c r="W58" s="258"/>
      <c r="X58" s="258"/>
      <c r="Y58" s="258"/>
      <c r="Z58" s="258"/>
      <c r="AA58" s="62"/>
      <c r="AB58" s="263"/>
      <c r="AC58" s="264"/>
      <c r="AD58" s="260"/>
      <c r="AE58" s="260"/>
      <c r="AF58" s="62"/>
      <c r="AG58" s="62"/>
      <c r="AH58" s="62"/>
      <c r="AI58" s="62"/>
      <c r="AJ58" s="62"/>
      <c r="AK58" s="62"/>
      <c r="AL58" s="62"/>
      <c r="AM58" s="62"/>
      <c r="AN58" s="62"/>
      <c r="AO58" s="62"/>
      <c r="AP58" s="62"/>
      <c r="AQ58" s="167"/>
      <c r="AR58" s="167"/>
      <c r="AS58" s="167"/>
      <c r="AT58" s="167"/>
      <c r="AU58" s="167"/>
      <c r="AV58" s="167"/>
      <c r="AW58" s="167"/>
      <c r="AX58" s="167"/>
      <c r="AY58" s="167"/>
      <c r="AZ58" s="167"/>
    </row>
    <row r="59" spans="1:52" ht="68.25" customHeight="1">
      <c r="A59" s="88">
        <v>4.0999999999999996</v>
      </c>
      <c r="B59" s="886" t="s">
        <v>527</v>
      </c>
      <c r="C59" s="886"/>
      <c r="D59" s="886"/>
      <c r="E59" s="886"/>
      <c r="F59" s="886"/>
      <c r="G59" s="92"/>
      <c r="H59" s="92"/>
      <c r="AB59" s="263"/>
      <c r="AC59" s="264"/>
      <c r="AQ59" s="170"/>
      <c r="AR59" s="170"/>
      <c r="AS59" s="170"/>
      <c r="AT59" s="170"/>
      <c r="AU59" s="170"/>
      <c r="AV59" s="170"/>
      <c r="AW59" s="170"/>
      <c r="AX59" s="170"/>
      <c r="AY59" s="170"/>
      <c r="AZ59" s="170"/>
    </row>
    <row r="60" spans="1:52" ht="104.25" customHeight="1">
      <c r="A60" s="88">
        <v>4.2</v>
      </c>
      <c r="B60" s="886" t="s">
        <v>528</v>
      </c>
      <c r="C60" s="886"/>
      <c r="D60" s="886"/>
      <c r="E60" s="886"/>
      <c r="F60" s="886"/>
      <c r="G60" s="92"/>
      <c r="H60" s="92"/>
      <c r="AB60" s="263"/>
      <c r="AC60" s="264"/>
      <c r="AQ60" s="170"/>
      <c r="AR60" s="170"/>
      <c r="AS60" s="170"/>
      <c r="AT60" s="170"/>
      <c r="AU60" s="170"/>
      <c r="AV60" s="170"/>
      <c r="AW60" s="170"/>
      <c r="AX60" s="170"/>
      <c r="AY60" s="170"/>
      <c r="AZ60" s="170"/>
    </row>
    <row r="61" spans="1:52" ht="21" customHeight="1">
      <c r="A61" s="88"/>
      <c r="B61" s="905"/>
      <c r="C61" s="905"/>
      <c r="D61" s="905"/>
      <c r="E61" s="905"/>
      <c r="F61" s="905"/>
      <c r="G61" s="92"/>
      <c r="H61" s="92"/>
      <c r="AB61" s="263"/>
      <c r="AC61" s="264"/>
      <c r="AQ61" s="170"/>
      <c r="AR61" s="170"/>
      <c r="AS61" s="170"/>
      <c r="AT61" s="170"/>
      <c r="AU61" s="170"/>
      <c r="AV61" s="170"/>
      <c r="AW61" s="170"/>
      <c r="AX61" s="170"/>
      <c r="AY61" s="170"/>
      <c r="AZ61" s="170"/>
    </row>
    <row r="62" spans="1:52" ht="59.25" customHeight="1">
      <c r="A62" s="88">
        <v>4.3</v>
      </c>
      <c r="B62" s="886" t="s">
        <v>529</v>
      </c>
      <c r="C62" s="886"/>
      <c r="D62" s="886"/>
      <c r="E62" s="886"/>
      <c r="F62" s="886"/>
      <c r="G62" s="92"/>
      <c r="H62" s="92"/>
      <c r="AB62" s="263"/>
      <c r="AC62" s="264"/>
      <c r="AQ62" s="170"/>
      <c r="AR62" s="170"/>
      <c r="AS62" s="170"/>
      <c r="AT62" s="170"/>
      <c r="AU62" s="170"/>
      <c r="AV62" s="170"/>
      <c r="AW62" s="170"/>
      <c r="AX62" s="170"/>
      <c r="AY62" s="170"/>
      <c r="AZ62" s="170"/>
    </row>
    <row r="63" spans="1:52" ht="14.25" customHeight="1">
      <c r="A63" s="88"/>
      <c r="B63" s="886"/>
      <c r="C63" s="886"/>
      <c r="D63" s="886"/>
      <c r="E63" s="886"/>
      <c r="F63" s="886"/>
      <c r="G63" s="92"/>
      <c r="H63" s="92"/>
      <c r="AB63" s="263"/>
      <c r="AC63" s="264"/>
      <c r="AQ63" s="170"/>
      <c r="AR63" s="170"/>
      <c r="AS63" s="170"/>
      <c r="AT63" s="170"/>
      <c r="AU63" s="170"/>
      <c r="AV63" s="170"/>
      <c r="AW63" s="170"/>
      <c r="AX63" s="170"/>
      <c r="AY63" s="170"/>
      <c r="AZ63" s="170"/>
    </row>
    <row r="64" spans="1:52" ht="21" customHeight="1">
      <c r="A64" s="63">
        <v>5</v>
      </c>
      <c r="B64" s="894" t="s">
        <v>66</v>
      </c>
      <c r="C64" s="894"/>
      <c r="D64" s="894"/>
      <c r="E64" s="894"/>
      <c r="F64" s="894"/>
      <c r="G64" s="87"/>
      <c r="H64" s="87"/>
      <c r="AB64" s="263"/>
      <c r="AC64" s="264"/>
      <c r="AQ64" s="170"/>
      <c r="AR64" s="170"/>
      <c r="AS64" s="170"/>
      <c r="AT64" s="170"/>
      <c r="AU64" s="170"/>
      <c r="AV64" s="170"/>
      <c r="AW64" s="170"/>
      <c r="AX64" s="170"/>
      <c r="AY64" s="170"/>
      <c r="AZ64" s="170"/>
    </row>
    <row r="65" spans="1:52" s="24" customFormat="1" ht="223.5" customHeight="1">
      <c r="A65" s="88">
        <v>5.0999999999999996</v>
      </c>
      <c r="B65" s="886" t="s">
        <v>530</v>
      </c>
      <c r="C65" s="886"/>
      <c r="D65" s="886"/>
      <c r="E65" s="886"/>
      <c r="F65" s="886"/>
      <c r="G65" s="92"/>
      <c r="H65" s="92"/>
      <c r="I65" s="62"/>
      <c r="J65" s="62"/>
      <c r="K65" s="258"/>
      <c r="L65" s="258"/>
      <c r="M65" s="258"/>
      <c r="N65" s="258"/>
      <c r="O65" s="258"/>
      <c r="P65" s="258"/>
      <c r="Q65" s="258"/>
      <c r="R65" s="258"/>
      <c r="S65" s="258"/>
      <c r="T65" s="258"/>
      <c r="U65" s="258"/>
      <c r="V65" s="258"/>
      <c r="W65" s="258"/>
      <c r="X65" s="258"/>
      <c r="Y65" s="258"/>
      <c r="Z65" s="258"/>
      <c r="AA65" s="62"/>
      <c r="AB65" s="263"/>
      <c r="AC65" s="264"/>
      <c r="AD65" s="260"/>
      <c r="AE65" s="260"/>
      <c r="AF65" s="62"/>
      <c r="AG65" s="62"/>
      <c r="AH65" s="62"/>
      <c r="AI65" s="62"/>
      <c r="AJ65" s="62"/>
      <c r="AK65" s="62"/>
      <c r="AL65" s="62"/>
      <c r="AM65" s="62"/>
      <c r="AN65" s="62"/>
      <c r="AO65" s="62"/>
      <c r="AP65" s="62"/>
      <c r="AQ65" s="167"/>
      <c r="AR65" s="167"/>
      <c r="AS65" s="167"/>
      <c r="AT65" s="167"/>
      <c r="AU65" s="167"/>
      <c r="AV65" s="167"/>
      <c r="AW65" s="167"/>
      <c r="AX65" s="167"/>
      <c r="AY65" s="167"/>
      <c r="AZ65" s="167"/>
    </row>
    <row r="66" spans="1:52" s="24" customFormat="1" ht="33" customHeight="1">
      <c r="A66" s="88">
        <v>6</v>
      </c>
      <c r="B66" s="886" t="s">
        <v>67</v>
      </c>
      <c r="C66" s="886"/>
      <c r="D66" s="886"/>
      <c r="E66" s="886"/>
      <c r="F66" s="886"/>
      <c r="G66" s="92"/>
      <c r="H66" s="92"/>
      <c r="I66" s="62"/>
      <c r="J66" s="62"/>
      <c r="K66" s="258"/>
      <c r="L66" s="258"/>
      <c r="M66" s="258"/>
      <c r="N66" s="258"/>
      <c r="O66" s="258"/>
      <c r="P66" s="258"/>
      <c r="Q66" s="258"/>
      <c r="R66" s="258"/>
      <c r="S66" s="258"/>
      <c r="T66" s="258"/>
      <c r="U66" s="258"/>
      <c r="V66" s="258"/>
      <c r="W66" s="258"/>
      <c r="X66" s="258"/>
      <c r="Y66" s="258"/>
      <c r="Z66" s="258"/>
      <c r="AA66" s="62"/>
      <c r="AB66" s="263"/>
      <c r="AC66" s="264"/>
      <c r="AD66" s="260"/>
      <c r="AE66" s="260"/>
      <c r="AF66" s="62"/>
      <c r="AG66" s="62"/>
      <c r="AH66" s="62"/>
      <c r="AI66" s="62"/>
      <c r="AJ66" s="62"/>
      <c r="AK66" s="62"/>
      <c r="AL66" s="62"/>
      <c r="AM66" s="62"/>
      <c r="AN66" s="62"/>
      <c r="AO66" s="62"/>
      <c r="AP66" s="62"/>
      <c r="AQ66" s="167"/>
      <c r="AR66" s="167"/>
      <c r="AS66" s="167"/>
      <c r="AT66" s="167"/>
      <c r="AU66" s="167"/>
      <c r="AV66" s="167"/>
      <c r="AW66" s="167"/>
      <c r="AX66" s="167"/>
      <c r="AY66" s="167"/>
      <c r="AZ66" s="167"/>
    </row>
    <row r="67" spans="1:52" s="24" customFormat="1" ht="26.1" customHeight="1">
      <c r="A67" s="63"/>
      <c r="B67" s="550" t="s">
        <v>361</v>
      </c>
      <c r="C67" s="549" t="s">
        <v>68</v>
      </c>
      <c r="D67" s="29"/>
      <c r="E67" s="83" t="s">
        <v>69</v>
      </c>
      <c r="G67" s="551"/>
      <c r="H67" s="551"/>
      <c r="I67" s="100"/>
      <c r="J67" s="100"/>
      <c r="K67" s="551"/>
      <c r="L67" s="551"/>
      <c r="M67" s="551"/>
      <c r="N67" s="551"/>
      <c r="O67" s="551"/>
      <c r="P67" s="551"/>
      <c r="Q67" s="551"/>
      <c r="R67" s="551"/>
      <c r="S67" s="551"/>
      <c r="T67" s="551"/>
      <c r="U67" s="551"/>
      <c r="V67" s="551"/>
      <c r="W67" s="551"/>
      <c r="X67" s="551"/>
      <c r="Y67" s="551"/>
      <c r="Z67" s="551"/>
      <c r="AA67" s="100"/>
      <c r="AB67" s="65"/>
      <c r="AC67" s="264"/>
      <c r="AD67" s="552"/>
      <c r="AE67" s="552"/>
      <c r="AF67" s="100"/>
      <c r="AG67" s="100"/>
      <c r="AH67" s="100"/>
      <c r="AI67" s="100"/>
      <c r="AJ67" s="100"/>
      <c r="AK67" s="100"/>
      <c r="AL67" s="100"/>
      <c r="AM67" s="100"/>
      <c r="AN67" s="100"/>
      <c r="AO67" s="100"/>
      <c r="AP67" s="100"/>
      <c r="AQ67" s="167"/>
      <c r="AR67" s="167"/>
      <c r="AS67" s="167"/>
      <c r="AT67" s="167"/>
      <c r="AU67" s="167"/>
      <c r="AV67" s="167"/>
      <c r="AW67" s="167"/>
      <c r="AX67" s="167"/>
      <c r="AY67" s="167"/>
      <c r="AZ67" s="167"/>
    </row>
    <row r="68" spans="1:52" s="24" customFormat="1" ht="26.1" customHeight="1">
      <c r="A68" s="63"/>
      <c r="B68" s="550" t="s">
        <v>362</v>
      </c>
      <c r="C68" s="549" t="s">
        <v>70</v>
      </c>
      <c r="D68" s="29"/>
      <c r="E68" s="83" t="s">
        <v>71</v>
      </c>
      <c r="G68" s="551"/>
      <c r="H68" s="551"/>
      <c r="I68" s="100"/>
      <c r="J68" s="100"/>
      <c r="K68" s="551"/>
      <c r="L68" s="551"/>
      <c r="M68" s="551"/>
      <c r="N68" s="551"/>
      <c r="O68" s="551"/>
      <c r="P68" s="551"/>
      <c r="Q68" s="551"/>
      <c r="R68" s="551"/>
      <c r="S68" s="551"/>
      <c r="T68" s="551"/>
      <c r="U68" s="551"/>
      <c r="V68" s="551"/>
      <c r="W68" s="551"/>
      <c r="X68" s="551"/>
      <c r="Y68" s="551"/>
      <c r="Z68" s="551"/>
      <c r="AA68" s="100"/>
      <c r="AB68" s="66"/>
      <c r="AC68" s="264"/>
      <c r="AD68" s="552"/>
      <c r="AE68" s="552"/>
      <c r="AF68" s="100"/>
      <c r="AG68" s="100"/>
      <c r="AH68" s="100"/>
      <c r="AI68" s="100"/>
      <c r="AJ68" s="100"/>
      <c r="AK68" s="100"/>
      <c r="AL68" s="100"/>
      <c r="AM68" s="100"/>
      <c r="AN68" s="100"/>
      <c r="AO68" s="100"/>
      <c r="AP68" s="100"/>
      <c r="AQ68" s="167"/>
      <c r="AR68" s="167"/>
      <c r="AS68" s="167"/>
      <c r="AT68" s="167"/>
      <c r="AU68" s="167"/>
      <c r="AV68" s="167"/>
      <c r="AW68" s="167"/>
      <c r="AX68" s="167"/>
      <c r="AY68" s="167"/>
      <c r="AZ68" s="167"/>
    </row>
    <row r="69" spans="1:52" s="24" customFormat="1" ht="26.1" customHeight="1">
      <c r="A69" s="63"/>
      <c r="B69" s="550" t="s">
        <v>363</v>
      </c>
      <c r="C69" s="549" t="s">
        <v>73</v>
      </c>
      <c r="D69" s="29"/>
      <c r="E69" s="83" t="s">
        <v>74</v>
      </c>
      <c r="G69" s="551"/>
      <c r="H69" s="551"/>
      <c r="I69" s="100"/>
      <c r="J69" s="100"/>
      <c r="K69" s="551"/>
      <c r="L69" s="551"/>
      <c r="M69" s="551"/>
      <c r="N69" s="551"/>
      <c r="O69" s="551"/>
      <c r="P69" s="551"/>
      <c r="Q69" s="551"/>
      <c r="R69" s="551"/>
      <c r="S69" s="551"/>
      <c r="T69" s="551"/>
      <c r="U69" s="551"/>
      <c r="V69" s="551"/>
      <c r="W69" s="551"/>
      <c r="X69" s="551"/>
      <c r="Y69" s="551"/>
      <c r="Z69" s="551"/>
      <c r="AA69" s="100"/>
      <c r="AB69" s="66"/>
      <c r="AC69" s="264"/>
      <c r="AD69" s="552"/>
      <c r="AE69" s="552"/>
      <c r="AF69" s="100"/>
      <c r="AG69" s="100"/>
      <c r="AH69" s="100"/>
      <c r="AI69" s="100"/>
      <c r="AJ69" s="100"/>
      <c r="AK69" s="100"/>
      <c r="AL69" s="100"/>
      <c r="AM69" s="100"/>
      <c r="AN69" s="100"/>
      <c r="AO69" s="100"/>
      <c r="AP69" s="100"/>
      <c r="AQ69" s="167"/>
      <c r="AR69" s="167"/>
      <c r="AS69" s="167"/>
      <c r="AT69" s="167"/>
      <c r="AU69" s="167"/>
      <c r="AV69" s="167"/>
      <c r="AW69" s="167"/>
      <c r="AX69" s="167"/>
      <c r="AY69" s="167"/>
      <c r="AZ69" s="167"/>
    </row>
    <row r="70" spans="1:52" s="24" customFormat="1" ht="26.1" customHeight="1">
      <c r="A70" s="63"/>
      <c r="B70" s="550" t="s">
        <v>72</v>
      </c>
      <c r="C70" s="549" t="s">
        <v>76</v>
      </c>
      <c r="D70" s="29"/>
      <c r="E70" s="83" t="s">
        <v>77</v>
      </c>
      <c r="G70" s="551"/>
      <c r="H70" s="551"/>
      <c r="I70" s="100"/>
      <c r="J70" s="99"/>
      <c r="K70" s="553"/>
      <c r="L70" s="553"/>
      <c r="M70" s="553"/>
      <c r="N70" s="553"/>
      <c r="O70" s="553"/>
      <c r="P70" s="553"/>
      <c r="Q70" s="553"/>
      <c r="R70" s="553"/>
      <c r="S70" s="553"/>
      <c r="T70" s="553"/>
      <c r="U70" s="553"/>
      <c r="V70" s="553"/>
      <c r="W70" s="553"/>
      <c r="X70" s="553"/>
      <c r="Y70" s="553"/>
      <c r="Z70" s="553"/>
      <c r="AA70" s="99"/>
      <c r="AB70" s="66"/>
      <c r="AC70" s="264"/>
      <c r="AD70" s="552"/>
      <c r="AE70" s="552"/>
      <c r="AF70" s="100"/>
      <c r="AG70" s="100"/>
      <c r="AH70" s="100"/>
      <c r="AI70" s="100"/>
      <c r="AJ70" s="100"/>
      <c r="AK70" s="100"/>
      <c r="AL70" s="100"/>
      <c r="AM70" s="100"/>
      <c r="AN70" s="100"/>
      <c r="AO70" s="100"/>
      <c r="AP70" s="100"/>
      <c r="AQ70" s="167"/>
      <c r="AR70" s="167"/>
      <c r="AS70" s="167"/>
      <c r="AT70" s="167"/>
      <c r="AU70" s="167"/>
      <c r="AV70" s="167"/>
      <c r="AW70" s="167"/>
      <c r="AX70" s="167"/>
      <c r="AY70" s="167"/>
      <c r="AZ70" s="167"/>
    </row>
    <row r="71" spans="1:52" s="24" customFormat="1" ht="26.1" customHeight="1">
      <c r="A71" s="63"/>
      <c r="B71" s="550" t="s">
        <v>75</v>
      </c>
      <c r="C71" s="549" t="s">
        <v>79</v>
      </c>
      <c r="D71" s="29"/>
      <c r="E71" s="83" t="s">
        <v>81</v>
      </c>
      <c r="G71" s="551"/>
      <c r="H71" s="551"/>
      <c r="I71" s="100"/>
      <c r="J71" s="100"/>
      <c r="K71" s="551"/>
      <c r="L71" s="551"/>
      <c r="M71" s="551"/>
      <c r="N71" s="551"/>
      <c r="O71" s="551"/>
      <c r="P71" s="551"/>
      <c r="Q71" s="551"/>
      <c r="R71" s="551"/>
      <c r="S71" s="551"/>
      <c r="T71" s="551"/>
      <c r="U71" s="551"/>
      <c r="V71" s="551"/>
      <c r="W71" s="551"/>
      <c r="X71" s="551"/>
      <c r="Y71" s="551"/>
      <c r="Z71" s="551"/>
      <c r="AA71" s="100"/>
      <c r="AB71" s="66"/>
      <c r="AC71" s="264"/>
      <c r="AD71" s="552"/>
      <c r="AE71" s="552"/>
      <c r="AF71" s="100"/>
      <c r="AG71" s="100"/>
      <c r="AH71" s="100"/>
      <c r="AI71" s="100"/>
      <c r="AJ71" s="100"/>
      <c r="AK71" s="100"/>
      <c r="AL71" s="100"/>
      <c r="AM71" s="100"/>
      <c r="AN71" s="100"/>
      <c r="AO71" s="100"/>
      <c r="AP71" s="100"/>
      <c r="AQ71" s="167"/>
      <c r="AR71" s="167"/>
      <c r="AS71" s="167"/>
      <c r="AT71" s="167"/>
      <c r="AU71" s="167"/>
      <c r="AV71" s="167"/>
      <c r="AW71" s="167"/>
      <c r="AX71" s="167"/>
      <c r="AY71" s="167"/>
      <c r="AZ71" s="167"/>
    </row>
    <row r="72" spans="1:52" s="24" customFormat="1" ht="26.1" customHeight="1">
      <c r="A72" s="63"/>
      <c r="B72" s="550" t="s">
        <v>78</v>
      </c>
      <c r="C72" s="549" t="s">
        <v>83</v>
      </c>
      <c r="D72" s="29"/>
      <c r="E72" s="83" t="s">
        <v>84</v>
      </c>
      <c r="G72" s="551"/>
      <c r="H72" s="551"/>
      <c r="I72" s="100"/>
      <c r="J72" s="100"/>
      <c r="K72" s="551"/>
      <c r="L72" s="551"/>
      <c r="M72" s="551"/>
      <c r="N72" s="551"/>
      <c r="O72" s="551"/>
      <c r="P72" s="551"/>
      <c r="Q72" s="551"/>
      <c r="R72" s="551"/>
      <c r="S72" s="551"/>
      <c r="T72" s="551"/>
      <c r="U72" s="551"/>
      <c r="V72" s="551"/>
      <c r="W72" s="551"/>
      <c r="X72" s="551"/>
      <c r="Y72" s="551"/>
      <c r="Z72" s="551"/>
      <c r="AA72" s="100"/>
      <c r="AB72" s="66"/>
      <c r="AC72" s="264"/>
      <c r="AD72" s="552"/>
      <c r="AE72" s="552"/>
      <c r="AF72" s="100"/>
      <c r="AG72" s="100"/>
      <c r="AH72" s="100"/>
      <c r="AI72" s="100"/>
      <c r="AJ72" s="100"/>
      <c r="AK72" s="100"/>
      <c r="AL72" s="100"/>
      <c r="AM72" s="100"/>
      <c r="AN72" s="100"/>
      <c r="AO72" s="100"/>
      <c r="AP72" s="100"/>
      <c r="AQ72" s="167"/>
      <c r="AR72" s="167"/>
      <c r="AS72" s="167"/>
      <c r="AT72" s="167"/>
      <c r="AU72" s="167"/>
      <c r="AV72" s="167"/>
      <c r="AW72" s="167"/>
      <c r="AX72" s="167"/>
      <c r="AY72" s="167"/>
      <c r="AZ72" s="167"/>
    </row>
    <row r="73" spans="1:52" ht="26.1" customHeight="1">
      <c r="A73" s="63"/>
      <c r="B73" s="550" t="s">
        <v>82</v>
      </c>
      <c r="C73" s="549" t="s">
        <v>86</v>
      </c>
      <c r="E73" s="83" t="s">
        <v>87</v>
      </c>
      <c r="F73" s="24"/>
      <c r="G73" s="553"/>
      <c r="H73" s="553"/>
      <c r="I73" s="100"/>
      <c r="J73" s="99"/>
      <c r="K73" s="553"/>
      <c r="L73" s="553"/>
      <c r="M73" s="553"/>
      <c r="N73" s="553"/>
      <c r="O73" s="553"/>
      <c r="P73" s="553"/>
      <c r="Q73" s="553"/>
      <c r="R73" s="553"/>
      <c r="S73" s="553"/>
      <c r="T73" s="553"/>
      <c r="U73" s="553"/>
      <c r="V73" s="553"/>
      <c r="W73" s="553"/>
      <c r="X73" s="553"/>
      <c r="Y73" s="553"/>
      <c r="Z73" s="553"/>
      <c r="AA73" s="99"/>
      <c r="AB73" s="66"/>
      <c r="AC73" s="264"/>
      <c r="AD73" s="554"/>
      <c r="AE73" s="554"/>
      <c r="AF73" s="99"/>
      <c r="AG73" s="99"/>
      <c r="AH73" s="99"/>
      <c r="AI73" s="99"/>
      <c r="AJ73" s="99"/>
      <c r="AK73" s="99"/>
      <c r="AL73" s="99"/>
      <c r="AM73" s="99"/>
      <c r="AN73" s="99"/>
      <c r="AO73" s="99"/>
      <c r="AP73" s="99"/>
      <c r="AQ73" s="170"/>
      <c r="AR73" s="170"/>
      <c r="AS73" s="170"/>
      <c r="AT73" s="170"/>
      <c r="AU73" s="170"/>
      <c r="AV73" s="170"/>
      <c r="AW73" s="170"/>
      <c r="AX73" s="170"/>
      <c r="AY73" s="170"/>
      <c r="AZ73" s="170"/>
    </row>
    <row r="74" spans="1:52" ht="26.1" customHeight="1">
      <c r="A74" s="63"/>
      <c r="B74" s="550" t="s">
        <v>85</v>
      </c>
      <c r="C74" s="549" t="s">
        <v>88</v>
      </c>
      <c r="E74" s="83" t="s">
        <v>89</v>
      </c>
      <c r="F74" s="24"/>
      <c r="G74" s="553"/>
      <c r="H74" s="553"/>
      <c r="I74" s="100"/>
      <c r="J74" s="99"/>
      <c r="K74" s="553"/>
      <c r="L74" s="553"/>
      <c r="M74" s="553"/>
      <c r="N74" s="553"/>
      <c r="O74" s="553"/>
      <c r="P74" s="553"/>
      <c r="Q74" s="553"/>
      <c r="R74" s="553"/>
      <c r="S74" s="553"/>
      <c r="T74" s="553"/>
      <c r="U74" s="553"/>
      <c r="V74" s="553"/>
      <c r="W74" s="553"/>
      <c r="X74" s="553"/>
      <c r="Y74" s="553"/>
      <c r="Z74" s="553"/>
      <c r="AA74" s="99"/>
      <c r="AB74" s="66"/>
      <c r="AC74" s="264"/>
      <c r="AD74" s="554"/>
      <c r="AE74" s="554"/>
      <c r="AF74" s="99"/>
      <c r="AG74" s="99"/>
      <c r="AH74" s="99"/>
      <c r="AI74" s="99"/>
      <c r="AJ74" s="99"/>
      <c r="AK74" s="99"/>
      <c r="AL74" s="99"/>
      <c r="AM74" s="99"/>
      <c r="AN74" s="99"/>
      <c r="AO74" s="99"/>
      <c r="AP74" s="99"/>
      <c r="AQ74" s="170"/>
      <c r="AR74" s="170"/>
      <c r="AS74" s="170"/>
      <c r="AT74" s="170"/>
      <c r="AU74" s="170"/>
      <c r="AV74" s="170"/>
      <c r="AW74" s="170"/>
      <c r="AX74" s="170"/>
      <c r="AY74" s="170"/>
      <c r="AZ74" s="170"/>
    </row>
    <row r="75" spans="1:52" ht="26.1" customHeight="1">
      <c r="A75" s="550"/>
      <c r="B75" s="550" t="s">
        <v>19</v>
      </c>
      <c r="C75" s="549" t="s">
        <v>91</v>
      </c>
      <c r="E75" s="83" t="s">
        <v>92</v>
      </c>
      <c r="F75" s="25"/>
      <c r="G75" s="553"/>
      <c r="H75" s="553"/>
      <c r="I75" s="100"/>
      <c r="J75" s="99"/>
      <c r="K75" s="553"/>
      <c r="L75" s="553"/>
      <c r="M75" s="553"/>
      <c r="N75" s="553"/>
      <c r="O75" s="553"/>
      <c r="P75" s="553"/>
      <c r="Q75" s="553"/>
      <c r="R75" s="553"/>
      <c r="S75" s="553"/>
      <c r="T75" s="553"/>
      <c r="U75" s="553"/>
      <c r="V75" s="553"/>
      <c r="W75" s="553"/>
      <c r="X75" s="553"/>
      <c r="Y75" s="553"/>
      <c r="Z75" s="553"/>
      <c r="AA75" s="99"/>
      <c r="AB75" s="66"/>
      <c r="AC75" s="264"/>
      <c r="AD75" s="554"/>
      <c r="AE75" s="554"/>
      <c r="AF75" s="99"/>
      <c r="AG75" s="99"/>
      <c r="AH75" s="99"/>
      <c r="AI75" s="99"/>
      <c r="AJ75" s="99"/>
      <c r="AK75" s="99"/>
      <c r="AL75" s="99"/>
      <c r="AM75" s="99"/>
      <c r="AN75" s="99"/>
      <c r="AO75" s="99"/>
      <c r="AP75" s="99"/>
      <c r="AQ75" s="170"/>
      <c r="AR75" s="170"/>
      <c r="AS75" s="170"/>
      <c r="AT75" s="170"/>
      <c r="AU75" s="170"/>
      <c r="AV75" s="170"/>
      <c r="AW75" s="170"/>
      <c r="AX75" s="170"/>
      <c r="AY75" s="170"/>
      <c r="AZ75" s="170"/>
    </row>
    <row r="76" spans="1:52" ht="26.1" customHeight="1">
      <c r="A76" s="550"/>
      <c r="B76" s="550" t="s">
        <v>90</v>
      </c>
      <c r="C76" s="549" t="s">
        <v>94</v>
      </c>
      <c r="E76" s="83" t="s">
        <v>95</v>
      </c>
      <c r="F76" s="25"/>
      <c r="G76" s="553"/>
      <c r="H76" s="553"/>
      <c r="I76" s="100"/>
      <c r="J76" s="99"/>
      <c r="K76" s="553"/>
      <c r="L76" s="553"/>
      <c r="M76" s="553"/>
      <c r="N76" s="553"/>
      <c r="O76" s="553"/>
      <c r="P76" s="553"/>
      <c r="Q76" s="553"/>
      <c r="R76" s="553"/>
      <c r="S76" s="553"/>
      <c r="T76" s="553"/>
      <c r="U76" s="553"/>
      <c r="V76" s="553"/>
      <c r="W76" s="553"/>
      <c r="X76" s="553"/>
      <c r="Y76" s="553"/>
      <c r="Z76" s="553"/>
      <c r="AA76" s="99"/>
      <c r="AB76" s="66"/>
      <c r="AC76" s="264"/>
      <c r="AD76" s="554"/>
      <c r="AE76" s="554"/>
      <c r="AF76" s="99"/>
      <c r="AG76" s="99"/>
      <c r="AH76" s="99"/>
      <c r="AI76" s="99"/>
      <c r="AJ76" s="99"/>
      <c r="AK76" s="99"/>
      <c r="AL76" s="99"/>
      <c r="AM76" s="99"/>
      <c r="AN76" s="99"/>
      <c r="AO76" s="99"/>
      <c r="AP76" s="99"/>
      <c r="AQ76" s="170"/>
      <c r="AR76" s="170"/>
      <c r="AS76" s="170"/>
      <c r="AT76" s="170"/>
      <c r="AU76" s="170"/>
      <c r="AV76" s="170"/>
      <c r="AW76" s="170"/>
      <c r="AX76" s="170"/>
      <c r="AY76" s="170"/>
      <c r="AZ76" s="170"/>
    </row>
    <row r="77" spans="1:52" ht="26.1" customHeight="1">
      <c r="A77" s="550"/>
      <c r="B77" s="550" t="s">
        <v>93</v>
      </c>
      <c r="C77" s="549" t="s">
        <v>97</v>
      </c>
      <c r="E77" s="83" t="s">
        <v>98</v>
      </c>
      <c r="F77" s="25"/>
      <c r="G77" s="553"/>
      <c r="H77" s="553"/>
      <c r="I77" s="100"/>
      <c r="J77" s="99"/>
      <c r="K77" s="553"/>
      <c r="L77" s="553"/>
      <c r="M77" s="553"/>
      <c r="N77" s="553"/>
      <c r="O77" s="553"/>
      <c r="P77" s="553"/>
      <c r="Q77" s="553"/>
      <c r="R77" s="553"/>
      <c r="S77" s="553"/>
      <c r="T77" s="553"/>
      <c r="U77" s="553"/>
      <c r="V77" s="553"/>
      <c r="W77" s="553"/>
      <c r="X77" s="553"/>
      <c r="Y77" s="553"/>
      <c r="Z77" s="553"/>
      <c r="AA77" s="99"/>
      <c r="AB77" s="66"/>
      <c r="AC77" s="264"/>
      <c r="AD77" s="554"/>
      <c r="AE77" s="554"/>
      <c r="AF77" s="99"/>
      <c r="AG77" s="99"/>
      <c r="AH77" s="99"/>
      <c r="AI77" s="99"/>
      <c r="AJ77" s="99"/>
      <c r="AK77" s="99"/>
      <c r="AL77" s="99"/>
      <c r="AM77" s="99"/>
      <c r="AN77" s="99"/>
      <c r="AO77" s="99"/>
      <c r="AP77" s="99"/>
      <c r="AQ77" s="170"/>
      <c r="AR77" s="170"/>
      <c r="AS77" s="170"/>
      <c r="AT77" s="170"/>
      <c r="AU77" s="170"/>
      <c r="AV77" s="170"/>
      <c r="AW77" s="170"/>
      <c r="AX77" s="170"/>
      <c r="AY77" s="170"/>
      <c r="AZ77" s="170"/>
    </row>
    <row r="78" spans="1:52" ht="41.25" customHeight="1">
      <c r="A78" s="550"/>
      <c r="B78" s="550" t="s">
        <v>96</v>
      </c>
      <c r="C78" s="720" t="s">
        <v>100</v>
      </c>
      <c r="D78" s="720"/>
      <c r="E78" s="93" t="s">
        <v>99</v>
      </c>
      <c r="F78" s="25"/>
      <c r="G78" s="553"/>
      <c r="H78" s="553"/>
      <c r="I78" s="100"/>
      <c r="J78" s="100"/>
      <c r="K78" s="551"/>
      <c r="L78" s="551"/>
      <c r="M78" s="551"/>
      <c r="N78" s="551"/>
      <c r="O78" s="551"/>
      <c r="P78" s="551"/>
      <c r="Q78" s="551"/>
      <c r="R78" s="551"/>
      <c r="S78" s="551"/>
      <c r="T78" s="551"/>
      <c r="U78" s="551"/>
      <c r="V78" s="551"/>
      <c r="W78" s="551"/>
      <c r="X78" s="551"/>
      <c r="Y78" s="551"/>
      <c r="Z78" s="551"/>
      <c r="AA78" s="100"/>
      <c r="AB78" s="263"/>
      <c r="AC78" s="264"/>
      <c r="AD78" s="554"/>
      <c r="AE78" s="554"/>
      <c r="AF78" s="99"/>
      <c r="AG78" s="99"/>
      <c r="AH78" s="99"/>
      <c r="AI78" s="99"/>
      <c r="AJ78" s="99"/>
      <c r="AK78" s="99"/>
      <c r="AL78" s="99"/>
      <c r="AM78" s="99"/>
      <c r="AN78" s="99"/>
      <c r="AO78" s="99"/>
      <c r="AP78" s="99"/>
      <c r="AQ78" s="170"/>
      <c r="AR78" s="170"/>
      <c r="AS78" s="170"/>
      <c r="AT78" s="170"/>
      <c r="AU78" s="170"/>
      <c r="AV78" s="170"/>
      <c r="AW78" s="170"/>
      <c r="AX78" s="170"/>
      <c r="AY78" s="170"/>
      <c r="AZ78" s="170"/>
    </row>
    <row r="79" spans="1:52" ht="38.25" customHeight="1">
      <c r="B79" s="886" t="s">
        <v>101</v>
      </c>
      <c r="C79" s="886"/>
      <c r="D79" s="886"/>
      <c r="E79" s="886"/>
      <c r="F79" s="886"/>
      <c r="G79" s="92"/>
      <c r="H79" s="92"/>
      <c r="AB79" s="263"/>
      <c r="AC79" s="264"/>
      <c r="AQ79" s="170"/>
      <c r="AR79" s="170"/>
      <c r="AS79" s="170"/>
      <c r="AT79" s="170"/>
      <c r="AU79" s="170"/>
      <c r="AV79" s="170"/>
      <c r="AW79" s="170"/>
      <c r="AX79" s="170"/>
      <c r="AY79" s="170"/>
      <c r="AZ79" s="170"/>
    </row>
    <row r="80" spans="1:52" ht="60" customHeight="1">
      <c r="A80" s="88">
        <v>7</v>
      </c>
      <c r="B80" s="886" t="s">
        <v>106</v>
      </c>
      <c r="C80" s="886"/>
      <c r="D80" s="886"/>
      <c r="E80" s="886"/>
      <c r="F80" s="886"/>
      <c r="G80" s="92"/>
      <c r="H80" s="92"/>
      <c r="AB80" s="263"/>
      <c r="AC80" s="264"/>
      <c r="AQ80" s="170"/>
      <c r="AR80" s="170"/>
      <c r="AS80" s="170"/>
      <c r="AT80" s="170"/>
      <c r="AU80" s="170"/>
      <c r="AV80" s="170"/>
      <c r="AW80" s="170"/>
      <c r="AX80" s="170"/>
      <c r="AY80" s="170"/>
      <c r="AZ80" s="170"/>
    </row>
    <row r="81" spans="1:52" ht="46.5" customHeight="1">
      <c r="A81" s="88">
        <v>8</v>
      </c>
      <c r="B81" s="886" t="s">
        <v>107</v>
      </c>
      <c r="C81" s="886"/>
      <c r="D81" s="886"/>
      <c r="E81" s="886"/>
      <c r="F81" s="886"/>
      <c r="G81" s="92"/>
      <c r="H81" s="92"/>
      <c r="AB81" s="263"/>
      <c r="AC81" s="264"/>
      <c r="AQ81" s="170"/>
      <c r="AR81" s="170"/>
      <c r="AS81" s="170"/>
      <c r="AT81" s="170"/>
      <c r="AU81" s="170"/>
      <c r="AV81" s="170"/>
      <c r="AW81" s="170"/>
      <c r="AX81" s="170"/>
      <c r="AY81" s="170"/>
      <c r="AZ81" s="170"/>
    </row>
    <row r="82" spans="1:52" ht="62.25" customHeight="1">
      <c r="A82" s="88">
        <v>9</v>
      </c>
      <c r="B82" s="886" t="s">
        <v>108</v>
      </c>
      <c r="C82" s="886"/>
      <c r="D82" s="886"/>
      <c r="E82" s="886"/>
      <c r="F82" s="886"/>
      <c r="G82" s="92"/>
      <c r="H82" s="92"/>
      <c r="AB82" s="263"/>
      <c r="AC82" s="264"/>
      <c r="AQ82" s="170"/>
      <c r="AR82" s="170"/>
      <c r="AS82" s="170"/>
      <c r="AT82" s="170"/>
      <c r="AU82" s="170"/>
      <c r="AV82" s="170"/>
      <c r="AW82" s="170"/>
      <c r="AX82" s="170"/>
      <c r="AY82" s="170"/>
      <c r="AZ82" s="170"/>
    </row>
    <row r="83" spans="1:52" ht="57" customHeight="1">
      <c r="A83" s="88">
        <v>10</v>
      </c>
      <c r="B83" s="886" t="s">
        <v>109</v>
      </c>
      <c r="C83" s="886"/>
      <c r="D83" s="886"/>
      <c r="E83" s="886"/>
      <c r="F83" s="886"/>
      <c r="G83" s="92"/>
      <c r="H83" s="92"/>
      <c r="AB83" s="263"/>
      <c r="AC83" s="264"/>
      <c r="AQ83" s="170"/>
      <c r="AR83" s="170"/>
      <c r="AS83" s="170"/>
      <c r="AT83" s="170"/>
      <c r="AU83" s="170"/>
      <c r="AV83" s="170"/>
      <c r="AW83" s="170"/>
      <c r="AX83" s="170"/>
      <c r="AY83" s="170"/>
      <c r="AZ83" s="170"/>
    </row>
    <row r="84" spans="1:52" ht="21.75" customHeight="1">
      <c r="A84" s="88">
        <v>11</v>
      </c>
      <c r="B84" s="886" t="s">
        <v>110</v>
      </c>
      <c r="C84" s="886"/>
      <c r="D84" s="886"/>
      <c r="E84" s="886"/>
      <c r="F84" s="886"/>
      <c r="G84" s="92"/>
      <c r="H84" s="92"/>
      <c r="AB84" s="263"/>
      <c r="AC84" s="264"/>
      <c r="AQ84" s="170"/>
      <c r="AR84" s="170"/>
      <c r="AS84" s="170"/>
      <c r="AT84" s="170"/>
      <c r="AU84" s="170"/>
      <c r="AV84" s="170"/>
      <c r="AW84" s="170"/>
      <c r="AX84" s="170"/>
      <c r="AY84" s="170"/>
      <c r="AZ84" s="170"/>
    </row>
    <row r="85" spans="1:52" ht="79.5" customHeight="1">
      <c r="A85" s="88">
        <v>12</v>
      </c>
      <c r="B85" s="886" t="s">
        <v>336</v>
      </c>
      <c r="C85" s="886"/>
      <c r="D85" s="886"/>
      <c r="E85" s="886"/>
      <c r="F85" s="886"/>
      <c r="G85" s="25"/>
      <c r="L85" s="517">
        <f>'Names of Bidder'!J6</f>
        <v>2</v>
      </c>
      <c r="AB85" s="263"/>
      <c r="AC85" s="264"/>
      <c r="AQ85" s="170"/>
      <c r="AR85" s="170"/>
      <c r="AS85" s="170"/>
      <c r="AT85" s="170"/>
      <c r="AU85" s="170"/>
      <c r="AV85" s="170"/>
      <c r="AW85" s="170"/>
      <c r="AX85" s="170"/>
      <c r="AY85" s="170"/>
      <c r="AZ85" s="170"/>
    </row>
    <row r="86" spans="1:52" ht="67.5" customHeight="1">
      <c r="A86" s="88">
        <v>13</v>
      </c>
      <c r="B86" s="880" t="str">
        <f>"We are a Micro and Small Enterprise (MSE) registered with " &amp; 'Names of Bidder'!D9:D9 &amp; ", a designated Authority of GoI under the Public Procurement Policy for MSEs order 2012, Notification dated 01/06/2020 and 26/06/2020 read in conjuction with related notifications issued from time to time for such enterprises."</f>
        <v>We are a Micro and Small Enterprise (MSE) registered with , a designated Authority of GoI under the Public Procurement Policy for MSEs order 2012, Notification dated 01/06/2020 and 26/06/2020 read in conjuction with related notifications issued from time to time for such enterprises.</v>
      </c>
      <c r="C86" s="880"/>
      <c r="D86" s="880"/>
      <c r="E86" s="880"/>
      <c r="F86" s="880"/>
      <c r="G86" s="25"/>
      <c r="H86" s="92"/>
      <c r="L86" s="518">
        <f>'Names of Bidder'!J8</f>
        <v>2</v>
      </c>
      <c r="AB86" s="263"/>
      <c r="AC86" s="264"/>
      <c r="AQ86" s="170"/>
      <c r="AR86" s="170"/>
      <c r="AS86" s="170"/>
      <c r="AT86" s="170"/>
      <c r="AU86" s="170"/>
      <c r="AV86" s="170"/>
      <c r="AW86" s="170"/>
      <c r="AX86" s="170"/>
      <c r="AY86" s="170"/>
      <c r="AZ86" s="170"/>
    </row>
    <row r="87" spans="1:52" ht="100.5" customHeight="1">
      <c r="A87" s="88">
        <v>14</v>
      </c>
      <c r="B87" s="886" t="s">
        <v>305</v>
      </c>
      <c r="C87" s="886"/>
      <c r="D87" s="886"/>
      <c r="E87" s="886"/>
      <c r="F87" s="886"/>
      <c r="G87" s="92"/>
      <c r="H87" s="92"/>
      <c r="AB87" s="263"/>
      <c r="AC87" s="264"/>
      <c r="AQ87" s="170"/>
      <c r="AR87" s="170"/>
      <c r="AS87" s="170"/>
      <c r="AT87" s="170"/>
      <c r="AU87" s="170"/>
      <c r="AV87" s="170"/>
      <c r="AW87" s="170"/>
      <c r="AX87" s="170"/>
      <c r="AY87" s="170"/>
      <c r="AZ87" s="170"/>
    </row>
    <row r="88" spans="1:52" ht="30" customHeight="1">
      <c r="A88" s="95"/>
      <c r="B88" s="29" t="str">
        <f>IF(ISERROR("Dated this " &amp; AI6 &amp; LOOKUP(AI6,AG1:AG35,AH1:AH35) &amp; " day of " &amp; AI8 &amp; " " &amp;AI9), "", "Dated this " &amp; AI6 &amp; LOOKUP(AI6,AG1:AG35,AH1:AH35) &amp; " day of " &amp; AI8 &amp; " " &amp;AI9)</f>
        <v/>
      </c>
      <c r="E88" s="94"/>
      <c r="F88" s="94"/>
      <c r="G88" s="67"/>
      <c r="H88" s="67"/>
      <c r="AB88" s="263"/>
      <c r="AC88" s="264"/>
      <c r="AQ88" s="170"/>
      <c r="AR88" s="170"/>
      <c r="AS88" s="170"/>
      <c r="AT88" s="170"/>
      <c r="AU88" s="170"/>
      <c r="AV88" s="170"/>
      <c r="AW88" s="170"/>
      <c r="AX88" s="170"/>
      <c r="AY88" s="170"/>
      <c r="AZ88" s="170"/>
    </row>
    <row r="89" spans="1:52" ht="30" customHeight="1">
      <c r="A89" s="95"/>
      <c r="B89" s="38" t="s">
        <v>306</v>
      </c>
      <c r="C89" s="25"/>
      <c r="D89" s="32"/>
      <c r="E89" s="32"/>
      <c r="F89" s="32"/>
      <c r="G89" s="78"/>
      <c r="H89" s="78"/>
      <c r="AB89" s="263"/>
      <c r="AC89" s="264"/>
      <c r="AQ89" s="170"/>
      <c r="AR89" s="170"/>
      <c r="AS89" s="170"/>
      <c r="AT89" s="170"/>
      <c r="AU89" s="170"/>
      <c r="AV89" s="170"/>
      <c r="AW89" s="170"/>
      <c r="AX89" s="170"/>
      <c r="AY89" s="170"/>
      <c r="AZ89" s="170"/>
    </row>
    <row r="90" spans="1:52" ht="15.9" customHeight="1">
      <c r="A90" s="95"/>
      <c r="B90" s="63"/>
      <c r="C90" s="32"/>
      <c r="D90" s="32"/>
      <c r="E90" s="32"/>
      <c r="F90" s="32"/>
      <c r="G90" s="78"/>
      <c r="H90" s="78"/>
      <c r="AB90" s="263"/>
      <c r="AC90" s="264"/>
      <c r="AQ90" s="170"/>
      <c r="AR90" s="170"/>
      <c r="AS90" s="170"/>
      <c r="AT90" s="170"/>
      <c r="AU90" s="170"/>
      <c r="AV90" s="170"/>
      <c r="AW90" s="170"/>
      <c r="AX90" s="170"/>
      <c r="AY90" s="170"/>
      <c r="AZ90" s="170"/>
    </row>
    <row r="91" spans="1:52" ht="21" customHeight="1">
      <c r="A91" s="95"/>
      <c r="B91" s="63"/>
      <c r="C91" s="32"/>
      <c r="D91" s="32"/>
      <c r="F91" s="45" t="s">
        <v>307</v>
      </c>
      <c r="G91" s="96"/>
      <c r="H91" s="96"/>
      <c r="AB91" s="263"/>
      <c r="AC91" s="264"/>
      <c r="AQ91" s="170"/>
      <c r="AR91" s="170"/>
      <c r="AS91" s="170"/>
      <c r="AT91" s="170"/>
      <c r="AU91" s="170"/>
      <c r="AV91" s="170"/>
      <c r="AW91" s="170"/>
      <c r="AX91" s="170"/>
      <c r="AY91" s="170"/>
      <c r="AZ91" s="170"/>
    </row>
    <row r="92" spans="1:52" ht="21" customHeight="1">
      <c r="A92" s="95"/>
      <c r="B92" s="63"/>
      <c r="C92" s="32"/>
      <c r="F92" s="45" t="str">
        <f>"For and on behalf of " &amp; 'Attach 3(JV)'!B9</f>
        <v xml:space="preserve">For and on behalf of </v>
      </c>
      <c r="G92" s="96"/>
      <c r="H92" s="96"/>
      <c r="AB92" s="263"/>
      <c r="AC92" s="264"/>
      <c r="AQ92" s="170"/>
      <c r="AR92" s="170"/>
      <c r="AS92" s="170"/>
      <c r="AT92" s="170"/>
      <c r="AU92" s="170"/>
      <c r="AV92" s="170"/>
      <c r="AW92" s="170"/>
      <c r="AX92" s="170"/>
      <c r="AY92" s="170"/>
      <c r="AZ92" s="170"/>
    </row>
    <row r="93" spans="1:52" ht="27.9" customHeight="1">
      <c r="A93" s="84"/>
      <c r="D93" s="61"/>
      <c r="E93" s="61"/>
      <c r="F93" s="38"/>
      <c r="G93" s="86"/>
      <c r="H93" s="86"/>
      <c r="AQ93" s="170"/>
      <c r="AR93" s="170"/>
      <c r="AS93" s="170"/>
      <c r="AT93" s="170"/>
      <c r="AU93" s="170"/>
      <c r="AV93" s="170"/>
      <c r="AW93" s="170"/>
      <c r="AX93" s="170"/>
      <c r="AY93" s="170"/>
      <c r="AZ93" s="170"/>
    </row>
    <row r="94" spans="1:52" ht="27.9" customHeight="1">
      <c r="A94" s="82" t="s">
        <v>6</v>
      </c>
      <c r="B94" s="36"/>
      <c r="C94" s="201" t="str">
        <f>'Attach 3(JV)'!B24</f>
        <v>--</v>
      </c>
      <c r="E94" s="61" t="s">
        <v>4</v>
      </c>
      <c r="F94" s="522" t="str">
        <f>'Attach 3(JV)'!E24</f>
        <v/>
      </c>
      <c r="G94" s="87"/>
      <c r="H94" s="87"/>
      <c r="AQ94" s="170"/>
      <c r="AR94" s="170"/>
      <c r="AS94" s="170"/>
      <c r="AT94" s="170"/>
      <c r="AU94" s="170"/>
      <c r="AV94" s="170"/>
      <c r="AW94" s="170"/>
      <c r="AX94" s="170"/>
      <c r="AY94" s="170"/>
      <c r="AZ94" s="170"/>
    </row>
    <row r="95" spans="1:52" ht="27.9" customHeight="1">
      <c r="A95" s="82" t="s">
        <v>7</v>
      </c>
      <c r="B95" s="36"/>
      <c r="C95" s="304" t="str">
        <f>'Attach 3(JV)'!B25</f>
        <v/>
      </c>
      <c r="E95" s="61" t="s">
        <v>5</v>
      </c>
      <c r="F95" s="522" t="str">
        <f>'Attach 3(JV)'!E25</f>
        <v/>
      </c>
      <c r="G95" s="87"/>
      <c r="H95" s="87"/>
      <c r="AQ95" s="170"/>
      <c r="AR95" s="170"/>
      <c r="AS95" s="170"/>
      <c r="AT95" s="170"/>
      <c r="AU95" s="170"/>
      <c r="AV95" s="170"/>
      <c r="AW95" s="170"/>
      <c r="AX95" s="170"/>
      <c r="AY95" s="170"/>
      <c r="AZ95" s="170"/>
    </row>
    <row r="96" spans="1:52" ht="27.9" customHeight="1">
      <c r="D96" s="61"/>
      <c r="E96" s="61"/>
      <c r="AQ96" s="170"/>
      <c r="AR96" s="170"/>
      <c r="AS96" s="170"/>
      <c r="AT96" s="170"/>
      <c r="AU96" s="170"/>
      <c r="AV96" s="170"/>
      <c r="AW96" s="170"/>
      <c r="AX96" s="170"/>
      <c r="AY96" s="170"/>
      <c r="AZ96" s="170"/>
    </row>
    <row r="97" spans="1:52" ht="6.75" customHeight="1">
      <c r="A97" s="82"/>
      <c r="B97" s="36"/>
      <c r="C97" s="72"/>
      <c r="E97" s="61"/>
      <c r="AQ97" s="170"/>
      <c r="AR97" s="170"/>
      <c r="AS97" s="170"/>
      <c r="AT97" s="170"/>
      <c r="AU97" s="170"/>
      <c r="AV97" s="170"/>
      <c r="AW97" s="170"/>
      <c r="AX97" s="170"/>
      <c r="AY97" s="170"/>
      <c r="AZ97" s="170"/>
    </row>
    <row r="98" spans="1:52" ht="39.9" hidden="1" customHeight="1">
      <c r="A98" s="900" t="s">
        <v>400</v>
      </c>
      <c r="B98" s="900"/>
      <c r="C98" s="900"/>
      <c r="D98" s="900"/>
      <c r="E98" s="900"/>
      <c r="F98" s="900"/>
      <c r="AQ98" s="170"/>
      <c r="AR98" s="170"/>
      <c r="AS98" s="170"/>
      <c r="AT98" s="170"/>
      <c r="AU98" s="170"/>
      <c r="AV98" s="170"/>
      <c r="AW98" s="170"/>
      <c r="AX98" s="170"/>
      <c r="AY98" s="170"/>
      <c r="AZ98" s="170"/>
    </row>
    <row r="99" spans="1:52" ht="16.5" customHeight="1">
      <c r="A99" s="901"/>
      <c r="B99" s="901"/>
      <c r="D99" s="272"/>
      <c r="E99" s="147"/>
      <c r="F99" s="147"/>
      <c r="G99" s="246"/>
      <c r="AQ99" s="170"/>
      <c r="AR99" s="170"/>
      <c r="AS99" s="170"/>
      <c r="AT99" s="170"/>
      <c r="AU99" s="170"/>
      <c r="AV99" s="170"/>
      <c r="AW99" s="170"/>
      <c r="AX99" s="170"/>
      <c r="AY99" s="170"/>
      <c r="AZ99" s="170"/>
    </row>
    <row r="100" spans="1:52" ht="9.75" customHeight="1">
      <c r="B100" s="45"/>
      <c r="C100" s="72"/>
      <c r="E100" s="45"/>
      <c r="AQ100" s="170"/>
      <c r="AR100" s="170"/>
      <c r="AS100" s="170"/>
      <c r="AT100" s="170"/>
      <c r="AU100" s="170"/>
      <c r="AV100" s="170"/>
      <c r="AW100" s="170"/>
      <c r="AX100" s="170"/>
      <c r="AY100" s="170"/>
      <c r="AZ100" s="170"/>
    </row>
    <row r="101" spans="1:52" ht="27.9" hidden="1" customHeight="1">
      <c r="A101" s="61" t="e">
        <f>IF(AND(H26="JV (Joint Venture)",H27=1), "", "Printed Name :")</f>
        <v>#REF!</v>
      </c>
      <c r="B101" s="902"/>
      <c r="C101" s="902"/>
      <c r="E101" s="61" t="s">
        <v>4</v>
      </c>
      <c r="F101" s="306"/>
      <c r="H101" s="329"/>
      <c r="AQ101" s="170"/>
      <c r="AR101" s="170"/>
      <c r="AS101" s="170"/>
      <c r="AT101" s="170"/>
      <c r="AU101" s="170"/>
      <c r="AV101" s="170"/>
      <c r="AW101" s="170"/>
      <c r="AX101" s="170"/>
      <c r="AY101" s="170"/>
      <c r="AZ101" s="170"/>
    </row>
    <row r="102" spans="1:52" ht="27.9" hidden="1" customHeight="1">
      <c r="A102" s="61" t="e">
        <f>IF(AND(H26="JV (Joint Venture)",H27=1), "", "Designation :")</f>
        <v>#REF!</v>
      </c>
      <c r="B102" s="902"/>
      <c r="C102" s="902"/>
      <c r="E102" s="61" t="s">
        <v>5</v>
      </c>
      <c r="F102" s="306"/>
      <c r="AQ102" s="170"/>
      <c r="AR102" s="170"/>
      <c r="AS102" s="170"/>
      <c r="AT102" s="170"/>
      <c r="AU102" s="170"/>
      <c r="AV102" s="170"/>
      <c r="AW102" s="170"/>
      <c r="AX102" s="170"/>
      <c r="AY102" s="170"/>
      <c r="AZ102" s="170"/>
    </row>
    <row r="103" spans="1:52" ht="27.9" customHeight="1">
      <c r="B103" s="45"/>
      <c r="C103" s="72"/>
      <c r="E103" s="45"/>
      <c r="F103" s="42"/>
      <c r="AQ103" s="170"/>
      <c r="AR103" s="170"/>
      <c r="AS103" s="170"/>
      <c r="AT103" s="170"/>
      <c r="AU103" s="170"/>
      <c r="AV103" s="170"/>
      <c r="AW103" s="170"/>
      <c r="AX103" s="170"/>
      <c r="AY103" s="170"/>
      <c r="AZ103" s="170"/>
    </row>
    <row r="104" spans="1:52" ht="33" customHeight="1">
      <c r="A104" s="124" t="s">
        <v>129</v>
      </c>
      <c r="B104" s="87"/>
      <c r="C104" s="123"/>
      <c r="D104" s="42"/>
      <c r="E104" s="96"/>
      <c r="F104" s="273"/>
      <c r="AQ104" s="170"/>
      <c r="AR104" s="170"/>
      <c r="AS104" s="170"/>
      <c r="AT104" s="170"/>
      <c r="AU104" s="170"/>
      <c r="AV104" s="170"/>
      <c r="AW104" s="170"/>
      <c r="AX104" s="170"/>
      <c r="AY104" s="170"/>
      <c r="AZ104" s="170"/>
    </row>
    <row r="105" spans="1:52" s="24" customFormat="1" ht="21" customHeight="1">
      <c r="A105" s="898" t="s">
        <v>176</v>
      </c>
      <c r="B105" s="898"/>
      <c r="C105" s="898"/>
      <c r="D105" s="896"/>
      <c r="E105" s="896"/>
      <c r="F105" s="896"/>
      <c r="G105" s="42"/>
      <c r="H105" s="42"/>
      <c r="I105" s="62"/>
      <c r="J105" s="62"/>
      <c r="K105" s="258"/>
      <c r="L105" s="258"/>
      <c r="M105" s="258"/>
      <c r="N105" s="258"/>
      <c r="O105" s="258"/>
      <c r="P105" s="258"/>
      <c r="Q105" s="258"/>
      <c r="R105" s="258"/>
      <c r="S105" s="258"/>
      <c r="T105" s="258"/>
      <c r="U105" s="258"/>
      <c r="V105" s="258"/>
      <c r="W105" s="258"/>
      <c r="X105" s="258"/>
      <c r="Y105" s="258"/>
      <c r="Z105" s="258"/>
      <c r="AA105" s="62"/>
      <c r="AB105" s="65"/>
      <c r="AC105" s="65"/>
      <c r="AD105" s="260"/>
      <c r="AE105" s="260"/>
      <c r="AF105" s="62"/>
      <c r="AG105" s="62"/>
      <c r="AH105" s="62"/>
      <c r="AI105" s="62"/>
      <c r="AJ105" s="62"/>
      <c r="AK105" s="62"/>
      <c r="AL105" s="62"/>
      <c r="AM105" s="62"/>
      <c r="AN105" s="62"/>
      <c r="AO105" s="62"/>
      <c r="AP105" s="62"/>
      <c r="AQ105" s="167"/>
      <c r="AR105" s="167"/>
      <c r="AS105" s="167"/>
      <c r="AT105" s="167"/>
      <c r="AU105" s="167"/>
      <c r="AV105" s="167"/>
      <c r="AW105" s="167"/>
      <c r="AX105" s="167"/>
      <c r="AY105" s="167"/>
      <c r="AZ105" s="167"/>
    </row>
    <row r="106" spans="1:52" s="24" customFormat="1" ht="21" customHeight="1">
      <c r="A106" s="899"/>
      <c r="B106" s="899"/>
      <c r="C106" s="899"/>
      <c r="D106" s="896"/>
      <c r="E106" s="896"/>
      <c r="F106" s="896"/>
      <c r="G106" s="42"/>
      <c r="H106" s="42"/>
      <c r="I106" s="62"/>
      <c r="J106" s="62"/>
      <c r="K106" s="258"/>
      <c r="L106" s="258"/>
      <c r="M106" s="258"/>
      <c r="N106" s="258"/>
      <c r="O106" s="258"/>
      <c r="P106" s="258"/>
      <c r="Q106" s="258"/>
      <c r="R106" s="258"/>
      <c r="S106" s="258"/>
      <c r="T106" s="258"/>
      <c r="U106" s="258"/>
      <c r="V106" s="258"/>
      <c r="W106" s="258"/>
      <c r="X106" s="258"/>
      <c r="Y106" s="258"/>
      <c r="Z106" s="258"/>
      <c r="AA106" s="62"/>
      <c r="AB106" s="65"/>
      <c r="AC106" s="65"/>
      <c r="AD106" s="260"/>
      <c r="AE106" s="260"/>
      <c r="AF106" s="62"/>
      <c r="AG106" s="62"/>
      <c r="AH106" s="62"/>
      <c r="AI106" s="62"/>
      <c r="AJ106" s="62"/>
      <c r="AK106" s="62"/>
      <c r="AL106" s="62"/>
      <c r="AM106" s="62"/>
      <c r="AN106" s="62"/>
      <c r="AO106" s="62"/>
      <c r="AP106" s="62"/>
      <c r="AQ106" s="167"/>
      <c r="AR106" s="167"/>
      <c r="AS106" s="167"/>
      <c r="AT106" s="167"/>
      <c r="AU106" s="167"/>
      <c r="AV106" s="167"/>
      <c r="AW106" s="167"/>
      <c r="AX106" s="167"/>
      <c r="AY106" s="167"/>
      <c r="AZ106" s="167"/>
    </row>
    <row r="107" spans="1:52" s="24" customFormat="1" ht="21" customHeight="1">
      <c r="A107" s="897"/>
      <c r="B107" s="897"/>
      <c r="C107" s="897"/>
      <c r="D107" s="896"/>
      <c r="E107" s="896"/>
      <c r="F107" s="896"/>
      <c r="G107" s="42"/>
      <c r="H107" s="42"/>
      <c r="I107" s="62"/>
      <c r="J107" s="62"/>
      <c r="K107" s="258"/>
      <c r="L107" s="258"/>
      <c r="M107" s="258"/>
      <c r="N107" s="258"/>
      <c r="O107" s="258"/>
      <c r="P107" s="258"/>
      <c r="Q107" s="258"/>
      <c r="R107" s="258"/>
      <c r="S107" s="258"/>
      <c r="T107" s="258"/>
      <c r="U107" s="258"/>
      <c r="V107" s="258"/>
      <c r="W107" s="258"/>
      <c r="X107" s="258"/>
      <c r="Y107" s="258"/>
      <c r="Z107" s="258"/>
      <c r="AA107" s="62"/>
      <c r="AB107" s="65"/>
      <c r="AC107" s="65"/>
      <c r="AD107" s="260"/>
      <c r="AE107" s="260"/>
      <c r="AF107" s="62"/>
      <c r="AG107" s="62"/>
      <c r="AH107" s="62"/>
      <c r="AI107" s="62"/>
      <c r="AJ107" s="62"/>
      <c r="AK107" s="62"/>
      <c r="AL107" s="62"/>
      <c r="AM107" s="62"/>
      <c r="AN107" s="62"/>
      <c r="AO107" s="62"/>
      <c r="AP107" s="62"/>
      <c r="AQ107" s="167"/>
      <c r="AR107" s="167"/>
      <c r="AS107" s="167"/>
      <c r="AT107" s="167"/>
      <c r="AU107" s="167"/>
      <c r="AV107" s="167"/>
      <c r="AW107" s="167"/>
      <c r="AX107" s="167"/>
      <c r="AY107" s="167"/>
      <c r="AZ107" s="167"/>
    </row>
    <row r="108" spans="1:52" s="24" customFormat="1" ht="21" customHeight="1">
      <c r="A108" s="903" t="s">
        <v>177</v>
      </c>
      <c r="B108" s="903"/>
      <c r="C108" s="903"/>
      <c r="D108" s="896"/>
      <c r="E108" s="896"/>
      <c r="F108" s="896"/>
      <c r="G108" s="42"/>
      <c r="H108" s="42"/>
      <c r="I108" s="62"/>
      <c r="J108" s="62"/>
      <c r="K108" s="258"/>
      <c r="L108" s="258"/>
      <c r="M108" s="258"/>
      <c r="N108" s="258"/>
      <c r="O108" s="258"/>
      <c r="P108" s="258"/>
      <c r="Q108" s="258"/>
      <c r="R108" s="258"/>
      <c r="S108" s="258"/>
      <c r="T108" s="258"/>
      <c r="U108" s="258"/>
      <c r="V108" s="258"/>
      <c r="W108" s="258"/>
      <c r="X108" s="258"/>
      <c r="Y108" s="258"/>
      <c r="Z108" s="258"/>
      <c r="AA108" s="62"/>
      <c r="AB108" s="65"/>
      <c r="AC108" s="65"/>
      <c r="AD108" s="260"/>
      <c r="AE108" s="260"/>
      <c r="AF108" s="62"/>
      <c r="AG108" s="62"/>
      <c r="AH108" s="62"/>
      <c r="AI108" s="62"/>
      <c r="AJ108" s="62"/>
      <c r="AK108" s="62"/>
      <c r="AL108" s="62"/>
      <c r="AM108" s="62"/>
      <c r="AN108" s="62"/>
      <c r="AO108" s="62"/>
      <c r="AP108" s="62"/>
      <c r="AQ108" s="167"/>
      <c r="AR108" s="167"/>
      <c r="AS108" s="167"/>
      <c r="AT108" s="167"/>
      <c r="AU108" s="167"/>
      <c r="AV108" s="167"/>
      <c r="AW108" s="167"/>
      <c r="AX108" s="167"/>
      <c r="AY108" s="167"/>
      <c r="AZ108" s="167"/>
    </row>
    <row r="109" spans="1:52" s="24" customFormat="1" ht="21" customHeight="1">
      <c r="A109" s="903" t="s">
        <v>178</v>
      </c>
      <c r="B109" s="903"/>
      <c r="C109" s="903"/>
      <c r="D109" s="896"/>
      <c r="E109" s="896"/>
      <c r="F109" s="896"/>
      <c r="G109" s="42"/>
      <c r="H109" s="42"/>
      <c r="I109" s="62"/>
      <c r="J109" s="62"/>
      <c r="K109" s="258"/>
      <c r="L109" s="258"/>
      <c r="M109" s="258"/>
      <c r="N109" s="258"/>
      <c r="O109" s="258"/>
      <c r="P109" s="258"/>
      <c r="Q109" s="258"/>
      <c r="R109" s="258"/>
      <c r="S109" s="258"/>
      <c r="T109" s="258"/>
      <c r="U109" s="258"/>
      <c r="V109" s="258"/>
      <c r="W109" s="258"/>
      <c r="X109" s="258"/>
      <c r="Y109" s="258"/>
      <c r="Z109" s="258"/>
      <c r="AA109" s="62"/>
      <c r="AB109" s="65"/>
      <c r="AC109" s="65"/>
      <c r="AD109" s="260"/>
      <c r="AE109" s="260"/>
      <c r="AF109" s="62"/>
      <c r="AG109" s="62"/>
      <c r="AH109" s="62"/>
      <c r="AI109" s="62"/>
      <c r="AJ109" s="62"/>
      <c r="AK109" s="62"/>
      <c r="AL109" s="62"/>
      <c r="AM109" s="62"/>
      <c r="AN109" s="62"/>
      <c r="AO109" s="62"/>
      <c r="AP109" s="62"/>
      <c r="AQ109" s="167"/>
      <c r="AR109" s="167"/>
      <c r="AS109" s="167"/>
      <c r="AT109" s="167"/>
      <c r="AU109" s="167"/>
      <c r="AV109" s="167"/>
      <c r="AW109" s="167"/>
      <c r="AX109" s="167"/>
      <c r="AY109" s="167"/>
      <c r="AZ109" s="167"/>
    </row>
    <row r="110" spans="1:52" s="24" customFormat="1" ht="52.5" customHeight="1">
      <c r="A110" s="903" t="s">
        <v>179</v>
      </c>
      <c r="B110" s="903"/>
      <c r="C110" s="903"/>
      <c r="D110" s="896"/>
      <c r="E110" s="896"/>
      <c r="F110" s="896"/>
      <c r="G110" s="97"/>
      <c r="H110" s="97"/>
      <c r="I110" s="62"/>
      <c r="J110" s="62"/>
      <c r="K110" s="258"/>
      <c r="L110" s="258"/>
      <c r="M110" s="258"/>
      <c r="N110" s="258"/>
      <c r="O110" s="258"/>
      <c r="P110" s="258"/>
      <c r="Q110" s="258"/>
      <c r="R110" s="258"/>
      <c r="S110" s="258"/>
      <c r="T110" s="258"/>
      <c r="U110" s="258"/>
      <c r="V110" s="258"/>
      <c r="W110" s="258"/>
      <c r="X110" s="258"/>
      <c r="Y110" s="258"/>
      <c r="Z110" s="258"/>
      <c r="AA110" s="62"/>
      <c r="AB110" s="65"/>
      <c r="AC110" s="65"/>
      <c r="AD110" s="260"/>
      <c r="AE110" s="260"/>
      <c r="AF110" s="62"/>
      <c r="AG110" s="62"/>
      <c r="AH110" s="62"/>
      <c r="AI110" s="62"/>
      <c r="AJ110" s="62"/>
      <c r="AK110" s="62"/>
      <c r="AL110" s="62"/>
      <c r="AM110" s="62"/>
      <c r="AN110" s="62"/>
      <c r="AO110" s="62"/>
      <c r="AP110" s="62"/>
      <c r="AQ110" s="167"/>
      <c r="AR110" s="167"/>
      <c r="AS110" s="167"/>
      <c r="AT110" s="167"/>
      <c r="AU110" s="167"/>
      <c r="AV110" s="167"/>
      <c r="AW110" s="167"/>
      <c r="AX110" s="167"/>
      <c r="AY110" s="167"/>
      <c r="AZ110" s="167"/>
    </row>
    <row r="111" spans="1:52" s="24" customFormat="1" ht="21" customHeight="1">
      <c r="A111" s="898" t="s">
        <v>180</v>
      </c>
      <c r="B111" s="898"/>
      <c r="C111" s="898"/>
      <c r="D111" s="896"/>
      <c r="E111" s="896"/>
      <c r="F111" s="896"/>
      <c r="G111" s="42"/>
      <c r="H111" s="42"/>
      <c r="I111" s="62"/>
      <c r="J111" s="62"/>
      <c r="K111" s="258"/>
      <c r="L111" s="258"/>
      <c r="M111" s="258"/>
      <c r="N111" s="258"/>
      <c r="O111" s="258"/>
      <c r="P111" s="258"/>
      <c r="Q111" s="258"/>
      <c r="R111" s="258"/>
      <c r="S111" s="258"/>
      <c r="T111" s="258"/>
      <c r="U111" s="258"/>
      <c r="V111" s="258"/>
      <c r="W111" s="258"/>
      <c r="X111" s="258"/>
      <c r="Y111" s="258"/>
      <c r="Z111" s="258"/>
      <c r="AA111" s="62"/>
      <c r="AB111" s="65"/>
      <c r="AC111" s="65"/>
      <c r="AD111" s="260"/>
      <c r="AE111" s="260"/>
      <c r="AF111" s="62"/>
      <c r="AG111" s="62"/>
      <c r="AH111" s="62"/>
      <c r="AI111" s="62"/>
      <c r="AJ111" s="62"/>
      <c r="AK111" s="62"/>
      <c r="AL111" s="62"/>
      <c r="AM111" s="62"/>
      <c r="AN111" s="62"/>
      <c r="AO111" s="62"/>
      <c r="AP111" s="62"/>
    </row>
    <row r="112" spans="1:52" s="24" customFormat="1" ht="21" customHeight="1">
      <c r="A112" s="899"/>
      <c r="B112" s="899"/>
      <c r="C112" s="899"/>
      <c r="D112" s="896"/>
      <c r="E112" s="896"/>
      <c r="F112" s="896"/>
      <c r="G112" s="42"/>
      <c r="H112" s="42"/>
      <c r="I112" s="62"/>
      <c r="J112" s="62"/>
      <c r="K112" s="258"/>
      <c r="L112" s="258"/>
      <c r="M112" s="258"/>
      <c r="N112" s="258"/>
      <c r="O112" s="258"/>
      <c r="P112" s="258"/>
      <c r="Q112" s="258"/>
      <c r="R112" s="258"/>
      <c r="S112" s="258"/>
      <c r="T112" s="258"/>
      <c r="U112" s="258"/>
      <c r="V112" s="258"/>
      <c r="W112" s="258"/>
      <c r="X112" s="258"/>
      <c r="Y112" s="258"/>
      <c r="Z112" s="258"/>
      <c r="AA112" s="62"/>
      <c r="AB112" s="65"/>
      <c r="AC112" s="65"/>
      <c r="AD112" s="260"/>
      <c r="AE112" s="260"/>
      <c r="AF112" s="62"/>
      <c r="AG112" s="62"/>
      <c r="AH112" s="62"/>
      <c r="AI112" s="62"/>
      <c r="AJ112" s="62"/>
      <c r="AK112" s="62"/>
      <c r="AL112" s="62"/>
      <c r="AM112" s="62"/>
      <c r="AN112" s="62"/>
      <c r="AO112" s="62"/>
      <c r="AP112" s="62"/>
    </row>
    <row r="113" spans="1:10">
      <c r="A113" s="897"/>
      <c r="B113" s="897"/>
      <c r="C113" s="897"/>
      <c r="D113" s="896"/>
      <c r="E113" s="896"/>
      <c r="F113" s="896"/>
    </row>
    <row r="114" spans="1:10">
      <c r="A114" s="156"/>
      <c r="B114" s="156"/>
      <c r="C114" s="156"/>
      <c r="D114" s="157"/>
      <c r="E114" s="157"/>
      <c r="F114" s="157"/>
    </row>
    <row r="115" spans="1:10" ht="47.25" customHeight="1">
      <c r="A115" s="904" t="str">
        <f>H115&amp;I115&amp;J115</f>
        <v/>
      </c>
      <c r="B115" s="904"/>
      <c r="C115" s="904"/>
      <c r="D115" s="904"/>
      <c r="E115" s="904"/>
      <c r="F115" s="904"/>
      <c r="H115" s="311"/>
      <c r="I115" s="312"/>
      <c r="J115" s="312"/>
    </row>
  </sheetData>
  <sheetProtection algorithmName="SHA-512" hashValue="dOh0RPnp3oyyzAjRNtBeE1YNsWsgjGgUJ51mpf6eJc4t1UGYSzx3a7lmoBardpJHZ7a9rLBmlMfGzM860jEm4w==" saltValue="q2b5bhbOOwFBjkqX0oVn5Q==" spinCount="100000" sheet="1" formatColumns="0" formatRows="0" selectLockedCells="1"/>
  <customSheetViews>
    <customSheetView guid="{AC4C7B77-63EC-4D27-A5DB-0B1118A50B23}" showPageBreaks="1" showGridLines="0" fitToPage="1" printArea="1" hiddenRows="1" hiddenColumns="1" view="pageBreakPreview" topLeftCell="A3">
      <selection activeCell="J88" sqref="J88"/>
      <rowBreaks count="1" manualBreakCount="1">
        <brk id="88" max="5" man="1"/>
      </rowBreaks>
      <pageMargins left="0.59" right="0.46" top="0.59055118110236227" bottom="0.59055118110236227" header="0.35433070866141736" footer="0.35433070866141736"/>
      <pageSetup scale="95" fitToHeight="0" orientation="portrait" r:id="rId1"/>
      <headerFooter alignWithMargins="0">
        <oddFooter>&amp;R&amp;"Book Antiqua,Bold"&amp;8 Page &amp;P of &amp;N</oddFooter>
      </headerFooter>
    </customSheetView>
    <customSheetView guid="{75B62F04-C357-470B-9A70-09F62BD072B1}" showPageBreaks="1" showGridLines="0" fitToPage="1" printArea="1" hiddenRows="1" hiddenColumns="1" view="pageBreakPreview">
      <selection activeCell="B86" sqref="B86:F86"/>
      <rowBreaks count="1" manualBreakCount="1">
        <brk id="88" max="5" man="1"/>
      </rowBreaks>
      <pageMargins left="0.59" right="0.46" top="0.59055118110236227" bottom="0.59055118110236227" header="0.35433070866141736" footer="0.35433070866141736"/>
      <pageSetup scale="95" fitToHeight="0" orientation="portrait" r:id="rId2"/>
      <headerFooter alignWithMargins="0">
        <oddFooter>&amp;R&amp;"Book Antiqua,Bold"&amp;8 Page &amp;P of &amp;N</oddFooter>
      </headerFooter>
    </customSheetView>
    <customSheetView guid="{FB41F969-87BE-4AD1-A99C-A5F9EA1C8FCB}" showPageBreaks="1" showGridLines="0" fitToPage="1" printArea="1" hiddenRows="1" hiddenColumns="1" view="pageBreakPreview" topLeftCell="A46">
      <selection activeCell="B84" sqref="B84:F84"/>
      <rowBreaks count="1" manualBreakCount="1">
        <brk id="86" max="5" man="1"/>
      </rowBreaks>
      <pageMargins left="0.59" right="0.46" top="0.59055118110236227" bottom="0.59055118110236227" header="0.35433070866141736" footer="0.35433070866141736"/>
      <pageSetup scale="94" fitToHeight="0" orientation="portrait" r:id="rId3"/>
      <headerFooter alignWithMargins="0">
        <oddFooter>&amp;R&amp;"Book Antiqua,Bold"&amp;8 Page &amp;P of &amp;N</oddFooter>
      </headerFooter>
    </customSheetView>
    <customSheetView guid="{47D52ECC-373D-4A7A-838F-7112A4A0A94F}" showPageBreaks="1" showGridLines="0" fitToPage="1" printArea="1" hiddenRows="1" hiddenColumns="1" view="pageBreakPreview" topLeftCell="A69">
      <selection activeCell="B82" sqref="B82:F82"/>
      <rowBreaks count="1" manualBreakCount="1">
        <brk id="84" max="9" man="1"/>
      </rowBreaks>
      <pageMargins left="0.59" right="0.46" top="0.59055118110236227" bottom="0.59055118110236227" header="0.35433070866141736" footer="0.35433070866141736"/>
      <pageSetup scale="68" fitToHeight="0" orientation="portrait" r:id="rId4"/>
      <headerFooter alignWithMargins="0">
        <oddFooter>&amp;R&amp;"Book Antiqua,Bold"&amp;8 Page &amp;P of &amp;N</oddFooter>
      </headerFooter>
    </customSheetView>
    <customSheetView guid="{BA86FE7A-199D-4ABD-A444-AE6BFDF4BCC9}" scale="115" showPageBreaks="1" showGridLines="0" fitToPage="1" printArea="1" hiddenRows="1" hiddenColumns="1" view="pageBreakPreview">
      <selection activeCell="G21" sqref="G21"/>
      <rowBreaks count="5" manualBreakCount="5">
        <brk id="24" max="9" man="1"/>
        <brk id="41" max="9" man="1"/>
        <brk id="58" max="9" man="1"/>
        <brk id="81" max="9" man="1"/>
        <brk id="83" max="9" man="1"/>
      </rowBreaks>
      <pageMargins left="0.59" right="0.46" top="0.59055118110236227" bottom="0.59055118110236227" header="0.35433070866141736" footer="0.35433070866141736"/>
      <pageSetup scale="68" fitToHeight="0" orientation="portrait" r:id="rId5"/>
      <headerFooter alignWithMargins="0">
        <oddFooter>&amp;R&amp;"Book Antiqua,Bold"&amp;8 Page &amp;P of &amp;N</oddFooter>
      </headerFooter>
    </customSheetView>
    <customSheetView guid="{E51D3662-FFCE-4FD6-A590-7DDC9E38C41F}" showPageBreaks="1" showGridLines="0" printArea="1" view="pageBreakPreview">
      <selection activeCell="G17" sqref="G17"/>
      <rowBreaks count="7" manualBreakCount="7">
        <brk id="19" max="5" man="1"/>
        <brk id="27" max="5" man="1"/>
        <brk id="41" max="5" man="1"/>
        <brk id="51" max="5" man="1"/>
        <brk id="68" max="5" man="1"/>
        <brk id="87" max="5" man="1"/>
        <brk id="96" max="5" man="1"/>
      </rowBreaks>
      <pageMargins left="0.59" right="0.46" top="0.59055118110236227" bottom="0.59055118110236227" header="0.35433070866141736" footer="0.35433070866141736"/>
      <pageSetup orientation="portrait" r:id="rId6"/>
      <headerFooter alignWithMargins="0">
        <oddFooter>&amp;R&amp;"Book Antiqua,Bold"&amp;8 Page &amp;P of &amp;N</oddFooter>
      </headerFooter>
    </customSheetView>
    <customSheetView guid="{CB7992C9-ABA5-4C7D-8C49-1E1D8E8875C7}" showPageBreaks="1" showGridLines="0" printArea="1" view="pageBreakPreview">
      <selection activeCell="C5" sqref="C5:F5"/>
      <rowBreaks count="6" manualBreakCount="6">
        <brk id="20" max="5" man="1"/>
        <brk id="29" max="5" man="1"/>
        <brk id="44" max="5" man="1"/>
        <brk id="52" max="5" man="1"/>
        <brk id="74" max="5" man="1"/>
        <brk id="96" max="5" man="1"/>
      </rowBreaks>
      <pageMargins left="0.59" right="0.46" top="0.59055118110236227" bottom="0.59055118110236227" header="0.35433070866141736" footer="0.35433070866141736"/>
      <pageSetup orientation="portrait" r:id="rId7"/>
      <headerFooter alignWithMargins="0">
        <oddFooter>&amp;R&amp;"Book Antiqua,Bold"&amp;8 Page &amp;P of &amp;N</oddFooter>
      </headerFooter>
    </customSheetView>
    <customSheetView guid="{97C0FC0E-800C-45C9-895E-E91A3F1ADBA4}" showPageBreaks="1" showGridLines="0" printArea="1" view="pageBreakPreview" topLeftCell="A103">
      <selection activeCell="B75" sqref="B75:C75"/>
      <rowBreaks count="6" manualBreakCount="6">
        <brk id="20" max="5" man="1"/>
        <brk id="29" max="5" man="1"/>
        <brk id="44" max="5" man="1"/>
        <brk id="52" max="5" man="1"/>
        <brk id="74" max="5" man="1"/>
        <brk id="96" max="5" man="1"/>
      </rowBreaks>
      <pageMargins left="0.59" right="0.46" top="0.59055118110236227" bottom="0.59055118110236227" header="0.35433070866141736" footer="0.35433070866141736"/>
      <pageSetup orientation="portrait" r:id="rId8"/>
      <headerFooter alignWithMargins="0">
        <oddFooter>&amp;R&amp;"Book Antiqua,Bold"&amp;8 Page &amp;P of &amp;N</oddFooter>
      </headerFooter>
    </customSheetView>
    <customSheetView guid="{15A19D23-A9FD-4FC1-B7B0-F2D16BDFC729}" showPageBreaks="1" showGridLines="0" printArea="1" view="pageBreakPreview" topLeftCell="A83">
      <selection activeCell="G17" sqref="G17"/>
      <rowBreaks count="6" manualBreakCount="6">
        <brk id="20" max="5" man="1"/>
        <brk id="29" max="5" man="1"/>
        <brk id="44" max="5" man="1"/>
        <brk id="54" max="5" man="1"/>
        <brk id="75" max="5" man="1"/>
        <brk id="95" max="5" man="1"/>
      </rowBreaks>
      <pageMargins left="0.59" right="0.46" top="0.59055118110236227" bottom="0.59055118110236227" header="0.35433070866141736" footer="0.35433070866141736"/>
      <pageSetup orientation="portrait" r:id="rId9"/>
      <headerFooter alignWithMargins="0">
        <oddFooter>&amp;R&amp;"Book Antiqua,Bold"&amp;8 Page &amp;P of &amp;N</oddFooter>
      </headerFooter>
    </customSheetView>
    <customSheetView guid="{C5EDD9E3-0801-4479-8600-A80B0FCFDF0B}" showPageBreaks="1" showGridLines="0" printArea="1" view="pageBreakPreview" topLeftCell="A11">
      <selection activeCell="G17" sqref="G17"/>
      <rowBreaks count="1" manualBreakCount="1">
        <brk id="95" max="5" man="1"/>
      </rowBreaks>
      <pageMargins left="0.59" right="0.46" top="0.59055118110236227" bottom="0.59055118110236227" header="0.35433070866141736" footer="0.35433070866141736"/>
      <pageSetup orientation="portrait" r:id="rId10"/>
      <headerFooter alignWithMargins="0">
        <oddFooter>&amp;R&amp;"Book Antiqua,Bold"&amp;8 Page &amp;P of &amp;N</oddFooter>
      </headerFooter>
    </customSheetView>
    <customSheetView guid="{FE4EC9C4-31B9-4D40-8323-5B16C3BC840F}" scale="70" showPageBreaks="1" showGridLines="0" printArea="1" view="pageBreakPreview" topLeftCell="A28">
      <selection activeCell="H17" sqref="H17"/>
      <rowBreaks count="1" manualBreakCount="1">
        <brk id="95" max="5" man="1"/>
      </rowBreaks>
      <pageMargins left="0.59" right="0.46" top="0.59055118110236227" bottom="0.59055118110236227" header="0.35433070866141736" footer="0.35433070866141736"/>
      <pageSetup orientation="portrait" r:id="rId11"/>
      <headerFooter alignWithMargins="0">
        <oddFooter>&amp;R&amp;"Book Antiqua,Bold"&amp;8 Page &amp;P of &amp;N</oddFooter>
      </headerFooter>
    </customSheetView>
    <customSheetView guid="{F9FE2C60-2849-4C32-B532-2B1A89FFA9CD}" showGridLines="0" topLeftCell="A106">
      <selection activeCell="G17" sqref="G17"/>
      <rowBreaks count="1" manualBreakCount="1">
        <brk id="95" max="5" man="1"/>
      </rowBreaks>
      <pageMargins left="0.59" right="0.46" top="0.59055118110236227" bottom="0.59055118110236227" header="0.35433070866141736" footer="0.35433070866141736"/>
      <pageSetup orientation="portrait" r:id="rId12"/>
      <headerFooter alignWithMargins="0">
        <oddFooter>&amp;R&amp;"Book Antiqua,Bold"&amp;8 Page &amp;P of &amp;N</oddFooter>
      </headerFooter>
    </customSheetView>
    <customSheetView guid="{494F6778-23FE-4AAC-B37D-6C7543FC13B9}" showGridLines="0">
      <selection activeCell="G17" sqref="G17"/>
      <rowBreaks count="1" manualBreakCount="1">
        <brk id="93" max="5" man="1"/>
      </rowBreaks>
      <pageMargins left="0.59" right="0.46" top="0.59055118110236227" bottom="0.59055118110236227" header="0.35433070866141736" footer="0.35433070866141736"/>
      <pageSetup orientation="portrait" r:id="rId13"/>
      <headerFooter alignWithMargins="0">
        <oddFooter>&amp;R&amp;"Book Antiqua,Bold"&amp;8 Page &amp;P of &amp;N</oddFooter>
      </headerFooter>
    </customSheetView>
    <customSheetView guid="{43BCBF1E-CDCF-4541-8D79-87EDCECBC1FD}" showGridLines="0">
      <selection activeCell="I20" sqref="I20"/>
      <rowBreaks count="1" manualBreakCount="1">
        <brk id="93" max="5" man="1"/>
      </rowBreaks>
      <pageMargins left="0.75" right="0.63" top="0.57999999999999996" bottom="0.6" header="0.34" footer="0.35"/>
      <pageSetup scale="51" orientation="portrait" r:id="rId14"/>
      <headerFooter alignWithMargins="0">
        <oddFooter>&amp;R&amp;"Book Antiqua,Bold"&amp;8 Page &amp;P of &amp;N</oddFooter>
      </headerFooter>
    </customSheetView>
    <customSheetView guid="{7A9EA6D6-4DDF-43D9-92E6-C6AFAD14E266}" showGridLines="0" topLeftCell="A18">
      <selection activeCell="B74" sqref="B74:C74"/>
      <rowBreaks count="1" manualBreakCount="1">
        <brk id="95" max="5" man="1"/>
      </rowBreaks>
      <pageMargins left="0.59" right="0.46" top="0.59055118110236227" bottom="0.59055118110236227" header="0.35433070866141736" footer="0.35433070866141736"/>
      <pageSetup orientation="portrait" r:id="rId15"/>
      <headerFooter alignWithMargins="0">
        <oddFooter>&amp;R&amp;"Book Antiqua,Bold"&amp;8 Page &amp;P of &amp;N</oddFooter>
      </headerFooter>
    </customSheetView>
    <customSheetView guid="{DC28ED1E-3E35-4094-9C2B-5C0A1C1D459C}" showGridLines="0">
      <selection activeCell="H20" sqref="H20"/>
      <rowBreaks count="1" manualBreakCount="1">
        <brk id="95" max="5" man="1"/>
      </rowBreaks>
      <pageMargins left="0.59" right="0.46" top="0.59055118110236227" bottom="0.59055118110236227" header="0.35433070866141736" footer="0.35433070866141736"/>
      <pageSetup orientation="portrait" r:id="rId16"/>
      <headerFooter alignWithMargins="0">
        <oddFooter>&amp;R&amp;"Book Antiqua,Bold"&amp;8 Page &amp;P of &amp;N</oddFooter>
      </headerFooter>
    </customSheetView>
    <customSheetView guid="{240327DD-375F-45D4-BA52-89AFD79FE6A1}" scale="70" showPageBreaks="1" showGridLines="0" printArea="1" view="pageBreakPreview" topLeftCell="A85">
      <selection activeCell="H17" sqref="H17"/>
      <rowBreaks count="1" manualBreakCount="1">
        <brk id="95" max="5" man="1"/>
      </rowBreaks>
      <pageMargins left="0.59" right="0.46" top="0.59055118110236227" bottom="0.59055118110236227" header="0.35433070866141736" footer="0.35433070866141736"/>
      <pageSetup orientation="portrait" r:id="rId17"/>
      <headerFooter alignWithMargins="0">
        <oddFooter>&amp;R&amp;"Book Antiqua,Bold"&amp;8 Page &amp;P of &amp;N</oddFooter>
      </headerFooter>
    </customSheetView>
    <customSheetView guid="{477F7E43-D393-45BA-B99B-D838E4629B5D}" showPageBreaks="1" showGridLines="0" printArea="1" view="pageBreakPreview" topLeftCell="A83">
      <selection activeCell="G17" sqref="G17"/>
      <rowBreaks count="6" manualBreakCount="6">
        <brk id="20" max="5" man="1"/>
        <brk id="29" max="5" man="1"/>
        <brk id="44" max="5" man="1"/>
        <brk id="54" max="5" man="1"/>
        <brk id="75" max="5" man="1"/>
        <brk id="95" max="5" man="1"/>
      </rowBreaks>
      <pageMargins left="0.59" right="0.46" top="0.59055118110236227" bottom="0.59055118110236227" header="0.35433070866141736" footer="0.35433070866141736"/>
      <pageSetup orientation="portrait" r:id="rId18"/>
      <headerFooter alignWithMargins="0">
        <oddFooter>&amp;R&amp;"Book Antiqua,Bold"&amp;8 Page &amp;P of &amp;N</oddFooter>
      </headerFooter>
    </customSheetView>
    <customSheetView guid="{8E3ED18F-7B8F-4A1C-969D-A70DC3B696C3}" showPageBreaks="1" showGridLines="0" printArea="1" view="pageBreakPreview" topLeftCell="A83">
      <selection activeCell="G17" sqref="G17"/>
      <rowBreaks count="6" manualBreakCount="6">
        <brk id="20" max="5" man="1"/>
        <brk id="29" max="5" man="1"/>
        <brk id="44" max="5" man="1"/>
        <brk id="54" max="5" man="1"/>
        <brk id="75" max="5" man="1"/>
        <brk id="95" max="5" man="1"/>
      </rowBreaks>
      <pageMargins left="0.59" right="0.46" top="0.59055118110236227" bottom="0.59055118110236227" header="0.35433070866141736" footer="0.35433070866141736"/>
      <pageSetup orientation="portrait" r:id="rId19"/>
      <headerFooter alignWithMargins="0">
        <oddFooter>&amp;R&amp;"Book Antiqua,Bold"&amp;8 Page &amp;P of &amp;N</oddFooter>
      </headerFooter>
    </customSheetView>
    <customSheetView guid="{38BECF6E-1A53-4F98-87B9-44F2C5F77E08}" showPageBreaks="1" showGridLines="0" printArea="1" view="pageBreakPreview" topLeftCell="A68">
      <selection activeCell="B75" sqref="B75:C75"/>
      <rowBreaks count="6" manualBreakCount="6">
        <brk id="20" max="5" man="1"/>
        <brk id="29" max="5" man="1"/>
        <brk id="44" max="5" man="1"/>
        <brk id="52" max="5" man="1"/>
        <brk id="74" max="5" man="1"/>
        <brk id="96" max="5" man="1"/>
      </rowBreaks>
      <pageMargins left="0.59" right="0.46" top="0.59055118110236227" bottom="0.59055118110236227" header="0.35433070866141736" footer="0.35433070866141736"/>
      <pageSetup orientation="portrait" r:id="rId20"/>
      <headerFooter alignWithMargins="0">
        <oddFooter>&amp;R&amp;"Book Antiqua,Bold"&amp;8 Page &amp;P of &amp;N</oddFooter>
      </headerFooter>
    </customSheetView>
    <customSheetView guid="{340562B9-6CEE-4962-8D7D-CA1C6778F52C}" showPageBreaks="1" showGridLines="0" printArea="1" view="pageBreakPreview" topLeftCell="A103">
      <selection activeCell="B75" sqref="B75:C75"/>
      <rowBreaks count="6" manualBreakCount="6">
        <brk id="20" max="5" man="1"/>
        <brk id="29" max="5" man="1"/>
        <brk id="44" max="5" man="1"/>
        <brk id="52" max="5" man="1"/>
        <brk id="74" max="5" man="1"/>
        <brk id="96" max="5" man="1"/>
      </rowBreaks>
      <pageMargins left="0.59" right="0.46" top="0.59055118110236227" bottom="0.59055118110236227" header="0.35433070866141736" footer="0.35433070866141736"/>
      <pageSetup orientation="portrait" r:id="rId21"/>
      <headerFooter alignWithMargins="0">
        <oddFooter>&amp;R&amp;"Book Antiqua,Bold"&amp;8 Page &amp;P of &amp;N</oddFooter>
      </headerFooter>
    </customSheetView>
    <customSheetView guid="{82E8A0F5-0020-4355-95CF-28601763A783}" showPageBreaks="1" showGridLines="0" printArea="1" view="pageBreakPreview" topLeftCell="A5">
      <selection activeCell="C5" sqref="C5:F5"/>
      <rowBreaks count="7" manualBreakCount="7">
        <brk id="19" max="5" man="1"/>
        <brk id="27" max="5" man="1"/>
        <brk id="41" max="5" man="1"/>
        <brk id="51" max="5" man="1"/>
        <brk id="68" max="5" man="1"/>
        <brk id="86" max="5" man="1"/>
        <brk id="97" max="5" man="1"/>
      </rowBreaks>
      <pageMargins left="0.59" right="0.46" top="0.59055118110236227" bottom="0.59055118110236227" header="0.35433070866141736" footer="0.35433070866141736"/>
      <pageSetup orientation="portrait" r:id="rId22"/>
      <headerFooter alignWithMargins="0">
        <oddFooter>&amp;R&amp;"Book Antiqua,Bold"&amp;8 Page &amp;P of &amp;N</oddFooter>
      </headerFooter>
    </customSheetView>
    <customSheetView guid="{05855B4F-D61E-4C97-B759-B2F96767F6F8}" scale="115" showPageBreaks="1" showGridLines="0" fitToPage="1" printArea="1" hiddenRows="1" hiddenColumns="1" view="pageBreakPreview" topLeftCell="A11">
      <selection activeCell="G17" sqref="G17"/>
      <rowBreaks count="6" manualBreakCount="6">
        <brk id="20" max="5" man="1"/>
        <brk id="31" max="5" man="1"/>
        <brk id="45" max="5" man="1"/>
        <brk id="56" max="5" man="1"/>
        <brk id="76" max="5" man="1"/>
        <brk id="78" max="5" man="1"/>
      </rowBreaks>
      <pageMargins left="0.59" right="0.46" top="0.59055118110236227" bottom="0.59055118110236227" header="0.35433070866141736" footer="0.35433070866141736"/>
      <pageSetup scale="95" fitToHeight="0" orientation="portrait" r:id="rId23"/>
      <headerFooter alignWithMargins="0">
        <oddFooter>&amp;R&amp;"Book Antiqua,Bold"&amp;8 Page &amp;P of &amp;N</oddFooter>
      </headerFooter>
    </customSheetView>
    <customSheetView guid="{347D9A5E-5167-4CD7-A121-BEAF211F64E4}" showPageBreaks="1" showGridLines="0" fitToPage="1" printArea="1" hiddenRows="1" hiddenColumns="1" view="pageBreakPreview" topLeftCell="A69">
      <selection activeCell="B82" sqref="B82:F82"/>
      <rowBreaks count="5" manualBreakCount="5">
        <brk id="24" max="9" man="1"/>
        <brk id="41" max="9" man="1"/>
        <brk id="59" max="9" man="1"/>
        <brk id="82" max="9" man="1"/>
        <brk id="84" max="9" man="1"/>
      </rowBreaks>
      <pageMargins left="0.59" right="0.46" top="0.59055118110236227" bottom="0.59055118110236227" header="0.35433070866141736" footer="0.35433070866141736"/>
      <pageSetup scale="68" fitToHeight="0" orientation="portrait" r:id="rId24"/>
      <headerFooter alignWithMargins="0">
        <oddFooter>&amp;R&amp;"Book Antiqua,Bold"&amp;8 Page &amp;P of &amp;N</oddFooter>
      </headerFooter>
    </customSheetView>
    <customSheetView guid="{72B383D4-8341-48BE-BBCC-63C6785ABF81}" showPageBreaks="1" showGridLines="0" fitToPage="1" printArea="1" hiddenRows="1" hiddenColumns="1" view="pageBreakPreview" topLeftCell="A49">
      <selection activeCell="B85" sqref="B85:F85"/>
      <rowBreaks count="1" manualBreakCount="1">
        <brk id="87" max="9" man="1"/>
      </rowBreaks>
      <pageMargins left="0.59" right="0.46" top="0.59055118110236227" bottom="0.59055118110236227" header="0.35433070866141736" footer="0.35433070866141736"/>
      <pageSetup scale="68" fitToHeight="0" orientation="portrait" r:id="rId25"/>
      <headerFooter alignWithMargins="0">
        <oddFooter>&amp;R&amp;"Book Antiqua,Bold"&amp;8 Page &amp;P of &amp;N</oddFooter>
      </headerFooter>
    </customSheetView>
    <customSheetView guid="{7706378E-40E2-4583-90AF-E6E1DCB3696C}" showPageBreaks="1" showGridLines="0" fitToPage="1" printArea="1" hiddenRows="1" hiddenColumns="1" view="pageBreakPreview" topLeftCell="A80">
      <selection activeCell="B86" sqref="B86:F86"/>
      <rowBreaks count="1" manualBreakCount="1">
        <brk id="88" max="5" man="1"/>
      </rowBreaks>
      <pageMargins left="0.59" right="0.46" top="0.59055118110236227" bottom="0.59055118110236227" header="0.35433070866141736" footer="0.35433070866141736"/>
      <pageSetup scale="95" fitToHeight="0" orientation="portrait" r:id="rId26"/>
      <headerFooter alignWithMargins="0">
        <oddFooter>&amp;R&amp;"Book Antiqua,Bold"&amp;8 Page &amp;P of &amp;N</oddFooter>
      </headerFooter>
    </customSheetView>
  </customSheetViews>
  <mergeCells count="116">
    <mergeCell ref="B102:C102"/>
    <mergeCell ref="B80:F80"/>
    <mergeCell ref="B61:F61"/>
    <mergeCell ref="B65:F65"/>
    <mergeCell ref="B48:C48"/>
    <mergeCell ref="B49:C49"/>
    <mergeCell ref="D50:F50"/>
    <mergeCell ref="D51:F51"/>
    <mergeCell ref="A106:C106"/>
    <mergeCell ref="B81:F81"/>
    <mergeCell ref="D49:F49"/>
    <mergeCell ref="B62:F62"/>
    <mergeCell ref="B63:F63"/>
    <mergeCell ref="C78:D78"/>
    <mergeCell ref="D54:F54"/>
    <mergeCell ref="D108:F108"/>
    <mergeCell ref="D106:F106"/>
    <mergeCell ref="A108:C108"/>
    <mergeCell ref="A115:F115"/>
    <mergeCell ref="A109:C109"/>
    <mergeCell ref="D109:F109"/>
    <mergeCell ref="A110:C110"/>
    <mergeCell ref="D110:F110"/>
    <mergeCell ref="D107:F107"/>
    <mergeCell ref="B15:F15"/>
    <mergeCell ref="D111:F111"/>
    <mergeCell ref="A113:C113"/>
    <mergeCell ref="D113:F113"/>
    <mergeCell ref="B83:F83"/>
    <mergeCell ref="A111:C111"/>
    <mergeCell ref="A112:C112"/>
    <mergeCell ref="D112:F112"/>
    <mergeCell ref="A98:F98"/>
    <mergeCell ref="B85:F85"/>
    <mergeCell ref="B87:F87"/>
    <mergeCell ref="A107:C107"/>
    <mergeCell ref="B82:F82"/>
    <mergeCell ref="A99:B99"/>
    <mergeCell ref="B101:C101"/>
    <mergeCell ref="A105:C105"/>
    <mergeCell ref="D105:F105"/>
    <mergeCell ref="B84:F84"/>
    <mergeCell ref="B57:F57"/>
    <mergeCell ref="B58:F58"/>
    <mergeCell ref="B66:F66"/>
    <mergeCell ref="B79:F79"/>
    <mergeCell ref="D48:F48"/>
    <mergeCell ref="D31:F31"/>
    <mergeCell ref="B42:C42"/>
    <mergeCell ref="B55:F55"/>
    <mergeCell ref="B64:F64"/>
    <mergeCell ref="B56:F56"/>
    <mergeCell ref="D38:F38"/>
    <mergeCell ref="B59:F59"/>
    <mergeCell ref="B39:C39"/>
    <mergeCell ref="B60:F60"/>
    <mergeCell ref="B47:C47"/>
    <mergeCell ref="D47:F47"/>
    <mergeCell ref="B45:C45"/>
    <mergeCell ref="D45:F45"/>
    <mergeCell ref="D40:F40"/>
    <mergeCell ref="D41:F41"/>
    <mergeCell ref="D44:F44"/>
    <mergeCell ref="B41:C41"/>
    <mergeCell ref="D52:F52"/>
    <mergeCell ref="B40:C40"/>
    <mergeCell ref="B44:C44"/>
    <mergeCell ref="D53:F53"/>
    <mergeCell ref="B30:C30"/>
    <mergeCell ref="B46:C46"/>
    <mergeCell ref="D46:F46"/>
    <mergeCell ref="D29:F29"/>
    <mergeCell ref="B32:C32"/>
    <mergeCell ref="D32:F32"/>
    <mergeCell ref="G16:H16"/>
    <mergeCell ref="B17:F17"/>
    <mergeCell ref="G24:J24"/>
    <mergeCell ref="B20:F20"/>
    <mergeCell ref="G20:J20"/>
    <mergeCell ref="D28:F28"/>
    <mergeCell ref="D25:F25"/>
    <mergeCell ref="B21:C21"/>
    <mergeCell ref="D33:F33"/>
    <mergeCell ref="B25:C25"/>
    <mergeCell ref="G23:J23"/>
    <mergeCell ref="G22:J22"/>
    <mergeCell ref="D21:F21"/>
    <mergeCell ref="B18:F18"/>
    <mergeCell ref="B24:C24"/>
    <mergeCell ref="D23:F23"/>
    <mergeCell ref="D22:E22"/>
    <mergeCell ref="B31:C31"/>
    <mergeCell ref="A1:E1"/>
    <mergeCell ref="B86:F86"/>
    <mergeCell ref="B35:C35"/>
    <mergeCell ref="B36:C36"/>
    <mergeCell ref="B37:C37"/>
    <mergeCell ref="B38:C38"/>
    <mergeCell ref="D42:F42"/>
    <mergeCell ref="D39:F39"/>
    <mergeCell ref="D30:F30"/>
    <mergeCell ref="B43:C43"/>
    <mergeCell ref="A3:F3"/>
    <mergeCell ref="C5:F5"/>
    <mergeCell ref="B6:C6"/>
    <mergeCell ref="B34:C34"/>
    <mergeCell ref="B29:C29"/>
    <mergeCell ref="D24:F24"/>
    <mergeCell ref="B28:C28"/>
    <mergeCell ref="B33:C33"/>
    <mergeCell ref="D36:F36"/>
    <mergeCell ref="D37:F37"/>
    <mergeCell ref="D35:F35"/>
    <mergeCell ref="D26:F26"/>
    <mergeCell ref="D27:F27"/>
    <mergeCell ref="D34:F34"/>
  </mergeCells>
  <conditionalFormatting sqref="Z25">
    <cfRule type="expression" dxfId="9" priority="18" stopIfTrue="1">
      <formula>"if(right($I$21,1)=""."")"</formula>
    </cfRule>
  </conditionalFormatting>
  <conditionalFormatting sqref="H27">
    <cfRule type="expression" dxfId="8" priority="17" stopIfTrue="1">
      <formula>$G$27="Not Applicable"</formula>
    </cfRule>
  </conditionalFormatting>
  <conditionalFormatting sqref="D26:F26 H26:H27">
    <cfRule type="expression" dxfId="7" priority="16" stopIfTrue="1">
      <formula>$H$26="Sole Bidder"</formula>
    </cfRule>
  </conditionalFormatting>
  <conditionalFormatting sqref="F101:F102">
    <cfRule type="expression" dxfId="6" priority="15" stopIfTrue="1">
      <formula>$E$101=""</formula>
    </cfRule>
  </conditionalFormatting>
  <conditionalFormatting sqref="D27:F27">
    <cfRule type="expression" dxfId="5" priority="13" stopIfTrue="1">
      <formula>$G$27="No"</formula>
    </cfRule>
  </conditionalFormatting>
  <conditionalFormatting sqref="A98:F103">
    <cfRule type="expression" dxfId="4" priority="10">
      <formula>$H$26="Sole Bidder"</formula>
    </cfRule>
  </conditionalFormatting>
  <conditionalFormatting sqref="B101:C101">
    <cfRule type="expression" dxfId="3" priority="8">
      <formula>$A$101=""</formula>
    </cfRule>
  </conditionalFormatting>
  <conditionalFormatting sqref="B102:C102">
    <cfRule type="expression" dxfId="2" priority="7">
      <formula>$A$102=""</formula>
    </cfRule>
  </conditionalFormatting>
  <conditionalFormatting sqref="B86:F86">
    <cfRule type="expression" dxfId="1" priority="20" stopIfTrue="1">
      <formula>$L$86=1</formula>
    </cfRule>
  </conditionalFormatting>
  <conditionalFormatting sqref="B85:F85">
    <cfRule type="expression" dxfId="0" priority="21" stopIfTrue="1">
      <formula>$L$85=2</formula>
    </cfRule>
  </conditionalFormatting>
  <dataValidations count="3">
    <dataValidation type="whole" allowBlank="1" showInputMessage="1" showErrorMessage="1" error="Enter numeric figure only !" prompt="Enter the Bid Security Amount in Figures" sqref="I21 F22" xr:uid="{00000000-0002-0000-1900-000000000000}">
      <formula1>0</formula1>
      <formula2>990000000</formula2>
    </dataValidation>
    <dataValidation type="whole" allowBlank="1" showInputMessage="1" showErrorMessage="1" error="Enter numeric figure between 1 to 20 only !" prompt="Enter the Validity of Bid Security in MONTHS" sqref="J21" xr:uid="{00000000-0002-0000-1900-000001000000}">
      <formula1>1</formula1>
      <formula2>20</formula2>
    </dataValidation>
    <dataValidation type="list" allowBlank="1" showInputMessage="1" showErrorMessage="1" sqref="G21" xr:uid="{00000000-0002-0000-1900-000002000000}">
      <formula1>$AC$19:$AC$24</formula1>
    </dataValidation>
  </dataValidations>
  <pageMargins left="0.59" right="0.46" top="0.59055118110236227" bottom="0.59055118110236227" header="0.35433070866141736" footer="0.35433070866141736"/>
  <pageSetup scale="95" fitToHeight="0" orientation="portrait" r:id="rId27"/>
  <headerFooter alignWithMargins="0">
    <oddFooter>&amp;R&amp;"Book Antiqua,Bold"&amp;8 Page &amp;P of &amp;N</oddFooter>
  </headerFooter>
  <rowBreaks count="1" manualBreakCount="1">
    <brk id="88" max="5" man="1"/>
  </rowBreaks>
  <drawing r:id="rId28"/>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4">
    <tabColor indexed="8"/>
  </sheetPr>
  <dimension ref="A1:O112"/>
  <sheetViews>
    <sheetView workbookViewId="0">
      <selection activeCell="A4" sqref="A4"/>
    </sheetView>
  </sheetViews>
  <sheetFormatPr defaultColWidth="9.109375" defaultRowHeight="13.2"/>
  <cols>
    <col min="1" max="1" width="13.33203125" style="239" customWidth="1"/>
    <col min="2" max="2" width="11.88671875" style="239" customWidth="1"/>
    <col min="3" max="15" width="9.109375" style="239"/>
    <col min="16" max="16384" width="9.109375" style="195"/>
  </cols>
  <sheetData>
    <row r="1" spans="1:15" s="194" customFormat="1" ht="30" customHeight="1">
      <c r="A1" s="906">
        <f>'Bid Form 1st Envelope '!I21</f>
        <v>0</v>
      </c>
      <c r="B1" s="906"/>
      <c r="C1" s="237"/>
      <c r="D1" s="237"/>
      <c r="E1" s="237"/>
      <c r="F1" s="237"/>
      <c r="G1" s="237"/>
      <c r="H1" s="237"/>
      <c r="I1" s="237"/>
      <c r="J1" s="237"/>
      <c r="K1" s="237"/>
      <c r="L1" s="237"/>
      <c r="M1" s="237"/>
      <c r="N1" s="237"/>
      <c r="O1" s="237"/>
    </row>
    <row r="2" spans="1:15" s="194" customFormat="1" ht="30" customHeight="1">
      <c r="A2" s="238"/>
      <c r="B2" s="237"/>
      <c r="C2" s="237"/>
      <c r="D2" s="237"/>
      <c r="E2" s="237"/>
      <c r="F2" s="237"/>
      <c r="G2" s="237"/>
      <c r="H2" s="237"/>
      <c r="I2" s="237"/>
      <c r="J2" s="237"/>
      <c r="K2" s="237"/>
      <c r="L2" s="237"/>
      <c r="M2" s="237"/>
      <c r="N2" s="237"/>
      <c r="O2" s="237"/>
    </row>
    <row r="3" spans="1:15">
      <c r="A3" s="238"/>
    </row>
    <row r="4" spans="1:15">
      <c r="A4" s="240" t="str">
        <f>IF(OR((A1&gt;9999999999),(A1&lt;0)),"Invalid Entry - More than 1000 crore OR -ve value",IF(A1=0, "Rs. Zero Only ",+CONCATENATE("Rs. ", B11,D11,B10,D10,B9,D9,B8,D8,B7,D7,B6," Only")))</f>
        <v xml:space="preserve">Rs. Zero Only </v>
      </c>
    </row>
    <row r="5" spans="1:15">
      <c r="A5" s="238"/>
    </row>
    <row r="6" spans="1:15">
      <c r="A6" s="241">
        <f>-INT(A1/100)*100+ROUND(A1,0)</f>
        <v>0</v>
      </c>
      <c r="B6" s="239" t="str">
        <f t="shared" ref="B6:B11" si="0">IF(A6=0,"",LOOKUP(A6,$A$13:$A$112,$B$13:$B$112))</f>
        <v/>
      </c>
      <c r="D6" s="240"/>
    </row>
    <row r="7" spans="1:15">
      <c r="A7" s="241">
        <f>-INT(A1/1000)*10+INT(A1/100)</f>
        <v>0</v>
      </c>
      <c r="B7" s="239" t="str">
        <f t="shared" si="0"/>
        <v/>
      </c>
      <c r="D7" s="240" t="str">
        <f>+IF(B7="",""," Hundred ")</f>
        <v/>
      </c>
    </row>
    <row r="8" spans="1:15">
      <c r="A8" s="241">
        <f>-INT(A1/100000)*100+INT(A1/1000)</f>
        <v>0</v>
      </c>
      <c r="B8" s="239" t="str">
        <f t="shared" si="0"/>
        <v/>
      </c>
      <c r="D8" s="240" t="str">
        <f>IF((B8=""),IF(C8="",""," Thousand ")," Thousand ")</f>
        <v/>
      </c>
    </row>
    <row r="9" spans="1:15">
      <c r="A9" s="241">
        <f>-INT(A1/10000000)*100+INT(A1/100000)</f>
        <v>0</v>
      </c>
      <c r="B9" s="239" t="str">
        <f t="shared" si="0"/>
        <v/>
      </c>
      <c r="D9" s="240" t="str">
        <f>IF((B9=""),IF(C9="",""," Lac ")," Lac ")</f>
        <v/>
      </c>
    </row>
    <row r="10" spans="1:15">
      <c r="A10" s="241">
        <f>-INT(A1/1000000000)*100+INT(A1/10000000)</f>
        <v>0</v>
      </c>
      <c r="B10" s="242" t="str">
        <f t="shared" si="0"/>
        <v/>
      </c>
      <c r="D10" s="240" t="str">
        <f>IF((B10=""),IF(C10="",""," Crore ")," Crore ")</f>
        <v/>
      </c>
    </row>
    <row r="11" spans="1:15">
      <c r="A11" s="243">
        <f>-INT(A1/10000000000)*1000+INT(A1/1000000000)</f>
        <v>0</v>
      </c>
      <c r="B11" s="242" t="str">
        <f t="shared" si="0"/>
        <v/>
      </c>
      <c r="D11" s="240" t="str">
        <f>IF((B11=""),IF(C11="",""," Hundred ")," Hundred ")</f>
        <v/>
      </c>
    </row>
    <row r="13" spans="1:15">
      <c r="A13" s="244">
        <v>1</v>
      </c>
      <c r="B13" s="245" t="s">
        <v>188</v>
      </c>
    </row>
    <row r="14" spans="1:15">
      <c r="A14" s="244">
        <v>2</v>
      </c>
      <c r="B14" s="245" t="s">
        <v>189</v>
      </c>
    </row>
    <row r="15" spans="1:15">
      <c r="A15" s="244">
        <v>3</v>
      </c>
      <c r="B15" s="245" t="s">
        <v>190</v>
      </c>
    </row>
    <row r="16" spans="1:15">
      <c r="A16" s="244">
        <v>4</v>
      </c>
      <c r="B16" s="245" t="s">
        <v>191</v>
      </c>
    </row>
    <row r="17" spans="1:2">
      <c r="A17" s="244">
        <v>5</v>
      </c>
      <c r="B17" s="245" t="s">
        <v>192</v>
      </c>
    </row>
    <row r="18" spans="1:2">
      <c r="A18" s="244">
        <v>6</v>
      </c>
      <c r="B18" s="245" t="s">
        <v>193</v>
      </c>
    </row>
    <row r="19" spans="1:2">
      <c r="A19" s="244">
        <v>7</v>
      </c>
      <c r="B19" s="245" t="s">
        <v>194</v>
      </c>
    </row>
    <row r="20" spans="1:2">
      <c r="A20" s="244">
        <v>8</v>
      </c>
      <c r="B20" s="245" t="s">
        <v>195</v>
      </c>
    </row>
    <row r="21" spans="1:2">
      <c r="A21" s="244">
        <v>9</v>
      </c>
      <c r="B21" s="245" t="s">
        <v>196</v>
      </c>
    </row>
    <row r="22" spans="1:2">
      <c r="A22" s="244">
        <v>10</v>
      </c>
      <c r="B22" s="245" t="s">
        <v>197</v>
      </c>
    </row>
    <row r="23" spans="1:2">
      <c r="A23" s="244">
        <v>11</v>
      </c>
      <c r="B23" s="245" t="s">
        <v>198</v>
      </c>
    </row>
    <row r="24" spans="1:2">
      <c r="A24" s="244">
        <v>12</v>
      </c>
      <c r="B24" s="245" t="s">
        <v>199</v>
      </c>
    </row>
    <row r="25" spans="1:2">
      <c r="A25" s="244">
        <v>13</v>
      </c>
      <c r="B25" s="245" t="s">
        <v>200</v>
      </c>
    </row>
    <row r="26" spans="1:2">
      <c r="A26" s="244">
        <v>14</v>
      </c>
      <c r="B26" s="245" t="s">
        <v>201</v>
      </c>
    </row>
    <row r="27" spans="1:2">
      <c r="A27" s="244">
        <v>15</v>
      </c>
      <c r="B27" s="245" t="s">
        <v>202</v>
      </c>
    </row>
    <row r="28" spans="1:2">
      <c r="A28" s="244">
        <v>16</v>
      </c>
      <c r="B28" s="245" t="s">
        <v>203</v>
      </c>
    </row>
    <row r="29" spans="1:2">
      <c r="A29" s="244">
        <v>17</v>
      </c>
      <c r="B29" s="245" t="s">
        <v>204</v>
      </c>
    </row>
    <row r="30" spans="1:2">
      <c r="A30" s="244">
        <v>18</v>
      </c>
      <c r="B30" s="245" t="s">
        <v>205</v>
      </c>
    </row>
    <row r="31" spans="1:2">
      <c r="A31" s="244">
        <v>19</v>
      </c>
      <c r="B31" s="245" t="s">
        <v>206</v>
      </c>
    </row>
    <row r="32" spans="1:2">
      <c r="A32" s="244">
        <v>20</v>
      </c>
      <c r="B32" s="245" t="s">
        <v>207</v>
      </c>
    </row>
    <row r="33" spans="1:2">
      <c r="A33" s="244">
        <v>21</v>
      </c>
      <c r="B33" s="245" t="s">
        <v>208</v>
      </c>
    </row>
    <row r="34" spans="1:2">
      <c r="A34" s="244">
        <v>22</v>
      </c>
      <c r="B34" s="245" t="s">
        <v>209</v>
      </c>
    </row>
    <row r="35" spans="1:2">
      <c r="A35" s="244">
        <v>23</v>
      </c>
      <c r="B35" s="245" t="s">
        <v>210</v>
      </c>
    </row>
    <row r="36" spans="1:2">
      <c r="A36" s="244">
        <v>24</v>
      </c>
      <c r="B36" s="245" t="s">
        <v>211</v>
      </c>
    </row>
    <row r="37" spans="1:2">
      <c r="A37" s="244">
        <v>25</v>
      </c>
      <c r="B37" s="245" t="s">
        <v>212</v>
      </c>
    </row>
    <row r="38" spans="1:2">
      <c r="A38" s="244">
        <v>26</v>
      </c>
      <c r="B38" s="245" t="s">
        <v>213</v>
      </c>
    </row>
    <row r="39" spans="1:2">
      <c r="A39" s="244">
        <v>27</v>
      </c>
      <c r="B39" s="245" t="s">
        <v>214</v>
      </c>
    </row>
    <row r="40" spans="1:2">
      <c r="A40" s="244">
        <v>28</v>
      </c>
      <c r="B40" s="245" t="s">
        <v>215</v>
      </c>
    </row>
    <row r="41" spans="1:2">
      <c r="A41" s="244">
        <v>29</v>
      </c>
      <c r="B41" s="245" t="s">
        <v>216</v>
      </c>
    </row>
    <row r="42" spans="1:2">
      <c r="A42" s="244">
        <v>30</v>
      </c>
      <c r="B42" s="245" t="s">
        <v>217</v>
      </c>
    </row>
    <row r="43" spans="1:2">
      <c r="A43" s="244">
        <v>31</v>
      </c>
      <c r="B43" s="245" t="s">
        <v>218</v>
      </c>
    </row>
    <row r="44" spans="1:2">
      <c r="A44" s="244">
        <v>32</v>
      </c>
      <c r="B44" s="245" t="s">
        <v>219</v>
      </c>
    </row>
    <row r="45" spans="1:2">
      <c r="A45" s="244">
        <v>33</v>
      </c>
      <c r="B45" s="245" t="s">
        <v>220</v>
      </c>
    </row>
    <row r="46" spans="1:2">
      <c r="A46" s="244">
        <v>34</v>
      </c>
      <c r="B46" s="245" t="s">
        <v>221</v>
      </c>
    </row>
    <row r="47" spans="1:2">
      <c r="A47" s="244">
        <v>35</v>
      </c>
      <c r="B47" s="245" t="s">
        <v>10</v>
      </c>
    </row>
    <row r="48" spans="1:2">
      <c r="A48" s="244">
        <v>36</v>
      </c>
      <c r="B48" s="245" t="s">
        <v>222</v>
      </c>
    </row>
    <row r="49" spans="1:2">
      <c r="A49" s="244">
        <v>37</v>
      </c>
      <c r="B49" s="245" t="s">
        <v>223</v>
      </c>
    </row>
    <row r="50" spans="1:2">
      <c r="A50" s="244">
        <v>38</v>
      </c>
      <c r="B50" s="245" t="s">
        <v>224</v>
      </c>
    </row>
    <row r="51" spans="1:2">
      <c r="A51" s="244">
        <v>39</v>
      </c>
      <c r="B51" s="245" t="s">
        <v>225</v>
      </c>
    </row>
    <row r="52" spans="1:2">
      <c r="A52" s="244">
        <v>40</v>
      </c>
      <c r="B52" s="245" t="s">
        <v>226</v>
      </c>
    </row>
    <row r="53" spans="1:2">
      <c r="A53" s="244">
        <v>41</v>
      </c>
      <c r="B53" s="245" t="s">
        <v>227</v>
      </c>
    </row>
    <row r="54" spans="1:2">
      <c r="A54" s="244">
        <v>42</v>
      </c>
      <c r="B54" s="245" t="s">
        <v>228</v>
      </c>
    </row>
    <row r="55" spans="1:2">
      <c r="A55" s="244">
        <v>43</v>
      </c>
      <c r="B55" s="245" t="s">
        <v>229</v>
      </c>
    </row>
    <row r="56" spans="1:2">
      <c r="A56" s="244">
        <v>44</v>
      </c>
      <c r="B56" s="245" t="s">
        <v>230</v>
      </c>
    </row>
    <row r="57" spans="1:2">
      <c r="A57" s="244">
        <v>45</v>
      </c>
      <c r="B57" s="245" t="s">
        <v>231</v>
      </c>
    </row>
    <row r="58" spans="1:2">
      <c r="A58" s="244">
        <v>46</v>
      </c>
      <c r="B58" s="245" t="s">
        <v>232</v>
      </c>
    </row>
    <row r="59" spans="1:2">
      <c r="A59" s="244">
        <v>47</v>
      </c>
      <c r="B59" s="245" t="s">
        <v>233</v>
      </c>
    </row>
    <row r="60" spans="1:2">
      <c r="A60" s="244">
        <v>48</v>
      </c>
      <c r="B60" s="245" t="s">
        <v>234</v>
      </c>
    </row>
    <row r="61" spans="1:2">
      <c r="A61" s="244">
        <v>49</v>
      </c>
      <c r="B61" s="245" t="s">
        <v>235</v>
      </c>
    </row>
    <row r="62" spans="1:2">
      <c r="A62" s="244">
        <v>50</v>
      </c>
      <c r="B62" s="245" t="s">
        <v>236</v>
      </c>
    </row>
    <row r="63" spans="1:2">
      <c r="A63" s="244">
        <v>51</v>
      </c>
      <c r="B63" s="245" t="s">
        <v>237</v>
      </c>
    </row>
    <row r="64" spans="1:2">
      <c r="A64" s="244">
        <v>52</v>
      </c>
      <c r="B64" s="245" t="s">
        <v>238</v>
      </c>
    </row>
    <row r="65" spans="1:2">
      <c r="A65" s="244">
        <v>53</v>
      </c>
      <c r="B65" s="245" t="s">
        <v>239</v>
      </c>
    </row>
    <row r="66" spans="1:2">
      <c r="A66" s="244">
        <v>54</v>
      </c>
      <c r="B66" s="245" t="s">
        <v>240</v>
      </c>
    </row>
    <row r="67" spans="1:2">
      <c r="A67" s="244">
        <v>55</v>
      </c>
      <c r="B67" s="245" t="s">
        <v>241</v>
      </c>
    </row>
    <row r="68" spans="1:2">
      <c r="A68" s="244">
        <v>56</v>
      </c>
      <c r="B68" s="245" t="s">
        <v>242</v>
      </c>
    </row>
    <row r="69" spans="1:2">
      <c r="A69" s="244">
        <v>57</v>
      </c>
      <c r="B69" s="245" t="s">
        <v>243</v>
      </c>
    </row>
    <row r="70" spans="1:2">
      <c r="A70" s="244">
        <v>58</v>
      </c>
      <c r="B70" s="245" t="s">
        <v>244</v>
      </c>
    </row>
    <row r="71" spans="1:2">
      <c r="A71" s="244">
        <v>59</v>
      </c>
      <c r="B71" s="245" t="s">
        <v>245</v>
      </c>
    </row>
    <row r="72" spans="1:2">
      <c r="A72" s="244">
        <v>60</v>
      </c>
      <c r="B72" s="245" t="s">
        <v>246</v>
      </c>
    </row>
    <row r="73" spans="1:2">
      <c r="A73" s="244">
        <v>61</v>
      </c>
      <c r="B73" s="245" t="s">
        <v>247</v>
      </c>
    </row>
    <row r="74" spans="1:2">
      <c r="A74" s="244">
        <v>62</v>
      </c>
      <c r="B74" s="245" t="s">
        <v>248</v>
      </c>
    </row>
    <row r="75" spans="1:2">
      <c r="A75" s="244">
        <v>63</v>
      </c>
      <c r="B75" s="245" t="s">
        <v>249</v>
      </c>
    </row>
    <row r="76" spans="1:2">
      <c r="A76" s="244">
        <v>64</v>
      </c>
      <c r="B76" s="245" t="s">
        <v>250</v>
      </c>
    </row>
    <row r="77" spans="1:2">
      <c r="A77" s="244">
        <v>65</v>
      </c>
      <c r="B77" s="245" t="s">
        <v>251</v>
      </c>
    </row>
    <row r="78" spans="1:2">
      <c r="A78" s="244">
        <v>66</v>
      </c>
      <c r="B78" s="245" t="s">
        <v>252</v>
      </c>
    </row>
    <row r="79" spans="1:2">
      <c r="A79" s="244">
        <v>67</v>
      </c>
      <c r="B79" s="245" t="s">
        <v>253</v>
      </c>
    </row>
    <row r="80" spans="1:2">
      <c r="A80" s="244">
        <v>68</v>
      </c>
      <c r="B80" s="245" t="s">
        <v>254</v>
      </c>
    </row>
    <row r="81" spans="1:2">
      <c r="A81" s="244">
        <v>69</v>
      </c>
      <c r="B81" s="245" t="s">
        <v>255</v>
      </c>
    </row>
    <row r="82" spans="1:2">
      <c r="A82" s="244">
        <v>70</v>
      </c>
      <c r="B82" s="245" t="s">
        <v>256</v>
      </c>
    </row>
    <row r="83" spans="1:2">
      <c r="A83" s="244">
        <v>71</v>
      </c>
      <c r="B83" s="245" t="s">
        <v>257</v>
      </c>
    </row>
    <row r="84" spans="1:2">
      <c r="A84" s="244">
        <v>72</v>
      </c>
      <c r="B84" s="245" t="s">
        <v>258</v>
      </c>
    </row>
    <row r="85" spans="1:2">
      <c r="A85" s="244">
        <v>73</v>
      </c>
      <c r="B85" s="245" t="s">
        <v>259</v>
      </c>
    </row>
    <row r="86" spans="1:2">
      <c r="A86" s="244">
        <v>74</v>
      </c>
      <c r="B86" s="245" t="s">
        <v>260</v>
      </c>
    </row>
    <row r="87" spans="1:2">
      <c r="A87" s="244">
        <v>75</v>
      </c>
      <c r="B87" s="245" t="s">
        <v>261</v>
      </c>
    </row>
    <row r="88" spans="1:2">
      <c r="A88" s="244">
        <v>76</v>
      </c>
      <c r="B88" s="245" t="s">
        <v>262</v>
      </c>
    </row>
    <row r="89" spans="1:2">
      <c r="A89" s="244">
        <v>77</v>
      </c>
      <c r="B89" s="245" t="s">
        <v>263</v>
      </c>
    </row>
    <row r="90" spans="1:2">
      <c r="A90" s="244">
        <v>78</v>
      </c>
      <c r="B90" s="245" t="s">
        <v>264</v>
      </c>
    </row>
    <row r="91" spans="1:2">
      <c r="A91" s="244">
        <v>79</v>
      </c>
      <c r="B91" s="245" t="s">
        <v>265</v>
      </c>
    </row>
    <row r="92" spans="1:2">
      <c r="A92" s="244">
        <v>80</v>
      </c>
      <c r="B92" s="245" t="s">
        <v>266</v>
      </c>
    </row>
    <row r="93" spans="1:2">
      <c r="A93" s="244">
        <v>81</v>
      </c>
      <c r="B93" s="245" t="s">
        <v>267</v>
      </c>
    </row>
    <row r="94" spans="1:2">
      <c r="A94" s="244">
        <v>82</v>
      </c>
      <c r="B94" s="245" t="s">
        <v>268</v>
      </c>
    </row>
    <row r="95" spans="1:2">
      <c r="A95" s="244">
        <v>83</v>
      </c>
      <c r="B95" s="245" t="s">
        <v>269</v>
      </c>
    </row>
    <row r="96" spans="1:2">
      <c r="A96" s="244">
        <v>84</v>
      </c>
      <c r="B96" s="245" t="s">
        <v>270</v>
      </c>
    </row>
    <row r="97" spans="1:2">
      <c r="A97" s="244">
        <v>85</v>
      </c>
      <c r="B97" s="245" t="s">
        <v>271</v>
      </c>
    </row>
    <row r="98" spans="1:2">
      <c r="A98" s="244">
        <v>86</v>
      </c>
      <c r="B98" s="245" t="s">
        <v>272</v>
      </c>
    </row>
    <row r="99" spans="1:2">
      <c r="A99" s="244">
        <v>87</v>
      </c>
      <c r="B99" s="245" t="s">
        <v>273</v>
      </c>
    </row>
    <row r="100" spans="1:2">
      <c r="A100" s="244">
        <v>88</v>
      </c>
      <c r="B100" s="245" t="s">
        <v>274</v>
      </c>
    </row>
    <row r="101" spans="1:2">
      <c r="A101" s="244">
        <v>89</v>
      </c>
      <c r="B101" s="245" t="s">
        <v>275</v>
      </c>
    </row>
    <row r="102" spans="1:2">
      <c r="A102" s="244">
        <v>90</v>
      </c>
      <c r="B102" s="245" t="s">
        <v>276</v>
      </c>
    </row>
    <row r="103" spans="1:2">
      <c r="A103" s="244">
        <v>91</v>
      </c>
      <c r="B103" s="245" t="s">
        <v>277</v>
      </c>
    </row>
    <row r="104" spans="1:2">
      <c r="A104" s="244">
        <v>92</v>
      </c>
      <c r="B104" s="245" t="s">
        <v>278</v>
      </c>
    </row>
    <row r="105" spans="1:2">
      <c r="A105" s="244">
        <v>93</v>
      </c>
      <c r="B105" s="245" t="s">
        <v>279</v>
      </c>
    </row>
    <row r="106" spans="1:2">
      <c r="A106" s="244">
        <v>94</v>
      </c>
      <c r="B106" s="245" t="s">
        <v>280</v>
      </c>
    </row>
    <row r="107" spans="1:2">
      <c r="A107" s="244">
        <v>95</v>
      </c>
      <c r="B107" s="245" t="s">
        <v>281</v>
      </c>
    </row>
    <row r="108" spans="1:2">
      <c r="A108" s="244">
        <v>96</v>
      </c>
      <c r="B108" s="245" t="s">
        <v>282</v>
      </c>
    </row>
    <row r="109" spans="1:2">
      <c r="A109" s="244">
        <v>97</v>
      </c>
      <c r="B109" s="245" t="s">
        <v>283</v>
      </c>
    </row>
    <row r="110" spans="1:2">
      <c r="A110" s="244">
        <v>98</v>
      </c>
      <c r="B110" s="245" t="s">
        <v>284</v>
      </c>
    </row>
    <row r="111" spans="1:2">
      <c r="A111" s="244">
        <v>99</v>
      </c>
      <c r="B111" s="245" t="s">
        <v>285</v>
      </c>
    </row>
    <row r="112" spans="1:2">
      <c r="A112" s="244">
        <v>100</v>
      </c>
      <c r="B112" s="245" t="s">
        <v>286</v>
      </c>
    </row>
  </sheetData>
  <sheetProtection password="8F0B" sheet="1" objects="1" scenarios="1" selectLockedCells="1" selectUnlockedCells="1"/>
  <customSheetViews>
    <customSheetView guid="{AC4C7B77-63EC-4D27-A5DB-0B1118A50B23}" state="hidden">
      <selection activeCell="A4" sqref="A4"/>
      <pageMargins left="0.75" right="0.75" top="1" bottom="1" header="0.5" footer="0.5"/>
      <pageSetup orientation="portrait" r:id="rId1"/>
      <headerFooter alignWithMargins="0"/>
    </customSheetView>
    <customSheetView guid="{75B62F04-C357-470B-9A70-09F62BD072B1}" state="hidden">
      <selection activeCell="A4" sqref="A4"/>
      <pageMargins left="0.75" right="0.75" top="1" bottom="1" header="0.5" footer="0.5"/>
      <pageSetup orientation="portrait" r:id="rId2"/>
      <headerFooter alignWithMargins="0"/>
    </customSheetView>
    <customSheetView guid="{FB41F969-87BE-4AD1-A99C-A5F9EA1C8FCB}" state="hidden">
      <selection activeCell="A4" sqref="A4"/>
      <pageMargins left="0.75" right="0.75" top="1" bottom="1" header="0.5" footer="0.5"/>
      <pageSetup orientation="portrait" r:id="rId3"/>
      <headerFooter alignWithMargins="0"/>
    </customSheetView>
    <customSheetView guid="{47D52ECC-373D-4A7A-838F-7112A4A0A94F}" state="hidden">
      <selection activeCell="A4" sqref="A4"/>
      <pageMargins left="0.75" right="0.75" top="1" bottom="1" header="0.5" footer="0.5"/>
      <pageSetup orientation="portrait" r:id="rId4"/>
      <headerFooter alignWithMargins="0"/>
    </customSheetView>
    <customSheetView guid="{BA86FE7A-199D-4ABD-A444-AE6BFDF4BCC9}" state="hidden">
      <selection activeCell="A4" sqref="A4"/>
      <pageMargins left="0.75" right="0.75" top="1" bottom="1" header="0.5" footer="0.5"/>
      <pageSetup orientation="portrait" r:id="rId5"/>
      <headerFooter alignWithMargins="0"/>
    </customSheetView>
    <customSheetView guid="{E51D3662-FFCE-4FD6-A590-7DDC9E38C41F}" state="hidden">
      <selection activeCell="A4" sqref="A4"/>
      <pageMargins left="0.75" right="0.75" top="1" bottom="1" header="0.5" footer="0.5"/>
      <pageSetup orientation="portrait" r:id="rId6"/>
      <headerFooter alignWithMargins="0"/>
    </customSheetView>
    <customSheetView guid="{CB7992C9-ABA5-4C7D-8C49-1E1D8E8875C7}" state="hidden">
      <selection activeCell="A4" sqref="A4"/>
      <pageMargins left="0.75" right="0.75" top="1" bottom="1" header="0.5" footer="0.5"/>
      <pageSetup orientation="portrait" r:id="rId7"/>
      <headerFooter alignWithMargins="0"/>
    </customSheetView>
    <customSheetView guid="{97C0FC0E-800C-45C9-895E-E91A3F1ADBA4}" state="hidden">
      <selection activeCell="A4" sqref="A4"/>
      <pageMargins left="0.75" right="0.75" top="1" bottom="1" header="0.5" footer="0.5"/>
      <pageSetup orientation="portrait" r:id="rId8"/>
      <headerFooter alignWithMargins="0"/>
    </customSheetView>
    <customSheetView guid="{15A19D23-A9FD-4FC1-B7B0-F2D16BDFC729}" state="hidden">
      <selection activeCell="A4" sqref="A4"/>
      <pageMargins left="0.75" right="0.75" top="1" bottom="1" header="0.5" footer="0.5"/>
      <pageSetup orientation="portrait" r:id="rId9"/>
      <headerFooter alignWithMargins="0"/>
    </customSheetView>
    <customSheetView guid="{C5EDD9E3-0801-4479-8600-A80B0FCFDF0B}" state="hidden">
      <selection activeCell="A4" sqref="A4"/>
      <pageMargins left="0.75" right="0.75" top="1" bottom="1" header="0.5" footer="0.5"/>
      <pageSetup orientation="portrait" r:id="rId10"/>
      <headerFooter alignWithMargins="0"/>
    </customSheetView>
    <customSheetView guid="{FE4EC9C4-31B9-4D40-8323-5B16C3BC840F}" state="hidden">
      <selection activeCell="A4" sqref="A4"/>
      <pageMargins left="0.75" right="0.75" top="1" bottom="1" header="0.5" footer="0.5"/>
      <pageSetup orientation="portrait" r:id="rId11"/>
      <headerFooter alignWithMargins="0"/>
    </customSheetView>
    <customSheetView guid="{F9FE2C60-2849-4C32-B532-2B1A89FFA9CD}" state="hidden">
      <selection activeCell="A4" sqref="A4"/>
      <pageMargins left="0.75" right="0.75" top="1" bottom="1" header="0.5" footer="0.5"/>
      <pageSetup orientation="portrait" r:id="rId12"/>
      <headerFooter alignWithMargins="0"/>
    </customSheetView>
    <customSheetView guid="{494F6778-23FE-4AAC-B37D-6C7543FC13B9}" state="hidden">
      <selection activeCell="A4" sqref="A4"/>
      <pageMargins left="0.75" right="0.75" top="1" bottom="1" header="0.5" footer="0.5"/>
      <pageSetup orientation="portrait" r:id="rId13"/>
      <headerFooter alignWithMargins="0"/>
    </customSheetView>
    <customSheetView guid="{43BCBF1E-CDCF-4541-8D79-87EDCECBC1FD}" state="hidden">
      <selection activeCell="A4" sqref="A4"/>
      <pageMargins left="0.75" right="0.75" top="1" bottom="1" header="0.5" footer="0.5"/>
      <pageSetup orientation="portrait" r:id="rId14"/>
      <headerFooter alignWithMargins="0"/>
    </customSheetView>
    <customSheetView guid="{7A9EA6D6-4DDF-43D9-92E6-C6AFAD14E266}" state="hidden">
      <selection activeCell="A4" sqref="A4"/>
      <pageMargins left="0.75" right="0.75" top="1" bottom="1" header="0.5" footer="0.5"/>
      <pageSetup orientation="portrait" r:id="rId15"/>
      <headerFooter alignWithMargins="0"/>
    </customSheetView>
    <customSheetView guid="{DC28ED1E-3E35-4094-9C2B-5C0A1C1D459C}" state="hidden">
      <selection activeCell="A4" sqref="A4"/>
      <pageMargins left="0.75" right="0.75" top="1" bottom="1" header="0.5" footer="0.5"/>
      <pageSetup orientation="portrait" r:id="rId16"/>
      <headerFooter alignWithMargins="0"/>
    </customSheetView>
    <customSheetView guid="{240327DD-375F-45D4-BA52-89AFD79FE6A1}" state="hidden">
      <selection activeCell="A4" sqref="A4"/>
      <pageMargins left="0.75" right="0.75" top="1" bottom="1" header="0.5" footer="0.5"/>
      <pageSetup orientation="portrait" r:id="rId17"/>
      <headerFooter alignWithMargins="0"/>
    </customSheetView>
    <customSheetView guid="{477F7E43-D393-45BA-B99B-D838E4629B5D}" state="hidden">
      <selection activeCell="A4" sqref="A4"/>
      <pageMargins left="0.75" right="0.75" top="1" bottom="1" header="0.5" footer="0.5"/>
      <pageSetup orientation="portrait" r:id="rId18"/>
      <headerFooter alignWithMargins="0"/>
    </customSheetView>
    <customSheetView guid="{8E3ED18F-7B8F-4A1C-969D-A70DC3B696C3}" state="hidden">
      <selection activeCell="A4" sqref="A4"/>
      <pageMargins left="0.75" right="0.75" top="1" bottom="1" header="0.5" footer="0.5"/>
      <pageSetup orientation="portrait" r:id="rId19"/>
      <headerFooter alignWithMargins="0"/>
    </customSheetView>
    <customSheetView guid="{38BECF6E-1A53-4F98-87B9-44F2C5F77E08}" state="hidden">
      <selection activeCell="A4" sqref="A4"/>
      <pageMargins left="0.75" right="0.75" top="1" bottom="1" header="0.5" footer="0.5"/>
      <pageSetup orientation="portrait" r:id="rId20"/>
      <headerFooter alignWithMargins="0"/>
    </customSheetView>
    <customSheetView guid="{340562B9-6CEE-4962-8D7D-CA1C6778F52C}" state="hidden">
      <selection activeCell="A4" sqref="A4"/>
      <pageMargins left="0.75" right="0.75" top="1" bottom="1" header="0.5" footer="0.5"/>
      <pageSetup orientation="portrait" r:id="rId21"/>
      <headerFooter alignWithMargins="0"/>
    </customSheetView>
    <customSheetView guid="{82E8A0F5-0020-4355-95CF-28601763A783}" state="hidden">
      <selection activeCell="A4" sqref="A4"/>
      <pageMargins left="0.75" right="0.75" top="1" bottom="1" header="0.5" footer="0.5"/>
      <pageSetup orientation="portrait" r:id="rId22"/>
      <headerFooter alignWithMargins="0"/>
    </customSheetView>
    <customSheetView guid="{05855B4F-D61E-4C97-B759-B2F96767F6F8}" state="hidden">
      <selection activeCell="A4" sqref="A4"/>
      <pageMargins left="0.75" right="0.75" top="1" bottom="1" header="0.5" footer="0.5"/>
      <pageSetup orientation="portrait" r:id="rId23"/>
      <headerFooter alignWithMargins="0"/>
    </customSheetView>
    <customSheetView guid="{347D9A5E-5167-4CD7-A121-BEAF211F64E4}" state="hidden">
      <selection activeCell="A4" sqref="A4"/>
      <pageMargins left="0.75" right="0.75" top="1" bottom="1" header="0.5" footer="0.5"/>
      <pageSetup orientation="portrait" r:id="rId24"/>
      <headerFooter alignWithMargins="0"/>
    </customSheetView>
    <customSheetView guid="{72B383D4-8341-48BE-BBCC-63C6785ABF81}" state="hidden">
      <selection activeCell="A4" sqref="A4"/>
      <pageMargins left="0.75" right="0.75" top="1" bottom="1" header="0.5" footer="0.5"/>
      <pageSetup orientation="portrait" r:id="rId25"/>
      <headerFooter alignWithMargins="0"/>
    </customSheetView>
    <customSheetView guid="{7706378E-40E2-4583-90AF-E6E1DCB3696C}" state="hidden">
      <selection activeCell="A4" sqref="A4"/>
      <pageMargins left="0.75" right="0.75" top="1" bottom="1" header="0.5" footer="0.5"/>
      <pageSetup orientation="portrait" r:id="rId26"/>
      <headerFooter alignWithMargins="0"/>
    </customSheetView>
  </customSheetViews>
  <mergeCells count="1">
    <mergeCell ref="A1:B1"/>
  </mergeCells>
  <pageMargins left="0.75" right="0.75" top="1" bottom="1" header="0.5" footer="0.5"/>
  <pageSetup orientation="portrait" r:id="rId27"/>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6"/>
  <dimension ref="A1"/>
  <sheetViews>
    <sheetView workbookViewId="0"/>
  </sheetViews>
  <sheetFormatPr defaultRowHeight="13.8"/>
  <sheetData/>
  <customSheetViews>
    <customSheetView guid="{AC4C7B77-63EC-4D27-A5DB-0B1118A50B23}" state="hidden">
      <pageMargins left="0.7" right="0.7" top="0.75" bottom="0.75" header="0.3" footer="0.3"/>
    </customSheetView>
    <customSheetView guid="{75B62F04-C357-470B-9A70-09F62BD072B1}" state="hidden">
      <pageMargins left="0.7" right="0.7" top="0.75" bottom="0.75" header="0.3" footer="0.3"/>
    </customSheetView>
    <customSheetView guid="{FB41F969-87BE-4AD1-A99C-A5F9EA1C8FCB}" state="hidden">
      <pageMargins left="0.7" right="0.7" top="0.75" bottom="0.75" header="0.3" footer="0.3"/>
    </customSheetView>
    <customSheetView guid="{47D52ECC-373D-4A7A-838F-7112A4A0A94F}" state="hidden">
      <pageMargins left="0.7" right="0.7" top="0.75" bottom="0.75" header="0.3" footer="0.3"/>
    </customSheetView>
    <customSheetView guid="{BA86FE7A-199D-4ABD-A444-AE6BFDF4BCC9}" state="hidden">
      <pageMargins left="0.7" right="0.7" top="0.75" bottom="0.75" header="0.3" footer="0.3"/>
    </customSheetView>
    <customSheetView guid="{E51D3662-FFCE-4FD6-A590-7DDC9E38C41F}" state="hidden">
      <pageMargins left="0.7" right="0.7" top="0.75" bottom="0.75" header="0.3" footer="0.3"/>
    </customSheetView>
    <customSheetView guid="{CB7992C9-ABA5-4C7D-8C49-1E1D8E8875C7}" state="hidden">
      <pageMargins left="0.7" right="0.7" top="0.75" bottom="0.75" header="0.3" footer="0.3"/>
    </customSheetView>
    <customSheetView guid="{97C0FC0E-800C-45C9-895E-E91A3F1ADBA4}" state="hidden">
      <pageMargins left="0.7" right="0.7" top="0.75" bottom="0.75" header="0.3" footer="0.3"/>
    </customSheetView>
    <customSheetView guid="{15A19D23-A9FD-4FC1-B7B0-F2D16BDFC729}" state="hidden">
      <pageMargins left="0.7" right="0.7" top="0.75" bottom="0.75" header="0.3" footer="0.3"/>
    </customSheetView>
    <customSheetView guid="{C5EDD9E3-0801-4479-8600-A80B0FCFDF0B}" state="hidden">
      <pageMargins left="0.7" right="0.7" top="0.75" bottom="0.75" header="0.3" footer="0.3"/>
    </customSheetView>
    <customSheetView guid="{477F7E43-D393-45BA-B99B-D838E4629B5D}" state="hidden">
      <pageMargins left="0.7" right="0.7" top="0.75" bottom="0.75" header="0.3" footer="0.3"/>
    </customSheetView>
    <customSheetView guid="{8E3ED18F-7B8F-4A1C-969D-A70DC3B696C3}" state="hidden">
      <pageMargins left="0.7" right="0.7" top="0.75" bottom="0.75" header="0.3" footer="0.3"/>
    </customSheetView>
    <customSheetView guid="{38BECF6E-1A53-4F98-87B9-44F2C5F77E08}" state="hidden">
      <pageMargins left="0.7" right="0.7" top="0.75" bottom="0.75" header="0.3" footer="0.3"/>
    </customSheetView>
    <customSheetView guid="{340562B9-6CEE-4962-8D7D-CA1C6778F52C}" state="hidden">
      <pageMargins left="0.7" right="0.7" top="0.75" bottom="0.75" header="0.3" footer="0.3"/>
    </customSheetView>
    <customSheetView guid="{82E8A0F5-0020-4355-95CF-28601763A783}" state="hidden">
      <pageMargins left="0.7" right="0.7" top="0.75" bottom="0.75" header="0.3" footer="0.3"/>
    </customSheetView>
    <customSheetView guid="{05855B4F-D61E-4C97-B759-B2F96767F6F8}" state="hidden">
      <pageMargins left="0.7" right="0.7" top="0.75" bottom="0.75" header="0.3" footer="0.3"/>
    </customSheetView>
    <customSheetView guid="{347D9A5E-5167-4CD7-A121-BEAF211F64E4}" state="hidden">
      <pageMargins left="0.7" right="0.7" top="0.75" bottom="0.75" header="0.3" footer="0.3"/>
    </customSheetView>
    <customSheetView guid="{72B383D4-8341-48BE-BBCC-63C6785ABF81}" state="hidden">
      <pageMargins left="0.7" right="0.7" top="0.75" bottom="0.75" header="0.3" footer="0.3"/>
    </customSheetView>
    <customSheetView guid="{7706378E-40E2-4583-90AF-E6E1DCB3696C}" state="hidden">
      <pageMargins left="0.7" right="0.7" top="0.75" bottom="0.75" header="0.3" footer="0.3"/>
    </customSheetView>
  </customSheetView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6"/>
  <dimension ref="A1:AC30"/>
  <sheetViews>
    <sheetView showGridLines="0" view="pageBreakPreview" zoomScaleNormal="100" zoomScaleSheetLayoutView="100" workbookViewId="0">
      <selection activeCell="D6" sqref="D6:G6"/>
    </sheetView>
  </sheetViews>
  <sheetFormatPr defaultColWidth="9.109375" defaultRowHeight="14.4"/>
  <cols>
    <col min="1" max="1" width="9.109375" style="480" customWidth="1"/>
    <col min="2" max="2" width="33" style="481" customWidth="1"/>
    <col min="3" max="3" width="11.6640625" style="481" customWidth="1"/>
    <col min="4" max="5" width="6.44140625" style="481" customWidth="1"/>
    <col min="6" max="6" width="6.44140625" style="495" customWidth="1"/>
    <col min="7" max="7" width="39" style="495" customWidth="1"/>
    <col min="8" max="8" width="11.88671875" style="495" customWidth="1"/>
    <col min="9" max="9" width="20.33203125" style="495" hidden="1" customWidth="1"/>
    <col min="10" max="25" width="11.88671875" style="495" hidden="1" customWidth="1"/>
    <col min="26" max="26" width="9.109375" style="480" hidden="1" customWidth="1"/>
    <col min="27" max="27" width="15.33203125" style="480" hidden="1" customWidth="1"/>
    <col min="28" max="28" width="9.109375" style="480" hidden="1" customWidth="1"/>
    <col min="29" max="29" width="9.109375" style="480" customWidth="1"/>
    <col min="30" max="16384" width="9.109375" style="480"/>
  </cols>
  <sheetData>
    <row r="1" spans="1:29" s="477" customFormat="1" ht="81.75" customHeight="1">
      <c r="B1" s="610" t="str">
        <f>Basic!B1</f>
        <v>Rural Electrification Work under Prime Minister’s Development Project (PMDP) in Reasi, Udhampur &amp; Ramban districts of UT of J&amp;K.</v>
      </c>
      <c r="C1" s="611"/>
      <c r="D1" s="611"/>
      <c r="E1" s="611"/>
      <c r="F1" s="611"/>
      <c r="G1" s="611"/>
      <c r="H1" s="478"/>
      <c r="I1" s="478"/>
      <c r="J1" s="478"/>
      <c r="K1" s="478"/>
      <c r="L1" s="478"/>
      <c r="M1" s="478"/>
      <c r="N1" s="478"/>
      <c r="O1" s="478"/>
      <c r="P1" s="478"/>
      <c r="Q1" s="478"/>
      <c r="R1" s="478"/>
      <c r="S1" s="478"/>
      <c r="T1" s="478"/>
      <c r="U1" s="478"/>
      <c r="V1" s="478"/>
      <c r="W1" s="478"/>
      <c r="X1" s="478"/>
      <c r="Y1" s="478"/>
      <c r="AA1" s="479"/>
      <c r="AB1" s="479"/>
      <c r="AC1" s="479"/>
    </row>
    <row r="2" spans="1:29" ht="20.100000000000001" customHeight="1">
      <c r="B2" s="633" t="str">
        <f>"Specification No.: " &amp; Basic!B3</f>
        <v>Specification No.: 5002001909/OTHERS/DOM/A04-CC CS -5</v>
      </c>
      <c r="C2" s="633"/>
      <c r="D2" s="633"/>
      <c r="E2" s="633"/>
      <c r="F2" s="633"/>
      <c r="G2" s="633"/>
      <c r="H2" s="481"/>
      <c r="I2" s="481"/>
      <c r="J2" s="481"/>
      <c r="K2" s="481"/>
      <c r="L2" s="481"/>
      <c r="M2" s="481"/>
      <c r="N2" s="481"/>
      <c r="O2" s="481"/>
      <c r="P2" s="481"/>
      <c r="Q2" s="481"/>
      <c r="R2" s="481"/>
      <c r="S2" s="481"/>
      <c r="T2" s="481"/>
      <c r="U2" s="481"/>
      <c r="V2" s="481"/>
      <c r="W2" s="481"/>
      <c r="X2" s="481"/>
      <c r="Y2" s="481"/>
      <c r="AA2" s="482" t="s">
        <v>617</v>
      </c>
      <c r="AB2" s="483">
        <v>1</v>
      </c>
      <c r="AC2" s="484"/>
    </row>
    <row r="3" spans="1:29" ht="12" customHeight="1">
      <c r="B3" s="485"/>
      <c r="C3" s="485"/>
      <c r="D3" s="485"/>
      <c r="E3" s="485"/>
      <c r="F3" s="481"/>
      <c r="G3" s="481"/>
      <c r="H3" s="481"/>
      <c r="I3" s="481"/>
      <c r="J3" s="481"/>
      <c r="K3" s="481"/>
      <c r="L3" s="481"/>
      <c r="M3" s="486" t="s">
        <v>614</v>
      </c>
      <c r="N3" s="481"/>
      <c r="O3" s="481"/>
      <c r="P3" s="481"/>
      <c r="Q3" s="481"/>
      <c r="R3" s="481"/>
      <c r="S3" s="481"/>
      <c r="T3" s="481"/>
      <c r="U3" s="481"/>
      <c r="V3" s="481"/>
      <c r="W3" s="481"/>
      <c r="X3" s="481"/>
      <c r="Y3" s="481"/>
      <c r="AA3" s="482" t="s">
        <v>720</v>
      </c>
      <c r="AB3" s="483">
        <v>2</v>
      </c>
      <c r="AC3" s="484"/>
    </row>
    <row r="4" spans="1:29" ht="20.100000000000001" customHeight="1">
      <c r="B4" s="634" t="s">
        <v>171</v>
      </c>
      <c r="C4" s="634"/>
      <c r="D4" s="634"/>
      <c r="E4" s="634"/>
      <c r="F4" s="634"/>
      <c r="G4" s="634"/>
      <c r="H4" s="481"/>
      <c r="I4" s="481"/>
      <c r="J4" s="481"/>
      <c r="K4" s="481"/>
      <c r="L4" s="481"/>
      <c r="M4" s="486" t="s">
        <v>477</v>
      </c>
      <c r="N4" s="481"/>
      <c r="O4" s="481"/>
      <c r="P4" s="481"/>
      <c r="Q4" s="481"/>
      <c r="R4" s="481"/>
      <c r="S4" s="481"/>
      <c r="T4" s="481"/>
      <c r="U4" s="481"/>
      <c r="V4" s="481"/>
      <c r="W4" s="481"/>
      <c r="X4" s="481"/>
      <c r="Y4" s="481"/>
      <c r="AA4" s="482"/>
      <c r="AB4" s="483"/>
      <c r="AC4" s="484"/>
    </row>
    <row r="5" spans="1:29" ht="12" customHeight="1">
      <c r="B5" s="487"/>
      <c r="C5" s="487"/>
      <c r="F5" s="481"/>
      <c r="G5" s="481"/>
      <c r="H5" s="481"/>
      <c r="I5" s="481"/>
      <c r="J5" s="481"/>
      <c r="K5" s="481"/>
      <c r="L5" s="481"/>
      <c r="M5" s="481"/>
      <c r="N5" s="481"/>
      <c r="O5" s="481"/>
      <c r="P5" s="481"/>
      <c r="Q5" s="481"/>
      <c r="R5" s="481"/>
      <c r="S5" s="481"/>
      <c r="T5" s="481"/>
      <c r="U5" s="481"/>
      <c r="V5" s="481"/>
      <c r="W5" s="481"/>
      <c r="X5" s="481"/>
      <c r="Y5" s="481"/>
      <c r="AA5" s="484"/>
      <c r="AB5" s="484"/>
      <c r="AC5" s="484"/>
    </row>
    <row r="6" spans="1:29" s="477" customFormat="1" ht="43.5" customHeight="1">
      <c r="B6" s="488" t="s">
        <v>167</v>
      </c>
      <c r="C6" s="489"/>
      <c r="D6" s="635" t="s">
        <v>617</v>
      </c>
      <c r="E6" s="636"/>
      <c r="F6" s="636"/>
      <c r="G6" s="637"/>
      <c r="H6" s="490"/>
      <c r="I6" s="515" t="str">
        <f>D6</f>
        <v>Sole Bidder</v>
      </c>
      <c r="J6" s="516">
        <f>IF(I6="JV (Joint Venture)",1,2)</f>
        <v>2</v>
      </c>
      <c r="K6" s="490"/>
      <c r="L6" s="490"/>
      <c r="M6" s="490"/>
      <c r="N6" s="490"/>
      <c r="O6" s="490"/>
      <c r="P6" s="490"/>
      <c r="Q6" s="490"/>
      <c r="R6" s="490"/>
      <c r="S6" s="490"/>
      <c r="U6" s="490"/>
      <c r="V6" s="490"/>
      <c r="W6" s="490"/>
      <c r="X6" s="490"/>
      <c r="Y6" s="490"/>
      <c r="AA6" s="492">
        <f>IF(D6= "Sole Bidder", 0, D7)</f>
        <v>0</v>
      </c>
      <c r="AB6" s="479"/>
      <c r="AC6" s="479"/>
    </row>
    <row r="7" spans="1:29" ht="50.1" customHeight="1">
      <c r="A7" s="493"/>
      <c r="B7" s="488" t="str">
        <f>IF(D6= "JV (Joint Venture)", "Total Nos. of  Partners in the JV [excluding the Lead Partner]", "")</f>
        <v/>
      </c>
      <c r="C7" s="494"/>
      <c r="D7" s="638"/>
      <c r="E7" s="639"/>
      <c r="F7" s="639"/>
      <c r="G7" s="640"/>
      <c r="I7" s="515"/>
      <c r="J7" s="515"/>
      <c r="AA7" s="484"/>
      <c r="AB7" s="484"/>
      <c r="AC7" s="484"/>
    </row>
    <row r="8" spans="1:29" ht="42.75" customHeight="1">
      <c r="B8" s="629" t="s">
        <v>618</v>
      </c>
      <c r="C8" s="629"/>
      <c r="D8" s="630"/>
      <c r="E8" s="630"/>
      <c r="F8" s="630"/>
      <c r="G8" s="630"/>
      <c r="I8" s="515" t="s">
        <v>719</v>
      </c>
      <c r="J8" s="516">
        <f>IF(I8="No",1,2)</f>
        <v>2</v>
      </c>
      <c r="K8" s="491">
        <f>IF(J8="No",1,2)</f>
        <v>2</v>
      </c>
      <c r="L8" s="495">
        <f>IF(AND(D6="JV (Joint Venture)",D7=1),1,0)</f>
        <v>0</v>
      </c>
    </row>
    <row r="9" spans="1:29" ht="42.75" customHeight="1">
      <c r="B9" s="511" t="s">
        <v>621</v>
      </c>
      <c r="C9" s="512"/>
      <c r="D9" s="626"/>
      <c r="E9" s="627"/>
      <c r="F9" s="627"/>
      <c r="G9" s="628"/>
      <c r="I9" s="515"/>
      <c r="J9" s="516"/>
      <c r="K9" s="491"/>
    </row>
    <row r="10" spans="1:29" ht="20.100000000000001" customHeight="1">
      <c r="B10" s="475" t="str">
        <f>IF(D6= "Sole Bidder", "Name of Sole Bidder", "Name of Lead Partner")</f>
        <v>Name of Sole Bidder</v>
      </c>
      <c r="C10" s="496"/>
      <c r="D10" s="626"/>
      <c r="E10" s="627"/>
      <c r="F10" s="627"/>
      <c r="G10" s="628"/>
      <c r="I10" s="515"/>
      <c r="J10" s="515"/>
    </row>
    <row r="11" spans="1:29" ht="20.100000000000001" customHeight="1">
      <c r="B11" s="476" t="str">
        <f>IF(D6= "Sole Bidder", "Address of Sole Bidder", "Address of Lead Partner")</f>
        <v>Address of Sole Bidder</v>
      </c>
      <c r="C11" s="497"/>
      <c r="D11" s="626"/>
      <c r="E11" s="627"/>
      <c r="F11" s="627"/>
      <c r="G11" s="628"/>
      <c r="I11" s="515"/>
      <c r="J11" s="515"/>
    </row>
    <row r="12" spans="1:29" ht="20.100000000000001" customHeight="1">
      <c r="B12" s="498"/>
      <c r="C12" s="499"/>
      <c r="D12" s="626"/>
      <c r="E12" s="627"/>
      <c r="F12" s="627"/>
      <c r="G12" s="628"/>
      <c r="I12" s="515"/>
      <c r="J12" s="515"/>
    </row>
    <row r="13" spans="1:29" ht="20.100000000000001" customHeight="1">
      <c r="B13" s="500"/>
      <c r="C13" s="501"/>
      <c r="D13" s="626"/>
      <c r="E13" s="627"/>
      <c r="F13" s="627"/>
      <c r="G13" s="628"/>
      <c r="I13" s="515" t="s">
        <v>623</v>
      </c>
      <c r="J13" s="515">
        <f>D8</f>
        <v>0</v>
      </c>
    </row>
    <row r="14" spans="1:29" ht="20.100000000000001" customHeight="1"/>
    <row r="15" spans="1:29" ht="20.100000000000001" customHeight="1">
      <c r="B15" s="475" t="str">
        <f>IF(D7=1, "Name of other Partner","Name of other Partner - 1")</f>
        <v>Name of other Partner - 1</v>
      </c>
      <c r="C15" s="496"/>
      <c r="D15" s="626"/>
      <c r="E15" s="627"/>
      <c r="F15" s="627"/>
      <c r="G15" s="628"/>
    </row>
    <row r="16" spans="1:29" ht="20.100000000000001" customHeight="1">
      <c r="B16" s="476" t="str">
        <f>IF(D7=1, "Address of other Partner","Address of other Partner - 1")</f>
        <v>Address of other Partner - 1</v>
      </c>
      <c r="C16" s="497"/>
      <c r="D16" s="626"/>
      <c r="E16" s="627"/>
      <c r="F16" s="627"/>
      <c r="G16" s="628"/>
    </row>
    <row r="17" spans="2:25" ht="20.100000000000001" customHeight="1">
      <c r="B17" s="498"/>
      <c r="C17" s="499"/>
      <c r="D17" s="626"/>
      <c r="E17" s="627"/>
      <c r="F17" s="627"/>
      <c r="G17" s="628"/>
    </row>
    <row r="18" spans="2:25" ht="20.100000000000001" customHeight="1">
      <c r="B18" s="500"/>
      <c r="C18" s="501"/>
      <c r="D18" s="626"/>
      <c r="E18" s="627"/>
      <c r="F18" s="627"/>
      <c r="G18" s="628"/>
      <c r="I18" s="495" t="s">
        <v>634</v>
      </c>
    </row>
    <row r="19" spans="2:25" ht="20.100000000000001" customHeight="1">
      <c r="I19" s="495" t="s">
        <v>635</v>
      </c>
    </row>
    <row r="20" spans="2:25" ht="20.100000000000001" customHeight="1">
      <c r="B20" s="475" t="s">
        <v>615</v>
      </c>
      <c r="C20" s="496"/>
      <c r="D20" s="626"/>
      <c r="E20" s="627"/>
      <c r="F20" s="627"/>
      <c r="G20" s="628"/>
      <c r="I20" s="495" t="s">
        <v>636</v>
      </c>
    </row>
    <row r="21" spans="2:25" ht="20.100000000000001" customHeight="1">
      <c r="B21" s="476" t="s">
        <v>616</v>
      </c>
      <c r="C21" s="497"/>
      <c r="D21" s="626"/>
      <c r="E21" s="627"/>
      <c r="F21" s="627"/>
      <c r="G21" s="628"/>
    </row>
    <row r="22" spans="2:25" ht="20.100000000000001" customHeight="1">
      <c r="B22" s="498"/>
      <c r="C22" s="499"/>
      <c r="D22" s="626"/>
      <c r="E22" s="627"/>
      <c r="F22" s="627"/>
      <c r="G22" s="628"/>
    </row>
    <row r="23" spans="2:25" ht="20.100000000000001" customHeight="1">
      <c r="B23" s="500"/>
      <c r="C23" s="501"/>
      <c r="D23" s="626"/>
      <c r="E23" s="627"/>
      <c r="F23" s="627"/>
      <c r="G23" s="628"/>
    </row>
    <row r="24" spans="2:25" ht="20.100000000000001" customHeight="1">
      <c r="B24" s="502"/>
      <c r="C24" s="502"/>
    </row>
    <row r="25" spans="2:25" ht="21" customHeight="1">
      <c r="B25" s="503" t="s">
        <v>172</v>
      </c>
      <c r="C25" s="504"/>
      <c r="D25" s="626"/>
      <c r="E25" s="627"/>
      <c r="F25" s="627"/>
      <c r="G25" s="628"/>
    </row>
    <row r="26" spans="2:25" ht="21" customHeight="1">
      <c r="B26" s="503" t="s">
        <v>173</v>
      </c>
      <c r="C26" s="504"/>
      <c r="D26" s="626"/>
      <c r="E26" s="627"/>
      <c r="F26" s="627"/>
      <c r="G26" s="628"/>
    </row>
    <row r="27" spans="2:25" ht="21" customHeight="1">
      <c r="B27" s="505"/>
      <c r="C27" s="505"/>
      <c r="D27" s="506"/>
    </row>
    <row r="28" spans="2:25" s="477" customFormat="1" ht="21" customHeight="1">
      <c r="B28" s="503" t="s">
        <v>619</v>
      </c>
      <c r="C28" s="504"/>
      <c r="D28" s="507"/>
      <c r="E28" s="508"/>
      <c r="F28" s="507"/>
      <c r="G28" s="509" t="str">
        <f>IF(D28&gt;H28, "Invalid Date !", "")</f>
        <v/>
      </c>
      <c r="H28" s="510">
        <f>IF(E28="Feb",29,IF(OR(E28="Apr", E28="Jun", E28="Sep", E28="Nov"),30,31))</f>
        <v>31</v>
      </c>
      <c r="I28" s="481"/>
      <c r="J28" s="481"/>
      <c r="K28" s="481"/>
      <c r="L28" s="481"/>
      <c r="M28" s="481"/>
      <c r="N28" s="481"/>
      <c r="O28" s="481"/>
      <c r="P28" s="481"/>
      <c r="Q28" s="481"/>
      <c r="R28" s="481"/>
      <c r="S28" s="481"/>
      <c r="T28" s="481"/>
      <c r="U28" s="481"/>
      <c r="V28" s="481"/>
      <c r="W28" s="481"/>
      <c r="X28" s="481"/>
      <c r="Y28" s="481"/>
    </row>
    <row r="29" spans="2:25" ht="21" customHeight="1">
      <c r="B29" s="503" t="s">
        <v>620</v>
      </c>
      <c r="C29" s="504"/>
      <c r="D29" s="626"/>
      <c r="E29" s="631"/>
      <c r="F29" s="631"/>
      <c r="G29" s="632"/>
    </row>
    <row r="30" spans="2:25">
      <c r="E30" s="495"/>
    </row>
  </sheetData>
  <sheetProtection algorithmName="SHA-512" hashValue="FY5i2IUC/irKaqvKkj7VDpvRs9dmgcHhSnHuvtchXA16vxmxvCVZBKmDLAQKUPGjCwJO4xws5oNuY3Ydm+yDiw==" saltValue="JVuG9kfCk4OhAEH4OIQM3A==" spinCount="100000" sheet="1" selectLockedCells="1"/>
  <dataConsolidate/>
  <customSheetViews>
    <customSheetView guid="{AC4C7B77-63EC-4D27-A5DB-0B1118A50B23}" showPageBreaks="1" showGridLines="0" printArea="1" hiddenColumns="1" view="pageBreakPreview">
      <selection activeCell="D6" sqref="D6:G6"/>
      <pageMargins left="0.75" right="0.75" top="0.69" bottom="0.7" header="0.4" footer="0.37"/>
      <pageSetup scale="96" orientation="portrait" r:id="rId1"/>
      <headerFooter alignWithMargins="0"/>
    </customSheetView>
    <customSheetView guid="{75B62F04-C357-470B-9A70-09F62BD072B1}" showPageBreaks="1" showGridLines="0" printArea="1" hiddenColumns="1" view="pageBreakPreview">
      <selection activeCell="F28" sqref="F28"/>
      <pageMargins left="0.75" right="0.75" top="0.69" bottom="0.7" header="0.4" footer="0.37"/>
      <pageSetup scale="96" orientation="portrait" r:id="rId2"/>
      <headerFooter alignWithMargins="0"/>
    </customSheetView>
    <customSheetView guid="{FB41F969-87BE-4AD1-A99C-A5F9EA1C8FCB}" showPageBreaks="1" showGridLines="0" printArea="1" hiddenColumns="1" view="pageBreakPreview">
      <selection activeCell="D6" sqref="D6:G6"/>
      <pageMargins left="0.75" right="0.75" top="0.69" bottom="0.7" header="0.4" footer="0.37"/>
      <pageSetup scale="96" orientation="portrait" r:id="rId3"/>
      <headerFooter alignWithMargins="0"/>
    </customSheetView>
    <customSheetView guid="{47D52ECC-373D-4A7A-838F-7112A4A0A94F}" scale="115" showPageBreaks="1" showGridLines="0" printArea="1" hiddenColumns="1" view="pageBreakPreview">
      <selection activeCell="D8" sqref="D8:G8"/>
      <pageMargins left="0.75" right="0.75" top="0.69" bottom="0.7" header="0.4" footer="0.37"/>
      <pageSetup scale="96" orientation="portrait" r:id="rId4"/>
      <headerFooter alignWithMargins="0"/>
    </customSheetView>
    <customSheetView guid="{BA86FE7A-199D-4ABD-A444-AE6BFDF4BCC9}" scale="115" showPageBreaks="1" showGridLines="0" printArea="1" hiddenColumns="1" view="pageBreakPreview" topLeftCell="A21">
      <selection activeCell="F28" sqref="F28"/>
      <pageMargins left="0.75" right="0.75" top="0.69" bottom="0.7" header="0.4" footer="0.37"/>
      <pageSetup scale="96" orientation="portrait" r:id="rId5"/>
      <headerFooter alignWithMargins="0"/>
    </customSheetView>
    <customSheetView guid="{05855B4F-D61E-4C97-B759-B2F96767F6F8}" scale="115" showPageBreaks="1" showGridLines="0" printArea="1" hiddenColumns="1" view="pageBreakPreview">
      <selection activeCell="D6" sqref="D6:G6"/>
      <pageMargins left="0.75" right="0.75" top="0.69" bottom="0.7" header="0.4" footer="0.37"/>
      <pageSetup scale="96" orientation="portrait" r:id="rId6"/>
      <headerFooter alignWithMargins="0"/>
    </customSheetView>
    <customSheetView guid="{347D9A5E-5167-4CD7-A121-BEAF211F64E4}" scale="115" showPageBreaks="1" showGridLines="0" printArea="1" hiddenColumns="1" view="pageBreakPreview">
      <selection activeCell="D8" sqref="D8:G8"/>
      <pageMargins left="0.75" right="0.75" top="0.69" bottom="0.7" header="0.4" footer="0.37"/>
      <pageSetup scale="96" orientation="portrait" r:id="rId7"/>
      <headerFooter alignWithMargins="0"/>
    </customSheetView>
    <customSheetView guid="{72B383D4-8341-48BE-BBCC-63C6785ABF81}" scale="115" showPageBreaks="1" showGridLines="0" printArea="1" hiddenColumns="1" view="pageBreakPreview" topLeftCell="B1">
      <selection activeCell="D6" sqref="D6:G6"/>
      <pageMargins left="0.75" right="0.75" top="0.69" bottom="0.7" header="0.4" footer="0.37"/>
      <pageSetup scale="96" orientation="portrait" r:id="rId8"/>
      <headerFooter alignWithMargins="0"/>
    </customSheetView>
    <customSheetView guid="{7706378E-40E2-4583-90AF-E6E1DCB3696C}" showPageBreaks="1" showGridLines="0" printArea="1" hiddenColumns="1" view="pageBreakPreview">
      <selection activeCell="F28" sqref="F28"/>
      <pageMargins left="0.75" right="0.75" top="0.69" bottom="0.7" header="0.4" footer="0.37"/>
      <pageSetup scale="96" orientation="portrait" r:id="rId9"/>
      <headerFooter alignWithMargins="0"/>
    </customSheetView>
  </customSheetViews>
  <mergeCells count="23">
    <mergeCell ref="D29:G29"/>
    <mergeCell ref="B1:G1"/>
    <mergeCell ref="B2:G2"/>
    <mergeCell ref="B4:G4"/>
    <mergeCell ref="D6:G6"/>
    <mergeCell ref="D7:G7"/>
    <mergeCell ref="D25:G25"/>
    <mergeCell ref="D26:G26"/>
    <mergeCell ref="D9:G9"/>
    <mergeCell ref="D17:G17"/>
    <mergeCell ref="D18:G18"/>
    <mergeCell ref="D20:G20"/>
    <mergeCell ref="D21:G21"/>
    <mergeCell ref="D22:G22"/>
    <mergeCell ref="D23:G23"/>
    <mergeCell ref="D15:G15"/>
    <mergeCell ref="D16:G16"/>
    <mergeCell ref="B8:C8"/>
    <mergeCell ref="D8:G8"/>
    <mergeCell ref="D10:G10"/>
    <mergeCell ref="D12:G12"/>
    <mergeCell ref="D13:G13"/>
    <mergeCell ref="D11:G11"/>
  </mergeCells>
  <conditionalFormatting sqref="B20:C23">
    <cfRule type="expression" dxfId="28" priority="3">
      <formula>$AA$6&lt;2</formula>
    </cfRule>
  </conditionalFormatting>
  <conditionalFormatting sqref="B15:C18">
    <cfRule type="expression" dxfId="27" priority="4">
      <formula>$AA$6&lt;1</formula>
    </cfRule>
  </conditionalFormatting>
  <conditionalFormatting sqref="B7:G7">
    <cfRule type="expression" dxfId="26" priority="5">
      <formula>$D$6="Sole Bidder"</formula>
    </cfRule>
  </conditionalFormatting>
  <conditionalFormatting sqref="D15:G23">
    <cfRule type="expression" dxfId="25" priority="2" stopIfTrue="1">
      <formula>$D$6="Sole Bidder"</formula>
    </cfRule>
  </conditionalFormatting>
  <conditionalFormatting sqref="D20:G23">
    <cfRule type="expression" dxfId="24" priority="1">
      <formula>$L$8=1</formula>
    </cfRule>
  </conditionalFormatting>
  <dataValidations count="7">
    <dataValidation type="list" allowBlank="1" showInputMessage="1" showErrorMessage="1" sqref="F28" xr:uid="{00000000-0002-0000-0200-000000000000}">
      <formula1>"2021,2022"</formula1>
    </dataValidation>
    <dataValidation type="list" allowBlank="1" showInputMessage="1" showErrorMessage="1" sqref="E28" xr:uid="{00000000-0002-0000-0200-000001000000}">
      <formula1>"Jan,Feb,Mar,Apr,May,Jun,Jul,Aug,Sep,Oct,Nov,Dec"</formula1>
    </dataValidation>
    <dataValidation type="list" allowBlank="1" showInputMessage="1" showErrorMessage="1" sqref="D28" xr:uid="{00000000-0002-0000-0200-000002000000}">
      <formula1>"1,2,3,4,5,6,7,8,9,10,11,12,13,14,15,16,17,18,19,20,21,22,23,24,25,26,27,28,29,30,31"</formula1>
    </dataValidation>
    <dataValidation type="list" allowBlank="1" showInputMessage="1" showErrorMessage="1" sqref="D7:G7" xr:uid="{00000000-0002-0000-0200-000003000000}">
      <formula1>$AB$2:$AB$3</formula1>
    </dataValidation>
    <dataValidation showInputMessage="1" showErrorMessage="1" sqref="D9:G9" xr:uid="{00000000-0002-0000-0200-000004000000}"/>
    <dataValidation type="list" allowBlank="1" showInputMessage="1" showErrorMessage="1" sqref="D8:G8" xr:uid="{00000000-0002-0000-0200-000005000000}">
      <formula1>$M$3:$M$4</formula1>
    </dataValidation>
    <dataValidation type="list" allowBlank="1" showInputMessage="1" showErrorMessage="1" sqref="D6:G6" xr:uid="{00000000-0002-0000-0200-000006000000}">
      <formula1>$AA$2:$AA$3</formula1>
    </dataValidation>
  </dataValidations>
  <pageMargins left="0.75" right="0.75" top="0.69" bottom="0.7" header="0.4" footer="0.37"/>
  <pageSetup scale="96" orientation="portrait" r:id="rId10"/>
  <headerFooter alignWithMargins="0"/>
  <drawing r:id="rId1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indexed="34"/>
    <pageSetUpPr fitToPage="1"/>
  </sheetPr>
  <dimension ref="A1:AT40"/>
  <sheetViews>
    <sheetView showGridLines="0" view="pageBreakPreview" zoomScaleSheetLayoutView="100" workbookViewId="0">
      <selection activeCell="E8" sqref="E8"/>
    </sheetView>
  </sheetViews>
  <sheetFormatPr defaultColWidth="9.109375" defaultRowHeight="14.4"/>
  <cols>
    <col min="1" max="1" width="12.109375" style="29" customWidth="1"/>
    <col min="2" max="2" width="15.6640625" style="29" customWidth="1"/>
    <col min="3" max="3" width="11.44140625" style="29" customWidth="1"/>
    <col min="4" max="4" width="45.33203125" style="29" customWidth="1"/>
    <col min="5" max="5" width="40.88671875" style="29" customWidth="1"/>
    <col min="6" max="6" width="12.88671875" style="42" customWidth="1"/>
    <col min="7" max="7" width="9.6640625" style="42" hidden="1" customWidth="1"/>
    <col min="8" max="8" width="18" style="42" hidden="1" customWidth="1"/>
    <col min="9" max="25" width="9.6640625" style="42" customWidth="1"/>
    <col min="26" max="26" width="18" style="166" customWidth="1"/>
    <col min="27" max="27" width="9.109375" style="51"/>
    <col min="28" max="28" width="9.109375" style="24"/>
    <col min="29" max="16384" width="9.109375" style="25"/>
  </cols>
  <sheetData>
    <row r="1" spans="1:46" ht="27" customHeight="1">
      <c r="A1" s="642" t="str">
        <f>Basic!A3&amp;Basic!B3</f>
        <v>Specification No. :5002001909/OTHERS/DOM/A04-CC CS -5</v>
      </c>
      <c r="B1" s="642"/>
      <c r="C1" s="642"/>
      <c r="D1" s="642"/>
      <c r="E1" s="376" t="str">
        <f>"Attachment-3(JV) " &amp; AT1</f>
        <v xml:space="preserve">Attachment-3(JV) </v>
      </c>
      <c r="F1" s="73"/>
      <c r="G1" s="73"/>
      <c r="H1" s="73"/>
      <c r="I1" s="73"/>
      <c r="J1" s="73"/>
      <c r="K1" s="73"/>
      <c r="L1" s="73"/>
      <c r="M1" s="73"/>
      <c r="N1" s="73"/>
      <c r="O1" s="73"/>
      <c r="P1" s="73"/>
      <c r="Q1" s="73"/>
      <c r="R1" s="73"/>
      <c r="S1" s="73"/>
      <c r="T1" s="73"/>
      <c r="U1" s="73"/>
      <c r="V1" s="73"/>
      <c r="W1" s="73"/>
      <c r="X1" s="73"/>
      <c r="Y1" s="73"/>
      <c r="Z1" s="172" t="str">
        <f>'Names of Bidder'!D6</f>
        <v>Sole Bidder</v>
      </c>
      <c r="AT1" s="170"/>
    </row>
    <row r="2" spans="1:46" ht="10.5" customHeight="1">
      <c r="Z2" s="172">
        <f>'Names of Bidder'!G6</f>
        <v>0</v>
      </c>
    </row>
    <row r="3" spans="1:46" ht="82.5" customHeight="1">
      <c r="A3" s="610" t="str">
        <f>Basic!B1</f>
        <v>Rural Electrification Work under Prime Minister’s Development Project (PMDP) in Reasi, Udhampur &amp; Ramban districts of UT of J&amp;K.</v>
      </c>
      <c r="B3" s="611"/>
      <c r="C3" s="611"/>
      <c r="D3" s="611"/>
      <c r="E3" s="611"/>
      <c r="F3" s="74"/>
      <c r="G3" s="74"/>
      <c r="H3" s="74"/>
      <c r="I3" s="74"/>
      <c r="J3" s="74"/>
      <c r="K3" s="74"/>
      <c r="L3" s="74"/>
      <c r="M3" s="74"/>
      <c r="N3" s="74"/>
      <c r="O3" s="74"/>
      <c r="P3" s="74"/>
      <c r="Q3" s="74"/>
      <c r="R3" s="74"/>
      <c r="S3" s="74"/>
      <c r="T3" s="74"/>
      <c r="U3" s="74"/>
      <c r="V3" s="74"/>
      <c r="W3" s="74"/>
      <c r="X3" s="74"/>
      <c r="Y3" s="74"/>
      <c r="Z3" s="173"/>
      <c r="AA3" s="75"/>
      <c r="AB3" s="26"/>
    </row>
    <row r="4" spans="1:46" ht="20.100000000000001" customHeight="1">
      <c r="A4" s="28"/>
      <c r="AB4" s="30"/>
      <c r="AC4" s="10"/>
    </row>
    <row r="5" spans="1:46" ht="20.100000000000001" customHeight="1">
      <c r="A5" s="643" t="s">
        <v>345</v>
      </c>
      <c r="B5" s="643"/>
      <c r="C5" s="643"/>
      <c r="D5" s="643"/>
      <c r="E5" s="643"/>
      <c r="F5" s="76"/>
      <c r="G5" s="76"/>
      <c r="H5" s="76"/>
      <c r="I5" s="76"/>
      <c r="J5" s="76"/>
      <c r="K5" s="76"/>
      <c r="L5" s="76"/>
      <c r="M5" s="76"/>
      <c r="N5" s="76"/>
      <c r="O5" s="76"/>
      <c r="P5" s="76"/>
      <c r="Q5" s="76"/>
      <c r="R5" s="76"/>
      <c r="S5" s="76"/>
      <c r="T5" s="76"/>
      <c r="U5" s="76"/>
      <c r="V5" s="76"/>
      <c r="W5" s="76"/>
      <c r="X5" s="76"/>
      <c r="Y5" s="76"/>
      <c r="Z5" s="174"/>
      <c r="AB5" s="30"/>
      <c r="AC5" s="12"/>
    </row>
    <row r="6" spans="1:46" ht="20.100000000000001" customHeight="1">
      <c r="A6" s="32"/>
      <c r="AB6" s="30"/>
      <c r="AC6" s="12"/>
    </row>
    <row r="7" spans="1:46" ht="20.100000000000001" customHeight="1">
      <c r="A7" s="33" t="str">
        <f>"Bidder’s Name and Address (" &amp; MID('Names of Bidder'!B10,9, 20) &amp; ") :"</f>
        <v>Bidder’s Name and Address (Sole Bidder) :</v>
      </c>
      <c r="E7" s="15" t="s">
        <v>350</v>
      </c>
      <c r="F7" s="15"/>
      <c r="G7" s="15"/>
      <c r="H7" s="15"/>
      <c r="I7" s="15"/>
      <c r="J7" s="15"/>
      <c r="K7" s="15"/>
      <c r="L7" s="15"/>
      <c r="M7" s="15"/>
      <c r="N7" s="15"/>
      <c r="O7" s="15"/>
      <c r="P7" s="15"/>
      <c r="Q7" s="15"/>
      <c r="R7" s="15"/>
      <c r="S7" s="15"/>
      <c r="T7" s="15"/>
      <c r="U7" s="15"/>
      <c r="V7" s="15"/>
      <c r="W7" s="15"/>
      <c r="X7" s="15"/>
      <c r="Y7" s="15"/>
      <c r="AB7" s="30"/>
      <c r="AC7" s="12"/>
    </row>
    <row r="8" spans="1:46" ht="36" customHeight="1">
      <c r="A8" s="641" t="str">
        <f>IF('Names of Bidder'!D6= "JV (Joint Venture)", "JV of " &amp; Z8, "")</f>
        <v/>
      </c>
      <c r="B8" s="641"/>
      <c r="C8" s="641"/>
      <c r="D8" s="641"/>
      <c r="E8" s="11" t="s">
        <v>352</v>
      </c>
      <c r="F8" s="15"/>
      <c r="G8" s="15"/>
      <c r="I8" s="15"/>
      <c r="J8" s="15"/>
      <c r="K8" s="15"/>
      <c r="L8" s="15"/>
      <c r="M8" s="15"/>
      <c r="N8" s="15"/>
      <c r="O8" s="15"/>
      <c r="P8" s="15"/>
      <c r="Q8" s="15"/>
      <c r="R8" s="15"/>
      <c r="S8" s="15"/>
      <c r="T8" s="15"/>
      <c r="U8" s="15"/>
      <c r="V8" s="15"/>
      <c r="W8" s="15"/>
      <c r="X8" s="15"/>
      <c r="Y8" s="15"/>
      <c r="Z8" s="175" t="str">
        <f>IF('Names of Bidder'!D7=1,'Names of Bidder'!D10&amp;" &amp; "&amp;'Names of Bidder'!D15,IF('Names of Bidder'!D7="2 or More",'Names of Bidder'!D10&amp;" , "&amp;'Names of Bidder'!D15&amp;" &amp; "&amp;'Names of Bidder'!D20,""))</f>
        <v/>
      </c>
      <c r="AB8" s="30"/>
      <c r="AC8" s="12"/>
    </row>
    <row r="9" spans="1:46" ht="20.100000000000001" customHeight="1">
      <c r="A9" s="13" t="s">
        <v>351</v>
      </c>
      <c r="B9" s="645" t="str">
        <f>IF('Names of Bidder'!D10=0, "", 'Names of Bidder'!D10)</f>
        <v/>
      </c>
      <c r="C9" s="645"/>
      <c r="D9" s="645"/>
      <c r="E9" s="11" t="s">
        <v>354</v>
      </c>
      <c r="F9" s="77"/>
      <c r="G9" s="77"/>
      <c r="H9" s="77"/>
      <c r="I9" s="77"/>
      <c r="J9" s="77"/>
      <c r="K9" s="77"/>
      <c r="L9" s="77"/>
      <c r="M9" s="77"/>
      <c r="N9" s="77"/>
      <c r="O9" s="77"/>
      <c r="P9" s="77"/>
      <c r="Q9" s="77"/>
      <c r="R9" s="77"/>
      <c r="S9" s="77"/>
      <c r="T9" s="77"/>
      <c r="U9" s="77"/>
      <c r="V9" s="77"/>
      <c r="W9" s="77"/>
      <c r="X9" s="77"/>
      <c r="Y9" s="77"/>
      <c r="AB9" s="30"/>
      <c r="AC9" s="12"/>
    </row>
    <row r="10" spans="1:46" ht="20.100000000000001" customHeight="1">
      <c r="A10" s="13" t="s">
        <v>353</v>
      </c>
      <c r="B10" s="645" t="str">
        <f>IF('Names of Bidder'!D11=0, "", 'Names of Bidder'!D11)</f>
        <v/>
      </c>
      <c r="C10" s="645"/>
      <c r="D10" s="645"/>
      <c r="E10" s="11" t="s">
        <v>182</v>
      </c>
      <c r="F10" s="77"/>
      <c r="G10" s="77"/>
      <c r="H10" s="77"/>
      <c r="I10" s="77"/>
      <c r="J10" s="77"/>
      <c r="K10" s="77"/>
      <c r="L10" s="77"/>
      <c r="M10" s="77"/>
      <c r="N10" s="77"/>
      <c r="O10" s="77"/>
      <c r="P10" s="77"/>
      <c r="Q10" s="77"/>
      <c r="R10" s="77"/>
      <c r="S10" s="77"/>
      <c r="T10" s="77"/>
      <c r="U10" s="77"/>
      <c r="V10" s="77"/>
      <c r="W10" s="77"/>
      <c r="X10" s="77"/>
      <c r="Y10" s="77"/>
      <c r="AB10" s="30"/>
      <c r="AC10" s="12"/>
    </row>
    <row r="11" spans="1:46" ht="20.100000000000001" customHeight="1">
      <c r="B11" s="645" t="str">
        <f>IF('Names of Bidder'!D12=0, "", 'Names of Bidder'!D12)</f>
        <v/>
      </c>
      <c r="C11" s="645"/>
      <c r="D11" s="645"/>
      <c r="E11" s="11" t="s">
        <v>355</v>
      </c>
      <c r="F11" s="77"/>
      <c r="G11" s="77"/>
      <c r="H11" s="77"/>
      <c r="I11" s="77"/>
      <c r="J11" s="77"/>
      <c r="K11" s="77"/>
      <c r="L11" s="77"/>
      <c r="M11" s="77"/>
      <c r="N11" s="77"/>
      <c r="O11" s="77"/>
      <c r="P11" s="77"/>
      <c r="Q11" s="77"/>
      <c r="R11" s="77"/>
      <c r="S11" s="77"/>
      <c r="T11" s="77"/>
      <c r="U11" s="77"/>
      <c r="V11" s="77"/>
      <c r="W11" s="77"/>
      <c r="X11" s="77"/>
      <c r="Y11" s="77"/>
    </row>
    <row r="12" spans="1:46" ht="20.100000000000001" customHeight="1">
      <c r="A12" s="32"/>
      <c r="B12" s="645" t="str">
        <f>IF('Names of Bidder'!D13=0, "", 'Names of Bidder'!D13)</f>
        <v/>
      </c>
      <c r="C12" s="645"/>
      <c r="D12" s="645"/>
      <c r="E12" s="11"/>
      <c r="F12" s="77"/>
      <c r="G12" s="77"/>
      <c r="H12" s="77"/>
      <c r="I12" s="77"/>
      <c r="J12" s="77"/>
      <c r="K12" s="77"/>
      <c r="L12" s="77"/>
      <c r="M12" s="77"/>
      <c r="N12" s="77"/>
      <c r="O12" s="77"/>
      <c r="P12" s="77"/>
      <c r="Q12" s="77"/>
      <c r="R12" s="77"/>
      <c r="S12" s="77"/>
      <c r="T12" s="77"/>
      <c r="U12" s="77"/>
      <c r="V12" s="77"/>
      <c r="W12" s="77"/>
      <c r="X12" s="77"/>
      <c r="Y12" s="77"/>
    </row>
    <row r="13" spans="1:46" ht="9.9" customHeight="1">
      <c r="A13" s="32"/>
      <c r="B13" s="148"/>
      <c r="C13" s="148"/>
      <c r="D13" s="148"/>
      <c r="E13" s="25"/>
      <c r="F13" s="77"/>
      <c r="G13" s="77"/>
      <c r="H13" s="77"/>
      <c r="I13" s="77"/>
      <c r="J13" s="77"/>
      <c r="K13" s="77"/>
      <c r="L13" s="77"/>
      <c r="M13" s="77"/>
      <c r="N13" s="77"/>
      <c r="O13" s="77"/>
      <c r="P13" s="77"/>
      <c r="Q13" s="77"/>
      <c r="R13" s="77"/>
      <c r="S13" s="77"/>
      <c r="T13" s="77"/>
      <c r="U13" s="77"/>
      <c r="V13" s="77"/>
      <c r="W13" s="77"/>
      <c r="X13" s="77"/>
      <c r="Y13" s="77"/>
    </row>
    <row r="14" spans="1:46" ht="20.100000000000001" customHeight="1">
      <c r="A14" s="646" t="str">
        <f>IF('Names of Bidder'!D6="Sole Bidder", "This Attachment is Not Applicable", "")</f>
        <v>This Attachment is Not Applicable</v>
      </c>
      <c r="B14" s="646"/>
      <c r="C14" s="646"/>
      <c r="D14" s="646"/>
      <c r="E14" s="646"/>
      <c r="F14" s="77"/>
      <c r="G14" s="77"/>
      <c r="H14" s="77"/>
      <c r="I14" s="77"/>
      <c r="J14" s="77"/>
      <c r="K14" s="77"/>
      <c r="L14" s="77"/>
      <c r="M14" s="77"/>
      <c r="N14" s="77"/>
      <c r="O14" s="77"/>
      <c r="P14" s="77"/>
      <c r="Q14" s="77"/>
      <c r="R14" s="77"/>
      <c r="S14" s="77"/>
      <c r="T14" s="77"/>
      <c r="U14" s="77"/>
      <c r="V14" s="77"/>
      <c r="W14" s="77"/>
      <c r="X14" s="77"/>
      <c r="Y14" s="77"/>
    </row>
    <row r="15" spans="1:46" ht="20.100000000000001" customHeight="1">
      <c r="A15" s="33" t="s">
        <v>174</v>
      </c>
      <c r="B15" s="148"/>
      <c r="C15" s="148"/>
      <c r="D15" s="148"/>
      <c r="E15" s="11"/>
      <c r="F15" s="77"/>
      <c r="G15" s="77"/>
      <c r="H15" s="77"/>
      <c r="I15" s="77"/>
      <c r="J15" s="77"/>
      <c r="K15" s="77"/>
      <c r="L15" s="77"/>
      <c r="M15" s="77"/>
      <c r="N15" s="77"/>
      <c r="O15" s="77"/>
      <c r="P15" s="77"/>
      <c r="Q15" s="77"/>
      <c r="R15" s="77"/>
      <c r="S15" s="77"/>
      <c r="T15" s="77"/>
      <c r="U15" s="77"/>
      <c r="V15" s="77"/>
      <c r="W15" s="77"/>
      <c r="X15" s="77"/>
      <c r="Y15" s="77"/>
    </row>
    <row r="16" spans="1:46" ht="20.100000000000001" customHeight="1">
      <c r="A16" s="33"/>
      <c r="B16" s="647" t="str">
        <f>IF(Z2=1,"Other Partner",IF(Z2="2 or More","Other Partner-1",""))</f>
        <v/>
      </c>
      <c r="C16" s="647"/>
      <c r="D16" s="647"/>
      <c r="E16" s="155" t="str">
        <f>IF(Z2="2 or More", "Other Partner-2", "")</f>
        <v/>
      </c>
      <c r="F16" s="77"/>
      <c r="G16" s="77"/>
      <c r="H16" s="77"/>
      <c r="I16" s="77"/>
      <c r="J16" s="77"/>
      <c r="K16" s="77"/>
      <c r="L16" s="77"/>
      <c r="M16" s="77"/>
      <c r="N16" s="77"/>
      <c r="O16" s="77"/>
      <c r="P16" s="77"/>
      <c r="Q16" s="77"/>
      <c r="R16" s="77"/>
      <c r="S16" s="77"/>
      <c r="T16" s="77"/>
      <c r="U16" s="77"/>
      <c r="V16" s="77"/>
      <c r="W16" s="77"/>
      <c r="X16" s="77"/>
      <c r="Y16" s="77"/>
    </row>
    <row r="17" spans="1:28" ht="20.100000000000001" customHeight="1">
      <c r="A17" s="13" t="s">
        <v>351</v>
      </c>
      <c r="B17" s="645" t="str">
        <f>IF('Names of Bidder'!D15=0, "", 'Names of Bidder'!D15)</f>
        <v/>
      </c>
      <c r="C17" s="645"/>
      <c r="D17" s="645"/>
      <c r="E17" s="298" t="str">
        <f>IF($Z$2="2 or More", IF(#REF!=0, "",#REF!), "")</f>
        <v/>
      </c>
      <c r="F17" s="77"/>
      <c r="G17" s="77"/>
      <c r="H17" s="77"/>
      <c r="I17" s="77"/>
      <c r="J17" s="77"/>
      <c r="K17" s="77"/>
      <c r="L17" s="77"/>
      <c r="M17" s="77"/>
      <c r="N17" s="77"/>
      <c r="O17" s="77"/>
      <c r="P17" s="77"/>
      <c r="Q17" s="77"/>
      <c r="R17" s="77"/>
      <c r="S17" s="77"/>
      <c r="T17" s="77"/>
      <c r="U17" s="77"/>
      <c r="V17" s="77"/>
      <c r="W17" s="77"/>
      <c r="X17" s="77"/>
      <c r="Y17" s="77"/>
    </row>
    <row r="18" spans="1:28" ht="20.100000000000001" customHeight="1">
      <c r="A18" s="13" t="s">
        <v>353</v>
      </c>
      <c r="B18" s="645" t="str">
        <f>IF('Names of Bidder'!D16=0, "", 'Names of Bidder'!D16)</f>
        <v/>
      </c>
      <c r="C18" s="645"/>
      <c r="D18" s="645"/>
      <c r="E18" s="298" t="str">
        <f>IF($Z$2="2 or More", IF(#REF!=0, "",#REF!), "")</f>
        <v/>
      </c>
      <c r="F18" s="77"/>
      <c r="G18" s="77"/>
      <c r="H18" s="77"/>
      <c r="I18" s="77"/>
      <c r="J18" s="77"/>
      <c r="K18" s="77"/>
      <c r="L18" s="77"/>
      <c r="M18" s="77"/>
      <c r="N18" s="77"/>
      <c r="O18" s="77"/>
      <c r="P18" s="77"/>
      <c r="Q18" s="77"/>
      <c r="R18" s="77"/>
      <c r="S18" s="77"/>
      <c r="T18" s="77"/>
      <c r="U18" s="77"/>
      <c r="V18" s="77"/>
      <c r="W18" s="77"/>
      <c r="X18" s="77"/>
      <c r="Y18" s="77"/>
    </row>
    <row r="19" spans="1:28" ht="20.100000000000001" customHeight="1">
      <c r="A19" s="32"/>
      <c r="B19" s="645" t="str">
        <f>IF('Names of Bidder'!D17=0, "", 'Names of Bidder'!D17)</f>
        <v/>
      </c>
      <c r="C19" s="645"/>
      <c r="D19" s="645"/>
      <c r="E19" s="298" t="str">
        <f>IF($Z$2="2 or More", IF(#REF!=0, "",#REF!), "")</f>
        <v/>
      </c>
      <c r="AA19" s="77"/>
    </row>
    <row r="20" spans="1:28" ht="20.100000000000001" customHeight="1">
      <c r="A20" s="32"/>
      <c r="B20" s="645" t="str">
        <f>IF('Names of Bidder'!D18=0, "", 'Names of Bidder'!D18)</f>
        <v/>
      </c>
      <c r="C20" s="645"/>
      <c r="D20" s="645"/>
      <c r="E20" s="298" t="str">
        <f>IF($Z$2="2 or More", IF(#REF!=0, "",#REF!), "")</f>
        <v/>
      </c>
      <c r="AA20" s="77"/>
    </row>
    <row r="21" spans="1:28" ht="20.100000000000001" customHeight="1">
      <c r="A21" s="29" t="s">
        <v>346</v>
      </c>
    </row>
    <row r="22" spans="1:28" ht="84" customHeight="1">
      <c r="A22" s="644" t="s">
        <v>622</v>
      </c>
      <c r="B22" s="644"/>
      <c r="C22" s="644"/>
      <c r="D22" s="644"/>
      <c r="E22" s="644"/>
      <c r="F22" s="78"/>
      <c r="G22" s="78"/>
      <c r="H22" s="78" t="str">
        <f>'Names of Bidder'!D6</f>
        <v>Sole Bidder</v>
      </c>
      <c r="I22" s="78"/>
      <c r="J22" s="78"/>
      <c r="K22" s="78"/>
      <c r="L22" s="78"/>
      <c r="M22" s="78"/>
      <c r="N22" s="78"/>
      <c r="O22" s="78"/>
      <c r="P22" s="78"/>
      <c r="Q22" s="78"/>
      <c r="R22" s="78"/>
      <c r="S22" s="78"/>
      <c r="T22" s="78"/>
      <c r="U22" s="78"/>
      <c r="V22" s="78"/>
      <c r="W22" s="78"/>
      <c r="X22" s="78"/>
      <c r="Y22" s="78"/>
      <c r="Z22" s="176"/>
      <c r="AA22" s="79"/>
      <c r="AB22" s="34"/>
    </row>
    <row r="23" spans="1:28" ht="33" customHeight="1">
      <c r="D23" s="153"/>
    </row>
    <row r="24" spans="1:28" ht="33" customHeight="1">
      <c r="A24" s="36" t="s">
        <v>6</v>
      </c>
      <c r="B24" s="123" t="str">
        <f>'Names of Bidder'!D28&amp;"-"&amp; 'Names of Bidder'!E28&amp;"-" &amp;'Names of Bidder'!F28</f>
        <v>--</v>
      </c>
      <c r="C24" s="80"/>
      <c r="D24" s="153" t="s">
        <v>4</v>
      </c>
      <c r="E24" s="296" t="str">
        <f>IF('Names of Bidder'!D25=0, "", 'Names of Bidder'!D25)</f>
        <v/>
      </c>
      <c r="F24" s="80"/>
      <c r="G24" s="80"/>
      <c r="H24" s="80"/>
      <c r="I24" s="80"/>
      <c r="J24" s="80"/>
      <c r="K24" s="80"/>
      <c r="L24" s="80"/>
      <c r="M24" s="80"/>
      <c r="N24" s="80"/>
      <c r="O24" s="80"/>
      <c r="P24" s="80"/>
      <c r="Q24" s="80"/>
      <c r="R24" s="80"/>
      <c r="S24" s="80"/>
      <c r="T24" s="80"/>
      <c r="U24" s="80"/>
      <c r="V24" s="80"/>
      <c r="W24" s="80"/>
      <c r="X24" s="80"/>
      <c r="Y24" s="80"/>
      <c r="AA24" s="51">
        <f>Basic!B4</f>
        <v>0</v>
      </c>
    </row>
    <row r="25" spans="1:28" ht="33" customHeight="1">
      <c r="A25" s="36" t="s">
        <v>7</v>
      </c>
      <c r="B25" s="296" t="str">
        <f>IF('Names of Bidder'!D29=0, "", 'Names of Bidder'!D29)</f>
        <v/>
      </c>
      <c r="C25" s="80"/>
      <c r="D25" s="153" t="s">
        <v>5</v>
      </c>
      <c r="E25" s="296" t="str">
        <f>IF('Names of Bidder'!D26=0, "", 'Names of Bidder'!D26)</f>
        <v/>
      </c>
      <c r="F25" s="141"/>
      <c r="G25" s="141"/>
      <c r="H25" s="141"/>
      <c r="I25" s="141"/>
      <c r="J25" s="141"/>
      <c r="K25" s="141"/>
      <c r="L25" s="141"/>
      <c r="M25" s="141"/>
      <c r="N25" s="141"/>
      <c r="O25" s="141"/>
      <c r="P25" s="141"/>
      <c r="Q25" s="141"/>
      <c r="R25" s="141"/>
      <c r="S25" s="141"/>
      <c r="T25" s="141"/>
      <c r="U25" s="141"/>
      <c r="V25" s="141"/>
      <c r="W25" s="141"/>
      <c r="X25" s="141"/>
      <c r="Y25" s="141"/>
      <c r="AA25" s="51">
        <f>Basic!B5</f>
        <v>18</v>
      </c>
    </row>
    <row r="26" spans="1:28" ht="33" customHeight="1">
      <c r="C26" s="80"/>
      <c r="D26" s="153"/>
      <c r="F26" s="141"/>
      <c r="G26" s="141"/>
      <c r="H26" s="141"/>
      <c r="I26" s="141"/>
      <c r="J26" s="141"/>
      <c r="K26" s="141"/>
      <c r="L26" s="141"/>
      <c r="M26" s="141"/>
      <c r="N26" s="141"/>
      <c r="O26" s="141"/>
      <c r="P26" s="141"/>
      <c r="Q26" s="141"/>
      <c r="R26" s="141"/>
      <c r="S26" s="141"/>
      <c r="T26" s="141"/>
      <c r="U26" s="141"/>
      <c r="V26" s="141"/>
      <c r="W26" s="141"/>
      <c r="X26" s="141"/>
      <c r="Y26" s="141"/>
    </row>
    <row r="27" spans="1:28" ht="33" customHeight="1">
      <c r="A27" s="33"/>
      <c r="C27" s="33"/>
      <c r="E27" s="33"/>
      <c r="F27" s="80"/>
      <c r="G27" s="80"/>
      <c r="H27" s="80"/>
      <c r="I27" s="80"/>
      <c r="J27" s="80"/>
      <c r="K27" s="80"/>
      <c r="L27" s="80"/>
      <c r="M27" s="80"/>
      <c r="N27" s="80"/>
      <c r="O27" s="80"/>
      <c r="P27" s="80"/>
      <c r="Q27" s="80"/>
      <c r="R27" s="80"/>
      <c r="S27" s="80"/>
      <c r="T27" s="80"/>
      <c r="U27" s="80"/>
      <c r="V27" s="80"/>
      <c r="W27" s="80"/>
      <c r="X27" s="80"/>
      <c r="Y27" s="80"/>
    </row>
    <row r="28" spans="1:28" ht="20.100000000000001" customHeight="1"/>
    <row r="29" spans="1:28" ht="20.100000000000001" customHeight="1">
      <c r="A29" s="38"/>
    </row>
    <row r="30" spans="1:28" ht="20.100000000000001" customHeight="1"/>
    <row r="31" spans="1:28" ht="20.100000000000001" customHeight="1"/>
    <row r="32" spans="1:28" ht="20.100000000000001" customHeight="1">
      <c r="A32" s="38"/>
    </row>
    <row r="33" spans="1:1" ht="20.100000000000001" customHeight="1"/>
    <row r="34" spans="1:1" ht="20.100000000000001" customHeight="1">
      <c r="A34" s="38"/>
    </row>
    <row r="35" spans="1:1" ht="20.100000000000001" customHeight="1"/>
    <row r="36" spans="1:1" ht="20.100000000000001" customHeight="1">
      <c r="A36" s="38"/>
    </row>
    <row r="37" spans="1:1" ht="20.100000000000001" customHeight="1"/>
    <row r="38" spans="1:1" ht="20.100000000000001" customHeight="1"/>
    <row r="39" spans="1:1" ht="20.100000000000001" customHeight="1"/>
    <row r="40" spans="1:1" ht="20.100000000000001" customHeight="1"/>
  </sheetData>
  <sheetProtection algorithmName="SHA-512" hashValue="hGTIwAreS6vaYb3MKcZ95RHaxh2qdAofNr2D/9x4stXPTTmOUsWomyYPnh3rz2yVDkqpHSwWaGNI/ceyQJAlvQ==" saltValue="awODaHXSQFSD7qntgzR5ng==" spinCount="100000" sheet="1" formatColumns="0" formatRows="0" selectLockedCells="1"/>
  <customSheetViews>
    <customSheetView guid="{AC4C7B77-63EC-4D27-A5DB-0B1118A50B23}" showPageBreaks="1" showGridLines="0" fitToPage="1" printArea="1" hiddenColumns="1" view="pageBreakPreview">
      <selection activeCell="E8" sqref="E8"/>
      <pageMargins left="0.75" right="0.63" top="0.57999999999999996" bottom="0.6" header="0.34" footer="0.35"/>
      <pageSetup scale="80" orientation="portrait" r:id="rId1"/>
      <headerFooter alignWithMargins="0">
        <oddFooter>&amp;R&amp;"Book Antiqua,Bold"&amp;8 Page &amp;P of &amp;N</oddFooter>
      </headerFooter>
    </customSheetView>
    <customSheetView guid="{75B62F04-C357-470B-9A70-09F62BD072B1}" showPageBreaks="1" showGridLines="0" fitToPage="1" printArea="1" hiddenColumns="1" view="pageBreakPreview" topLeftCell="A16">
      <selection activeCell="E8" sqref="E8"/>
      <pageMargins left="0.75" right="0.63" top="0.57999999999999996" bottom="0.6" header="0.34" footer="0.35"/>
      <pageSetup scale="80" orientation="portrait" r:id="rId2"/>
      <headerFooter alignWithMargins="0">
        <oddFooter>&amp;R&amp;"Book Antiqua,Bold"&amp;8 Page &amp;P of &amp;N</oddFooter>
      </headerFooter>
    </customSheetView>
    <customSheetView guid="{FB41F969-87BE-4AD1-A99C-A5F9EA1C8FCB}" showPageBreaks="1" showGridLines="0" fitToPage="1" printArea="1" hiddenColumns="1" view="pageBreakPreview">
      <selection activeCell="E24" sqref="E24"/>
      <pageMargins left="0.75" right="0.63" top="0.57999999999999996" bottom="0.6" header="0.34" footer="0.35"/>
      <pageSetup scale="89" orientation="portrait" r:id="rId3"/>
      <headerFooter alignWithMargins="0">
        <oddFooter>&amp;R&amp;"Book Antiqua,Bold"&amp;8 Page &amp;P of &amp;N</oddFooter>
      </headerFooter>
    </customSheetView>
    <customSheetView guid="{47D52ECC-373D-4A7A-838F-7112A4A0A94F}" showPageBreaks="1" showGridLines="0" fitToPage="1" printArea="1" hiddenColumns="1" view="pageBreakPreview">
      <selection activeCell="L24" sqref="L24"/>
      <pageMargins left="0.75" right="0.63" top="0.57999999999999996" bottom="0.6" header="0.34" footer="0.35"/>
      <pageSetup scale="90" orientation="portrait" r:id="rId4"/>
      <headerFooter alignWithMargins="0">
        <oddFooter>&amp;R&amp;"Book Antiqua,Bold"&amp;8 Page &amp;P of &amp;N</oddFooter>
      </headerFooter>
    </customSheetView>
    <customSheetView guid="{BA86FE7A-199D-4ABD-A444-AE6BFDF4BCC9}" showPageBreaks="1" showGridLines="0" fitToPage="1" printArea="1" hiddenColumns="1" view="pageBreakPreview">
      <selection activeCell="A3" sqref="A3:E3"/>
      <pageMargins left="0.75" right="0.63" top="0.57999999999999996" bottom="0.6" header="0.34" footer="0.35"/>
      <pageSetup scale="89" orientation="portrait" r:id="rId5"/>
      <headerFooter alignWithMargins="0">
        <oddFooter>&amp;R&amp;"Book Antiqua,Bold"&amp;8 Page &amp;P of &amp;N</oddFooter>
      </headerFooter>
    </customSheetView>
    <customSheetView guid="{E51D3662-FFCE-4FD6-A590-7DDC9E38C41F}" showPageBreaks="1" showGridLines="0" fitToPage="1" printArea="1" view="pageBreakPreview">
      <selection activeCell="I16" sqref="I16"/>
      <pageMargins left="0.75" right="0.63" top="0.57999999999999996" bottom="0.6" header="0.34" footer="0.35"/>
      <pageSetup scale="95" orientation="portrait" r:id="rId6"/>
      <headerFooter alignWithMargins="0">
        <oddFooter>&amp;R&amp;"Book Antiqua,Bold"&amp;8 Page &amp;P of &amp;N</oddFooter>
      </headerFooter>
    </customSheetView>
    <customSheetView guid="{CB7992C9-ABA5-4C7D-8C49-1E1D8E8875C7}" showPageBreaks="1" showGridLines="0" printArea="1" view="pageBreakPreview" topLeftCell="A10">
      <selection activeCell="G8" sqref="G8"/>
      <pageMargins left="0.75" right="0.63" top="0.57999999999999996" bottom="0.6" header="0.34" footer="0.35"/>
      <pageSetup scale="97" orientation="portrait" r:id="rId7"/>
      <headerFooter alignWithMargins="0">
        <oddFooter>&amp;R&amp;"Book Antiqua,Bold"&amp;8 Page &amp;P of &amp;N</oddFooter>
      </headerFooter>
    </customSheetView>
    <customSheetView guid="{97C0FC0E-800C-45C9-895E-E91A3F1ADBA4}" showPageBreaks="1" showGridLines="0" printArea="1" view="pageBreakPreview">
      <selection activeCell="A3" sqref="A3:E3"/>
      <pageMargins left="0.75" right="0.63" top="0.57999999999999996" bottom="0.6" header="0.34" footer="0.35"/>
      <pageSetup scale="97" orientation="portrait" r:id="rId8"/>
      <headerFooter alignWithMargins="0">
        <oddFooter>&amp;R&amp;"Book Antiqua,Bold"&amp;8 Page &amp;P of &amp;N</oddFooter>
      </headerFooter>
    </customSheetView>
    <customSheetView guid="{15A19D23-A9FD-4FC1-B7B0-F2D16BDFC729}" showPageBreaks="1" showGridLines="0" printArea="1" view="pageBreakPreview">
      <selection activeCell="B17" sqref="B17:D17"/>
      <pageMargins left="0.75" right="0.63" top="0.57999999999999996" bottom="0.6" header="0.34" footer="0.35"/>
      <pageSetup scale="97" orientation="portrait" r:id="rId9"/>
      <headerFooter alignWithMargins="0">
        <oddFooter>&amp;R&amp;"Book Antiqua,Bold"&amp;8 Page &amp;P of &amp;N</oddFooter>
      </headerFooter>
    </customSheetView>
    <customSheetView guid="{C5EDD9E3-0801-4479-8600-A80B0FCFDF0B}" showPageBreaks="1" showGridLines="0" printArea="1" view="pageBreakPreview">
      <selection activeCell="B17" sqref="B17:D17"/>
      <pageMargins left="0.75" right="0.63" top="0.57999999999999996" bottom="0.6" header="0.34" footer="0.35"/>
      <pageSetup scale="97" orientation="portrait" r:id="rId10"/>
      <headerFooter alignWithMargins="0">
        <oddFooter>&amp;R&amp;"Book Antiqua,Bold"&amp;8 Page &amp;P of &amp;N</oddFooter>
      </headerFooter>
    </customSheetView>
    <customSheetView guid="{FE4EC9C4-31B9-4D40-8323-5B16C3BC840F}" scale="60" showPageBreaks="1" showGridLines="0" printArea="1" view="pageBreakPreview" topLeftCell="A9">
      <selection activeCell="G9" sqref="G9"/>
      <pageMargins left="0.75" right="0.63" top="0.57999999999999996" bottom="0.6" header="0.34" footer="0.35"/>
      <pageSetup scale="97" orientation="portrait" r:id="rId11"/>
      <headerFooter alignWithMargins="0">
        <oddFooter>&amp;R&amp;"Book Antiqua,Bold"&amp;8 Page &amp;P of &amp;N</oddFooter>
      </headerFooter>
    </customSheetView>
    <customSheetView guid="{F9FE2C60-2849-4C32-B532-2B1A89FFA9CD}" showGridLines="0">
      <selection activeCell="G9" sqref="G9"/>
      <pageMargins left="0.75" right="0.63" top="0.57999999999999996" bottom="0.6" header="0.34" footer="0.35"/>
      <pageSetup orientation="portrait" r:id="rId12"/>
      <headerFooter alignWithMargins="0">
        <oddFooter>&amp;R&amp;"Book Antiqua,Bold"&amp;8 Page &amp;P of &amp;N</oddFooter>
      </headerFooter>
    </customSheetView>
    <customSheetView guid="{494F6778-23FE-4AAC-B37D-6C7543FC13B9}" showGridLines="0">
      <selection activeCell="A3" sqref="A3:E3"/>
      <pageMargins left="0.75" right="0.63" top="0.57999999999999996" bottom="0.6" header="0.34" footer="0.35"/>
      <pageSetup orientation="portrait" r:id="rId13"/>
      <headerFooter alignWithMargins="0">
        <oddFooter>&amp;R&amp;"Book Antiqua,Bold"&amp;8 Page &amp;P of &amp;N</oddFooter>
      </headerFooter>
    </customSheetView>
    <customSheetView guid="{CD4CA1A8-824A-452F-BDBA-32A47C1B3013}" showGridLines="0" topLeftCell="A7">
      <selection activeCell="B16" sqref="B16:D16"/>
      <pageMargins left="0.75" right="0.63" top="0.57999999999999996" bottom="0.6" header="0.34" footer="0.35"/>
      <pageSetup orientation="portrait" r:id="rId14"/>
      <headerFooter alignWithMargins="0">
        <oddFooter>&amp;R&amp;"Book Antiqua,Bold"&amp;8 Page &amp;P of &amp;N</oddFooter>
      </headerFooter>
    </customSheetView>
    <customSheetView guid="{8E7B022F-1113-4BA2-B2BA-8EDBE02A2557}" showPageBreaks="1" showGridLines="0" printArea="1" showRuler="0">
      <selection activeCell="A5" sqref="A5:F5"/>
      <pageMargins left="0.75" right="0.63" top="0.57999999999999996" bottom="0.6" header="0.34" footer="0.35"/>
      <pageSetup orientation="portrait" r:id="rId15"/>
      <headerFooter alignWithMargins="0">
        <oddFooter>&amp;L&amp;8Tower Package-TW05, TL associated with Phase-I Generation Project in Orissa (Part-C)&amp;R&amp;"Book Antiqua,Bold"&amp;8 Page &amp;P of &amp;N</oddFooter>
      </headerFooter>
    </customSheetView>
    <customSheetView guid="{A3F641DF-CF1D-48E3-AFDC-E52726A449CB}" showPageBreaks="1" zeroValues="0" printArea="1" showRuler="0">
      <pageMargins left="0.75" right="0.75" top="0.55000000000000004" bottom="0.64" header="0.34" footer="0.38"/>
      <pageSetup orientation="portrait" r:id="rId16"/>
      <headerFooter alignWithMargins="0">
        <oddFooter>&amp;L&amp;8Tower Package-P238-TW04, TL associated with Phase-I Generation Project in Orissa (Part-C)&amp;R&amp;"Book Antiqua,Bold"&amp;8Attachment-3(JV) TW04  / Page &amp;P of &amp;N</oddFooter>
      </headerFooter>
    </customSheetView>
    <customSheetView guid="{ECEBABD0-566A-41C4-AA9A-38EA30EFEDA8}" showPageBreaks="1" showGridLines="0" zeroValues="0" printArea="1" showRuler="0" topLeftCell="A7">
      <pageMargins left="0.75" right="0.63" top="0.55000000000000004" bottom="0.64" header="0.34" footer="0.38"/>
      <pageSetup orientation="portrait" r:id="rId17"/>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selection activeCell="AT2" sqref="AT2"/>
      <pageMargins left="0.75" right="0.63" top="0.57999999999999996" bottom="0.6" header="0.34" footer="0.35"/>
      <pageSetup orientation="portrait" r:id="rId18"/>
      <headerFooter alignWithMargins="0">
        <oddFooter>&amp;R&amp;"Book Antiqua,Bold"&amp;8 Page &amp;P of &amp;N</oddFooter>
      </headerFooter>
    </customSheetView>
    <customSheetView guid="{7A9EA6D6-4DDF-43D9-92E6-C6AFAD14E266}" showGridLines="0">
      <selection activeCell="E27" sqref="E27"/>
      <pageMargins left="0.75" right="0.63" top="0.57999999999999996" bottom="0.6" header="0.34" footer="0.35"/>
      <pageSetup orientation="portrait" r:id="rId19"/>
      <headerFooter alignWithMargins="0">
        <oddFooter>&amp;R&amp;"Book Antiqua,Bold"&amp;8 Page &amp;P of &amp;N</oddFooter>
      </headerFooter>
    </customSheetView>
    <customSheetView guid="{DC28ED1E-3E35-4094-9C2B-5C0A1C1D459C}" showGridLines="0">
      <selection activeCell="E36" sqref="E36"/>
      <pageMargins left="0.75" right="0.63" top="0.57999999999999996" bottom="0.6" header="0.34" footer="0.35"/>
      <pageSetup orientation="portrait" r:id="rId20"/>
      <headerFooter alignWithMargins="0">
        <oddFooter>&amp;R&amp;"Book Antiqua,Bold"&amp;8 Page &amp;P of &amp;N</oddFooter>
      </headerFooter>
    </customSheetView>
    <customSheetView guid="{240327DD-375F-45D4-BA52-89AFD79FE6A1}" scale="60" showPageBreaks="1" showGridLines="0" printArea="1" view="pageBreakPreview">
      <selection activeCell="G9" sqref="G9"/>
      <pageMargins left="0.75" right="0.63" top="0.57999999999999996" bottom="0.6" header="0.34" footer="0.35"/>
      <pageSetup scale="97" orientation="portrait" r:id="rId21"/>
      <headerFooter alignWithMargins="0">
        <oddFooter>&amp;R&amp;"Book Antiqua,Bold"&amp;8 Page &amp;P of &amp;N</oddFooter>
      </headerFooter>
    </customSheetView>
    <customSheetView guid="{477F7E43-D393-45BA-B99B-D838E4629B5D}" showPageBreaks="1" showGridLines="0" printArea="1" view="pageBreakPreview">
      <selection activeCell="B17" sqref="B17:D17"/>
      <pageMargins left="0.75" right="0.63" top="0.57999999999999996" bottom="0.6" header="0.34" footer="0.35"/>
      <pageSetup scale="97" orientation="portrait" r:id="rId22"/>
      <headerFooter alignWithMargins="0">
        <oddFooter>&amp;R&amp;"Book Antiqua,Bold"&amp;8 Page &amp;P of &amp;N</oddFooter>
      </headerFooter>
    </customSheetView>
    <customSheetView guid="{8E3ED18F-7B8F-4A1C-969D-A70DC3B696C3}" showPageBreaks="1" showGridLines="0" printArea="1" view="pageBreakPreview">
      <selection activeCell="B17" sqref="B17:D17"/>
      <pageMargins left="0.75" right="0.63" top="0.57999999999999996" bottom="0.6" header="0.34" footer="0.35"/>
      <pageSetup scale="97" orientation="portrait" r:id="rId23"/>
      <headerFooter alignWithMargins="0">
        <oddFooter>&amp;R&amp;"Book Antiqua,Bold"&amp;8 Page &amp;P of &amp;N</oddFooter>
      </headerFooter>
    </customSheetView>
    <customSheetView guid="{38BECF6E-1A53-4F98-87B9-44F2C5F77E08}" showPageBreaks="1" showGridLines="0" printArea="1" view="pageBreakPreview">
      <selection activeCell="A3" sqref="A3:E3"/>
      <pageMargins left="0.75" right="0.63" top="0.57999999999999996" bottom="0.6" header="0.34" footer="0.35"/>
      <pageSetup scale="97" orientation="portrait" r:id="rId24"/>
      <headerFooter alignWithMargins="0">
        <oddFooter>&amp;R&amp;"Book Antiqua,Bold"&amp;8 Page &amp;P of &amp;N</oddFooter>
      </headerFooter>
    </customSheetView>
    <customSheetView guid="{340562B9-6CEE-4962-8D7D-CA1C6778F52C}" showPageBreaks="1" showGridLines="0" printArea="1" view="pageBreakPreview">
      <selection activeCell="A3" sqref="A3:E3"/>
      <pageMargins left="0.75" right="0.63" top="0.57999999999999996" bottom="0.6" header="0.34" footer="0.35"/>
      <pageSetup scale="97" orientation="portrait" r:id="rId25"/>
      <headerFooter alignWithMargins="0">
        <oddFooter>&amp;R&amp;"Book Antiqua,Bold"&amp;8 Page &amp;P of &amp;N</oddFooter>
      </headerFooter>
    </customSheetView>
    <customSheetView guid="{82E8A0F5-0020-4355-95CF-28601763A783}" showPageBreaks="1" showGridLines="0" fitToPage="1" printArea="1" view="pageBreakPreview">
      <selection activeCell="G5" sqref="G5"/>
      <pageMargins left="0.75" right="0.63" top="0.57999999999999996" bottom="0.6" header="0.34" footer="0.35"/>
      <pageSetup scale="95" orientation="portrait" r:id="rId26"/>
      <headerFooter alignWithMargins="0">
        <oddFooter>&amp;R&amp;"Book Antiqua,Bold"&amp;8 Page &amp;P of &amp;N</oddFooter>
      </headerFooter>
    </customSheetView>
    <customSheetView guid="{05855B4F-D61E-4C97-B759-B2F96767F6F8}" showPageBreaks="1" showGridLines="0" fitToPage="1" printArea="1" hiddenColumns="1" view="pageBreakPreview">
      <selection activeCell="I5" sqref="I5"/>
      <pageMargins left="0.75" right="0.63" top="0.57999999999999996" bottom="0.6" header="0.34" footer="0.35"/>
      <pageSetup scale="86" orientation="portrait" r:id="rId27"/>
      <headerFooter alignWithMargins="0">
        <oddFooter>&amp;R&amp;"Book Antiqua,Bold"&amp;8 Page &amp;P of &amp;N</oddFooter>
      </headerFooter>
    </customSheetView>
    <customSheetView guid="{347D9A5E-5167-4CD7-A121-BEAF211F64E4}" showPageBreaks="1" showGridLines="0" fitToPage="1" printArea="1" hiddenColumns="1" view="pageBreakPreview">
      <selection activeCell="L24" sqref="L24"/>
      <pageMargins left="0.75" right="0.63" top="0.57999999999999996" bottom="0.6" header="0.34" footer="0.35"/>
      <pageSetup scale="90" orientation="portrait" r:id="rId28"/>
      <headerFooter alignWithMargins="0">
        <oddFooter>&amp;R&amp;"Book Antiqua,Bold"&amp;8 Page &amp;P of &amp;N</oddFooter>
      </headerFooter>
    </customSheetView>
    <customSheetView guid="{72B383D4-8341-48BE-BBCC-63C6785ABF81}" showPageBreaks="1" showGridLines="0" fitToPage="1" printArea="1" hiddenColumns="1" view="pageBreakPreview">
      <selection activeCell="E24" sqref="E24"/>
      <pageMargins left="0.75" right="0.63" top="0.57999999999999996" bottom="0.6" header="0.34" footer="0.35"/>
      <pageSetup scale="90" orientation="portrait" r:id="rId29"/>
      <headerFooter alignWithMargins="0">
        <oddFooter>&amp;R&amp;"Book Antiqua,Bold"&amp;8 Page &amp;P of &amp;N</oddFooter>
      </headerFooter>
    </customSheetView>
    <customSheetView guid="{7706378E-40E2-4583-90AF-E6E1DCB3696C}" showPageBreaks="1" showGridLines="0" fitToPage="1" printArea="1" hiddenColumns="1" view="pageBreakPreview" topLeftCell="A16">
      <selection activeCell="E8" sqref="E8"/>
      <pageMargins left="0.75" right="0.63" top="0.57999999999999996" bottom="0.6" header="0.34" footer="0.35"/>
      <pageSetup scale="80" orientation="portrait" r:id="rId30"/>
      <headerFooter alignWithMargins="0">
        <oddFooter>&amp;R&amp;"Book Antiqua,Bold"&amp;8 Page &amp;P of &amp;N</oddFooter>
      </headerFooter>
    </customSheetView>
  </customSheetViews>
  <mergeCells count="15">
    <mergeCell ref="A8:D8"/>
    <mergeCell ref="A1:D1"/>
    <mergeCell ref="A3:E3"/>
    <mergeCell ref="A5:E5"/>
    <mergeCell ref="A22:E22"/>
    <mergeCell ref="B9:D9"/>
    <mergeCell ref="B10:D10"/>
    <mergeCell ref="B11:D11"/>
    <mergeCell ref="B12:D12"/>
    <mergeCell ref="B20:D20"/>
    <mergeCell ref="A14:E14"/>
    <mergeCell ref="B17:D17"/>
    <mergeCell ref="B18:D18"/>
    <mergeCell ref="B19:D19"/>
    <mergeCell ref="B16:D16"/>
  </mergeCells>
  <phoneticPr fontId="7" type="noConversion"/>
  <conditionalFormatting sqref="A15:A19 B15:E20">
    <cfRule type="expression" dxfId="23" priority="1" stopIfTrue="1">
      <formula>$Z$2=0</formula>
    </cfRule>
  </conditionalFormatting>
  <conditionalFormatting sqref="A22">
    <cfRule type="expression" dxfId="22" priority="2" stopIfTrue="1">
      <formula>$H$22="Sole Bidder"</formula>
    </cfRule>
  </conditionalFormatting>
  <pageMargins left="0.75" right="0.63" top="0.57999999999999996" bottom="0.6" header="0.34" footer="0.35"/>
  <pageSetup scale="80" orientation="portrait" r:id="rId31"/>
  <headerFooter alignWithMargins="0">
    <oddFooter>&amp;R&amp;"Book Antiqua,Bold"&amp;8 Page &amp;P of &amp;N</oddFooter>
  </headerFooter>
  <drawing r:id="rId3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indexed="12"/>
    <pageSetUpPr fitToPage="1"/>
  </sheetPr>
  <dimension ref="A1:I38"/>
  <sheetViews>
    <sheetView showGridLines="0" view="pageBreakPreview" zoomScaleSheetLayoutView="100" workbookViewId="0">
      <selection activeCell="B10" sqref="B10:D10"/>
    </sheetView>
  </sheetViews>
  <sheetFormatPr defaultColWidth="9.109375" defaultRowHeight="14.4"/>
  <cols>
    <col min="1" max="1" width="12.109375" style="29" customWidth="1"/>
    <col min="2" max="2" width="20.5546875" style="29" customWidth="1"/>
    <col min="3" max="3" width="11.44140625" style="29" customWidth="1"/>
    <col min="4" max="4" width="40" style="29" customWidth="1"/>
    <col min="5" max="5" width="39.88671875" style="29" customWidth="1"/>
    <col min="6" max="8" width="9.109375" style="24"/>
    <col min="9" max="16384" width="9.109375" style="25"/>
  </cols>
  <sheetData>
    <row r="1" spans="1:9" s="24" customFormat="1" ht="31.5" customHeight="1">
      <c r="A1" s="648" t="str">
        <f>'Attach 3(JV)'!A1</f>
        <v>Specification No. :5002001909/OTHERS/DOM/A04-CC CS -5</v>
      </c>
      <c r="B1" s="648"/>
      <c r="C1" s="648"/>
      <c r="D1" s="648"/>
      <c r="E1" s="374" t="str">
        <f>"Attachment-3(QR) " &amp; 'Attach 3(JV)'!AT1</f>
        <v xml:space="preserve">Attachment-3(QR) </v>
      </c>
    </row>
    <row r="2" spans="1:9" ht="5.25" customHeight="1"/>
    <row r="3" spans="1:9" ht="78.75" customHeight="1">
      <c r="A3" s="610" t="str">
        <f>'Attach 3(JV)'!A3</f>
        <v>Rural Electrification Work under Prime Minister’s Development Project (PMDP) in Reasi, Udhampur &amp; Ramban districts of UT of J&amp;K.</v>
      </c>
      <c r="B3" s="611"/>
      <c r="C3" s="611"/>
      <c r="D3" s="611"/>
      <c r="E3" s="611"/>
      <c r="F3" s="26"/>
      <c r="G3" s="27"/>
      <c r="H3" s="26"/>
    </row>
    <row r="4" spans="1:9" ht="20.100000000000001" customHeight="1">
      <c r="A4" s="28"/>
      <c r="H4" s="30"/>
      <c r="I4" s="10"/>
    </row>
    <row r="5" spans="1:9" ht="20.100000000000001" customHeight="1">
      <c r="A5" s="643" t="s">
        <v>356</v>
      </c>
      <c r="B5" s="643"/>
      <c r="C5" s="643"/>
      <c r="D5" s="643"/>
      <c r="E5" s="643"/>
      <c r="F5" s="31"/>
      <c r="H5" s="30"/>
      <c r="I5" s="12"/>
    </row>
    <row r="6" spans="1:9" ht="20.100000000000001" customHeight="1">
      <c r="A6" s="32"/>
      <c r="H6" s="30"/>
      <c r="I6" s="12"/>
    </row>
    <row r="7" spans="1:9" ht="20.100000000000001" customHeight="1">
      <c r="A7" s="33" t="str">
        <f>'Attach 3(JV)'!A7</f>
        <v>Bidder’s Name and Address (Sole Bidder) :</v>
      </c>
      <c r="E7" s="15" t="str">
        <f>'Attach 3(JV)'!E7</f>
        <v>To:</v>
      </c>
      <c r="H7" s="30"/>
      <c r="I7" s="12"/>
    </row>
    <row r="8" spans="1:9" ht="36" customHeight="1">
      <c r="A8" s="641" t="str">
        <f>'Attach 3(JV)'!A8</f>
        <v/>
      </c>
      <c r="B8" s="641"/>
      <c r="C8" s="641"/>
      <c r="D8" s="641"/>
      <c r="E8" s="158" t="str">
        <f>'Attach 3(JV)'!E8</f>
        <v>Contract Services</v>
      </c>
      <c r="H8" s="30"/>
      <c r="I8" s="12"/>
    </row>
    <row r="9" spans="1:9" ht="20.100000000000001" customHeight="1">
      <c r="A9" s="13" t="s">
        <v>351</v>
      </c>
      <c r="B9" s="645" t="str">
        <f>'Attach 3(JV)'!B9</f>
        <v/>
      </c>
      <c r="C9" s="645"/>
      <c r="D9" s="645"/>
      <c r="E9" s="158" t="str">
        <f>'Attach 3(JV)'!E9</f>
        <v>Power Grid Corporation of India Ltd.,</v>
      </c>
      <c r="H9" s="30"/>
      <c r="I9" s="12"/>
    </row>
    <row r="10" spans="1:9" ht="20.100000000000001" customHeight="1">
      <c r="A10" s="13" t="s">
        <v>353</v>
      </c>
      <c r="B10" s="650" t="str">
        <f>'Attach 3(JV)'!B10</f>
        <v/>
      </c>
      <c r="C10" s="650"/>
      <c r="D10" s="650"/>
      <c r="E10" s="158" t="str">
        <f>'Attach 3(JV)'!E10</f>
        <v>"Saudamini", Plot No. 2, Sector 29</v>
      </c>
      <c r="H10" s="30"/>
      <c r="I10" s="12"/>
    </row>
    <row r="11" spans="1:9" ht="20.100000000000001" customHeight="1">
      <c r="B11" s="650" t="str">
        <f>'Attach 3(JV)'!B11</f>
        <v/>
      </c>
      <c r="C11" s="650"/>
      <c r="D11" s="650"/>
      <c r="E11" s="158" t="str">
        <f>'Attach 3(JV)'!E11</f>
        <v>Gurgaon (Haryana) - 122001</v>
      </c>
    </row>
    <row r="12" spans="1:9" ht="20.100000000000001" customHeight="1">
      <c r="A12" s="32"/>
      <c r="B12" s="650" t="str">
        <f>'Attach 3(JV)'!B12</f>
        <v/>
      </c>
      <c r="C12" s="650"/>
      <c r="D12" s="650"/>
      <c r="E12" s="15"/>
    </row>
    <row r="13" spans="1:9" ht="20.100000000000001" customHeight="1">
      <c r="A13" s="29" t="s">
        <v>346</v>
      </c>
      <c r="B13" s="104"/>
      <c r="C13" s="104"/>
      <c r="D13" s="104"/>
    </row>
    <row r="14" spans="1:9" ht="20.100000000000001" customHeight="1">
      <c r="A14" s="32"/>
      <c r="B14" s="104"/>
      <c r="C14" s="104"/>
      <c r="D14" s="104"/>
    </row>
    <row r="15" spans="1:9" ht="27.75" customHeight="1">
      <c r="A15" s="649" t="s">
        <v>726</v>
      </c>
      <c r="B15" s="649"/>
      <c r="C15" s="649"/>
      <c r="D15" s="649"/>
      <c r="E15" s="649"/>
      <c r="F15" s="34"/>
      <c r="G15" s="34"/>
      <c r="H15" s="34"/>
    </row>
    <row r="16" spans="1:9" ht="20.100000000000001" customHeight="1">
      <c r="A16" s="32"/>
    </row>
    <row r="17" spans="1:5" ht="20.100000000000001" customHeight="1">
      <c r="A17" s="35"/>
    </row>
    <row r="18" spans="1:5" ht="20.100000000000001" customHeight="1"/>
    <row r="19" spans="1:5" ht="20.100000000000001" customHeight="1">
      <c r="A19" s="35"/>
    </row>
    <row r="20" spans="1:5" ht="20.100000000000001" customHeight="1">
      <c r="A20" s="35"/>
    </row>
    <row r="21" spans="1:5" ht="33" customHeight="1">
      <c r="D21" s="37"/>
    </row>
    <row r="22" spans="1:5" ht="33" customHeight="1">
      <c r="A22" s="36" t="s">
        <v>6</v>
      </c>
      <c r="B22" s="72" t="str">
        <f>'Attach 3(JV)'!B24</f>
        <v>--</v>
      </c>
      <c r="C22" s="33"/>
      <c r="D22" s="37" t="s">
        <v>4</v>
      </c>
      <c r="E22" s="297" t="str">
        <f>'Attach 3(JV)'!E24</f>
        <v/>
      </c>
    </row>
    <row r="23" spans="1:5" ht="33" customHeight="1">
      <c r="A23" s="36" t="s">
        <v>7</v>
      </c>
      <c r="B23" s="297" t="str">
        <f>'Attach 3(JV)'!B25</f>
        <v/>
      </c>
      <c r="C23" s="33"/>
      <c r="D23" s="37" t="s">
        <v>5</v>
      </c>
      <c r="E23" s="297" t="str">
        <f>'Attach 3(JV)'!E25</f>
        <v/>
      </c>
    </row>
    <row r="24" spans="1:5" ht="33" customHeight="1">
      <c r="C24" s="33"/>
      <c r="D24" s="37"/>
    </row>
    <row r="25" spans="1:5" ht="33" customHeight="1">
      <c r="A25" s="33"/>
      <c r="B25" s="33"/>
      <c r="C25" s="33"/>
      <c r="D25" s="37"/>
      <c r="E25" s="33"/>
    </row>
    <row r="26" spans="1:5" ht="20.100000000000001" customHeight="1"/>
    <row r="27" spans="1:5" ht="20.100000000000001" customHeight="1">
      <c r="A27" s="38"/>
    </row>
    <row r="28" spans="1:5" ht="20.100000000000001" customHeight="1"/>
    <row r="29" spans="1:5" ht="20.100000000000001" customHeight="1"/>
    <row r="30" spans="1:5" ht="20.100000000000001" customHeight="1">
      <c r="A30" s="38"/>
    </row>
    <row r="31" spans="1:5" ht="20.100000000000001" customHeight="1"/>
    <row r="32" spans="1:5" ht="20.100000000000001" customHeight="1">
      <c r="A32" s="38"/>
    </row>
    <row r="33" spans="1:1" ht="20.100000000000001" customHeight="1"/>
    <row r="34" spans="1:1" ht="20.100000000000001" customHeight="1">
      <c r="A34" s="38"/>
    </row>
    <row r="35" spans="1:1" ht="20.100000000000001" customHeight="1"/>
    <row r="36" spans="1:1" ht="20.100000000000001" customHeight="1"/>
    <row r="37" spans="1:1" ht="20.100000000000001" customHeight="1"/>
    <row r="38" spans="1:1" ht="20.100000000000001" customHeight="1"/>
  </sheetData>
  <sheetProtection algorithmName="SHA-512" hashValue="WQVwTfJsmawt9he35OJymxsQrYAEh4LWrCUpzjGRZznCzLdBUTHpQy4QBIEPvyTkv1HrmQhpJ8yc2Zf2n3otAg==" saltValue="JX84cxhqKvBCUJDdVGMGmg==" spinCount="100000" sheet="1" formatColumns="0" formatRows="0" selectLockedCells="1"/>
  <customSheetViews>
    <customSheetView guid="{AC4C7B77-63EC-4D27-A5DB-0B1118A50B23}" showPageBreaks="1" showGridLines="0" fitToPage="1" printArea="1" view="pageBreakPreview">
      <selection activeCell="B10" sqref="B10:D10"/>
      <pageMargins left="0.75" right="0.63" top="0.57999999999999996" bottom="0.6" header="0.34" footer="0.35"/>
      <pageSetup scale="81" orientation="portrait" r:id="rId1"/>
      <headerFooter alignWithMargins="0">
        <oddFooter>&amp;R&amp;"Book Antiqua,Bold"&amp;8 Page &amp;P of &amp;N</oddFooter>
      </headerFooter>
    </customSheetView>
    <customSheetView guid="{75B62F04-C357-470B-9A70-09F62BD072B1}" showPageBreaks="1" showGridLines="0" fitToPage="1" printArea="1" view="pageBreakPreview">
      <selection activeCell="B10" sqref="B10:D10"/>
      <pageMargins left="0.75" right="0.63" top="0.57999999999999996" bottom="0.6" header="0.34" footer="0.35"/>
      <pageSetup scale="81" orientation="portrait" r:id="rId2"/>
      <headerFooter alignWithMargins="0">
        <oddFooter>&amp;R&amp;"Book Antiqua,Bold"&amp;8 Page &amp;P of &amp;N</oddFooter>
      </headerFooter>
    </customSheetView>
    <customSheetView guid="{FB41F969-87BE-4AD1-A99C-A5F9EA1C8FCB}" showPageBreaks="1" showGridLines="0" fitToPage="1" printArea="1" view="pageBreakPreview">
      <selection activeCell="E31" sqref="E31"/>
      <pageMargins left="0.75" right="0.63" top="0.57999999999999996" bottom="0.6" header="0.34" footer="0.35"/>
      <pageSetup scale="98" orientation="portrait" r:id="rId3"/>
      <headerFooter alignWithMargins="0">
        <oddFooter>&amp;R&amp;"Book Antiqua,Bold"&amp;8 Page &amp;P of &amp;N</oddFooter>
      </headerFooter>
    </customSheetView>
    <customSheetView guid="{47D52ECC-373D-4A7A-838F-7112A4A0A94F}" showPageBreaks="1" showGridLines="0" fitToPage="1" printArea="1" view="pageBreakPreview">
      <selection activeCell="A3" sqref="A3:E3"/>
      <pageMargins left="0.75" right="0.63" top="0.57999999999999996" bottom="0.6" header="0.34" footer="0.35"/>
      <pageSetup scale="97" orientation="portrait" r:id="rId4"/>
      <headerFooter alignWithMargins="0">
        <oddFooter>&amp;R&amp;"Book Antiqua,Bold"&amp;8 Page &amp;P of &amp;N</oddFooter>
      </headerFooter>
    </customSheetView>
    <customSheetView guid="{BA86FE7A-199D-4ABD-A444-AE6BFDF4BCC9}" showPageBreaks="1" showGridLines="0" fitToPage="1" printArea="1" view="pageBreakPreview" topLeftCell="A7">
      <selection activeCell="H14" sqref="H14"/>
      <pageMargins left="0.75" right="0.63" top="0.57999999999999996" bottom="0.6" header="0.34" footer="0.35"/>
      <pageSetup scale="98" orientation="portrait" r:id="rId5"/>
      <headerFooter alignWithMargins="0">
        <oddFooter>&amp;R&amp;"Book Antiqua,Bold"&amp;8 Page &amp;P of &amp;N</oddFooter>
      </headerFooter>
    </customSheetView>
    <customSheetView guid="{E51D3662-FFCE-4FD6-A590-7DDC9E38C41F}" showPageBreaks="1" showGridLines="0" fitToPage="1" printArea="1" view="pageBreakPreview">
      <selection activeCell="I16" sqref="I16"/>
      <pageMargins left="0.75" right="0.63" top="0.57999999999999996" bottom="0.6" header="0.34" footer="0.35"/>
      <pageSetup orientation="portrait" r:id="rId6"/>
      <headerFooter alignWithMargins="0">
        <oddFooter>&amp;R&amp;"Book Antiqua,Bold"&amp;8 Page &amp;P of &amp;N</oddFooter>
      </headerFooter>
    </customSheetView>
    <customSheetView guid="{CB7992C9-ABA5-4C7D-8C49-1E1D8E8875C7}" showPageBreaks="1" showGridLines="0" printArea="1" view="pageBreakPreview" topLeftCell="A10">
      <selection activeCell="H6" sqref="H6"/>
      <pageMargins left="0.75" right="0.63" top="0.57999999999999996" bottom="0.6" header="0.34" footer="0.35"/>
      <pageSetup orientation="portrait" r:id="rId7"/>
      <headerFooter alignWithMargins="0">
        <oddFooter>&amp;R&amp;"Book Antiqua,Bold"&amp;8 Page &amp;P of &amp;N</oddFooter>
      </headerFooter>
    </customSheetView>
    <customSheetView guid="{97C0FC0E-800C-45C9-895E-E91A3F1ADBA4}" showPageBreaks="1" showGridLines="0" printArea="1" view="pageBreakPreview" topLeftCell="A4">
      <selection activeCell="D20" sqref="D20"/>
      <pageMargins left="0.75" right="0.63" top="0.57999999999999996" bottom="0.6" header="0.34" footer="0.35"/>
      <pageSetup orientation="portrait" r:id="rId8"/>
      <headerFooter alignWithMargins="0">
        <oddFooter>&amp;R&amp;"Book Antiqua,Bold"&amp;8 Page &amp;P of &amp;N</oddFooter>
      </headerFooter>
    </customSheetView>
    <customSheetView guid="{15A19D23-A9FD-4FC1-B7B0-F2D16BDFC729}" showPageBreaks="1" showGridLines="0" printArea="1" view="pageBreakPreview">
      <selection activeCell="B17" sqref="B17"/>
      <pageMargins left="0.75" right="0.63" top="0.57999999999999996" bottom="0.6" header="0.34" footer="0.35"/>
      <pageSetup orientation="portrait" r:id="rId9"/>
      <headerFooter alignWithMargins="0">
        <oddFooter>&amp;R&amp;"Book Antiqua,Bold"&amp;8 Page &amp;P of &amp;N</oddFooter>
      </headerFooter>
    </customSheetView>
    <customSheetView guid="{C5EDD9E3-0801-4479-8600-A80B0FCFDF0B}" showPageBreaks="1" showGridLines="0" printArea="1" view="pageBreakPreview" topLeftCell="A22">
      <selection activeCell="B17" sqref="B17"/>
      <pageMargins left="0.75" right="0.63" top="0.57999999999999996" bottom="0.6" header="0.34" footer="0.35"/>
      <pageSetup orientation="portrait" r:id="rId10"/>
      <headerFooter alignWithMargins="0">
        <oddFooter>&amp;R&amp;"Book Antiqua,Bold"&amp;8 Page &amp;P of &amp;N</oddFooter>
      </headerFooter>
    </customSheetView>
    <customSheetView guid="{FE4EC9C4-31B9-4D40-8323-5B16C3BC840F}" scale="60" showPageBreaks="1" showGridLines="0" printArea="1" view="pageBreakPreview" topLeftCell="A7">
      <selection activeCell="E13" sqref="E13"/>
      <pageMargins left="0.75" right="0.63" top="0.57999999999999996" bottom="0.6" header="0.34" footer="0.35"/>
      <pageSetup orientation="portrait" r:id="rId11"/>
      <headerFooter alignWithMargins="0">
        <oddFooter>&amp;R&amp;"Book Antiqua,Bold"&amp;8 Page &amp;P of &amp;N</oddFooter>
      </headerFooter>
    </customSheetView>
    <customSheetView guid="{F9FE2C60-2849-4C32-B532-2B1A89FFA9CD}" showGridLines="0" topLeftCell="A19">
      <selection activeCell="E13" sqref="E13"/>
      <pageMargins left="0.75" right="0.63" top="0.57999999999999996" bottom="0.6" header="0.34" footer="0.35"/>
      <pageSetup orientation="portrait" r:id="rId12"/>
      <headerFooter alignWithMargins="0">
        <oddFooter>&amp;R&amp;"Book Antiqua,Bold"&amp;8 Page &amp;P of &amp;N</oddFooter>
      </headerFooter>
    </customSheetView>
    <customSheetView guid="{494F6778-23FE-4AAC-B37D-6C7543FC13B9}" showGridLines="0">
      <selection activeCell="A3" sqref="A3:E3"/>
      <pageMargins left="0.75" right="0.63" top="0.57999999999999996" bottom="0.6" header="0.34" footer="0.35"/>
      <pageSetup orientation="portrait" r:id="rId13"/>
      <headerFooter alignWithMargins="0">
        <oddFooter>&amp;R&amp;"Book Antiqua,Bold"&amp;8 Page &amp;P of &amp;N</oddFooter>
      </headerFooter>
    </customSheetView>
    <customSheetView guid="{CD4CA1A8-824A-452F-BDBA-32A47C1B3013}" showGridLines="0">
      <selection activeCell="E8" sqref="E8"/>
      <pageMargins left="0.75" right="0.63" top="0.57999999999999996" bottom="0.6" header="0.34" footer="0.35"/>
      <pageSetup orientation="portrait" r:id="rId14"/>
      <headerFooter alignWithMargins="0">
        <oddFooter>&amp;R&amp;"Book Antiqua,Bold"&amp;8 Page &amp;P of &amp;N</oddFooter>
      </headerFooter>
    </customSheetView>
    <customSheetView guid="{8E7B022F-1113-4BA2-B2BA-8EDBE02A2557}" showPageBreaks="1" showGridLines="0" printArea="1" showRuler="0">
      <selection activeCell="A5" sqref="A5:F5"/>
      <pageMargins left="0.75" right="0.63" top="0.57999999999999996" bottom="0.6" header="0.34" footer="0.35"/>
      <pageSetup orientation="portrait" r:id="rId15"/>
      <headerFooter alignWithMargins="0">
        <oddFooter>&amp;L&amp;8Tower Package-TW05, TL associated with Phase-I Generation Project in Orissa (Part-C)&amp;R&amp;"Book Antiqua,Bold"&amp;8 Page &amp;P of &amp;N</oddFooter>
      </headerFooter>
    </customSheetView>
    <customSheetView guid="{A3F641DF-CF1D-48E3-AFDC-E52726A449CB}" zeroValues="0" showRuler="0">
      <pageMargins left="0.75" right="0.75" top="0.77" bottom="1" header="0.5" footer="0.5"/>
      <pageSetup orientation="portrait" r:id="rId16"/>
      <headerFooter alignWithMargins="0">
        <oddFooter>&amp;L&amp;8Tower Package-P238-TW04, TL associated with Phase-I Generation Project in Orissa (Part-C)&amp;R&amp;"Book Antiqua,Bold"&amp;8Attachment-3(QR) TW04  / Page &amp;P of &amp;N</oddFooter>
      </headerFooter>
    </customSheetView>
    <customSheetView guid="{ECEBABD0-566A-41C4-AA9A-38EA30EFEDA8}" showPageBreaks="1" showGridLines="0" zeroValues="0" printArea="1" showRuler="0">
      <pageMargins left="0.75" right="0.63" top="0.55000000000000004" bottom="0.64" header="0.34" footer="0.38"/>
      <pageSetup orientation="portrait" r:id="rId17"/>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selection activeCell="E8" sqref="E8"/>
      <pageMargins left="0.75" right="0.63" top="0.57999999999999996" bottom="0.6" header="0.34" footer="0.35"/>
      <pageSetup orientation="portrait" r:id="rId18"/>
      <headerFooter alignWithMargins="0">
        <oddFooter>&amp;R&amp;"Book Antiqua,Bold"&amp;8 Page &amp;P of &amp;N</oddFooter>
      </headerFooter>
    </customSheetView>
    <customSheetView guid="{7A9EA6D6-4DDF-43D9-92E6-C6AFAD14E266}" showGridLines="0">
      <selection activeCell="A3" sqref="A3:E3"/>
      <pageMargins left="0.75" right="0.63" top="0.57999999999999996" bottom="0.6" header="0.34" footer="0.35"/>
      <pageSetup orientation="portrait" r:id="rId19"/>
      <headerFooter alignWithMargins="0">
        <oddFooter>&amp;R&amp;"Book Antiqua,Bold"&amp;8 Page &amp;P of &amp;N</oddFooter>
      </headerFooter>
    </customSheetView>
    <customSheetView guid="{DC28ED1E-3E35-4094-9C2B-5C0A1C1D459C}" showGridLines="0">
      <selection activeCell="A3" sqref="A3:E3"/>
      <pageMargins left="0.75" right="0.63" top="0.57999999999999996" bottom="0.6" header="0.34" footer="0.35"/>
      <pageSetup orientation="portrait" r:id="rId20"/>
      <headerFooter alignWithMargins="0">
        <oddFooter>&amp;R&amp;"Book Antiqua,Bold"&amp;8 Page &amp;P of &amp;N</oddFooter>
      </headerFooter>
    </customSheetView>
    <customSheetView guid="{240327DD-375F-45D4-BA52-89AFD79FE6A1}" scale="60" showPageBreaks="1" showGridLines="0" printArea="1" view="pageBreakPreview">
      <selection activeCell="E13" sqref="E13"/>
      <pageMargins left="0.75" right="0.63" top="0.57999999999999996" bottom="0.6" header="0.34" footer="0.35"/>
      <pageSetup orientation="portrait" r:id="rId21"/>
      <headerFooter alignWithMargins="0">
        <oddFooter>&amp;R&amp;"Book Antiqua,Bold"&amp;8 Page &amp;P of &amp;N</oddFooter>
      </headerFooter>
    </customSheetView>
    <customSheetView guid="{477F7E43-D393-45BA-B99B-D838E4629B5D}" showPageBreaks="1" showGridLines="0" printArea="1" view="pageBreakPreview">
      <selection activeCell="B17" sqref="B17"/>
      <pageMargins left="0.75" right="0.63" top="0.57999999999999996" bottom="0.6" header="0.34" footer="0.35"/>
      <pageSetup orientation="portrait" r:id="rId22"/>
      <headerFooter alignWithMargins="0">
        <oddFooter>&amp;R&amp;"Book Antiqua,Bold"&amp;8 Page &amp;P of &amp;N</oddFooter>
      </headerFooter>
    </customSheetView>
    <customSheetView guid="{8E3ED18F-7B8F-4A1C-969D-A70DC3B696C3}" showPageBreaks="1" showGridLines="0" printArea="1" view="pageBreakPreview">
      <selection activeCell="B17" sqref="B17"/>
      <pageMargins left="0.75" right="0.63" top="0.57999999999999996" bottom="0.6" header="0.34" footer="0.35"/>
      <pageSetup orientation="portrait" r:id="rId23"/>
      <headerFooter alignWithMargins="0">
        <oddFooter>&amp;R&amp;"Book Antiqua,Bold"&amp;8 Page &amp;P of &amp;N</oddFooter>
      </headerFooter>
    </customSheetView>
    <customSheetView guid="{38BECF6E-1A53-4F98-87B9-44F2C5F77E08}" showPageBreaks="1" showGridLines="0" printArea="1" view="pageBreakPreview">
      <selection activeCell="I5" sqref="I5"/>
      <pageMargins left="0.75" right="0.63" top="0.57999999999999996" bottom="0.6" header="0.34" footer="0.35"/>
      <pageSetup orientation="portrait" r:id="rId24"/>
      <headerFooter alignWithMargins="0">
        <oddFooter>&amp;R&amp;"Book Antiqua,Bold"&amp;8 Page &amp;P of &amp;N</oddFooter>
      </headerFooter>
    </customSheetView>
    <customSheetView guid="{340562B9-6CEE-4962-8D7D-CA1C6778F52C}" showPageBreaks="1" showGridLines="0" printArea="1" view="pageBreakPreview">
      <selection activeCell="I5" sqref="I5"/>
      <pageMargins left="0.75" right="0.63" top="0.57999999999999996" bottom="0.6" header="0.34" footer="0.35"/>
      <pageSetup orientation="portrait" r:id="rId25"/>
      <headerFooter alignWithMargins="0">
        <oddFooter>&amp;R&amp;"Book Antiqua,Bold"&amp;8 Page &amp;P of &amp;N</oddFooter>
      </headerFooter>
    </customSheetView>
    <customSheetView guid="{82E8A0F5-0020-4355-95CF-28601763A783}" showPageBreaks="1" showGridLines="0" fitToPage="1" printArea="1" view="pageBreakPreview">
      <selection activeCell="E4" sqref="E4"/>
      <pageMargins left="0.75" right="0.63" top="0.57999999999999996" bottom="0.6" header="0.34" footer="0.35"/>
      <pageSetup scale="97" orientation="portrait" r:id="rId26"/>
      <headerFooter alignWithMargins="0">
        <oddFooter>&amp;R&amp;"Book Antiqua,Bold"&amp;8 Page &amp;P of &amp;N</oddFooter>
      </headerFooter>
    </customSheetView>
    <customSheetView guid="{05855B4F-D61E-4C97-B759-B2F96767F6F8}" showPageBreaks="1" showGridLines="0" fitToPage="1" printArea="1" view="pageBreakPreview">
      <selection activeCell="G10" sqref="G10"/>
      <pageMargins left="0.75" right="0.63" top="0.57999999999999996" bottom="0.6" header="0.34" footer="0.35"/>
      <pageSetup scale="89" orientation="portrait" r:id="rId27"/>
      <headerFooter alignWithMargins="0">
        <oddFooter>&amp;R&amp;"Book Antiqua,Bold"&amp;8 Page &amp;P of &amp;N</oddFooter>
      </headerFooter>
    </customSheetView>
    <customSheetView guid="{347D9A5E-5167-4CD7-A121-BEAF211F64E4}" showPageBreaks="1" showGridLines="0" fitToPage="1" printArea="1" view="pageBreakPreview">
      <selection activeCell="A3" sqref="A3:E3"/>
      <pageMargins left="0.75" right="0.63" top="0.57999999999999996" bottom="0.6" header="0.34" footer="0.35"/>
      <pageSetup scale="97" orientation="portrait" r:id="rId28"/>
      <headerFooter alignWithMargins="0">
        <oddFooter>&amp;R&amp;"Book Antiqua,Bold"&amp;8 Page &amp;P of &amp;N</oddFooter>
      </headerFooter>
    </customSheetView>
    <customSheetView guid="{72B383D4-8341-48BE-BBCC-63C6785ABF81}" showPageBreaks="1" showGridLines="0" fitToPage="1" printArea="1" view="pageBreakPreview">
      <selection activeCell="E31" sqref="E31"/>
      <pageMargins left="0.75" right="0.63" top="0.57999999999999996" bottom="0.6" header="0.34" footer="0.35"/>
      <pageSetup scale="97" orientation="portrait" r:id="rId29"/>
      <headerFooter alignWithMargins="0">
        <oddFooter>&amp;R&amp;"Book Antiqua,Bold"&amp;8 Page &amp;P of &amp;N</oddFooter>
      </headerFooter>
    </customSheetView>
    <customSheetView guid="{7706378E-40E2-4583-90AF-E6E1DCB3696C}" showPageBreaks="1" showGridLines="0" fitToPage="1" printArea="1" view="pageBreakPreview">
      <selection activeCell="B10" sqref="B10:D10"/>
      <pageMargins left="0.75" right="0.63" top="0.57999999999999996" bottom="0.6" header="0.34" footer="0.35"/>
      <pageSetup scale="81" orientation="portrait" r:id="rId30"/>
      <headerFooter alignWithMargins="0">
        <oddFooter>&amp;R&amp;"Book Antiqua,Bold"&amp;8 Page &amp;P of &amp;N</oddFooter>
      </headerFooter>
    </customSheetView>
  </customSheetViews>
  <mergeCells count="9">
    <mergeCell ref="A1:D1"/>
    <mergeCell ref="A3:E3"/>
    <mergeCell ref="A5:E5"/>
    <mergeCell ref="A15:E15"/>
    <mergeCell ref="B9:D9"/>
    <mergeCell ref="B10:D10"/>
    <mergeCell ref="B11:D11"/>
    <mergeCell ref="B12:D12"/>
    <mergeCell ref="A8:D8"/>
  </mergeCells>
  <phoneticPr fontId="7" type="noConversion"/>
  <pageMargins left="0.75" right="0.63" top="0.57999999999999996" bottom="0.6" header="0.34" footer="0.35"/>
  <pageSetup scale="81" orientation="portrait" r:id="rId31"/>
  <headerFooter alignWithMargins="0">
    <oddFooter>&amp;R&amp;"Book Antiqua,Bold"&amp;8 Page &amp;P of &amp;N</oddFooter>
  </headerFooter>
  <drawing r:id="rId3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indexed="57"/>
    <pageSetUpPr fitToPage="1"/>
  </sheetPr>
  <dimension ref="A1:I42"/>
  <sheetViews>
    <sheetView showGridLines="0" showZeros="0" view="pageBreakPreview" topLeftCell="A13" zoomScaleSheetLayoutView="100" workbookViewId="0">
      <selection activeCell="F18" sqref="F18"/>
    </sheetView>
  </sheetViews>
  <sheetFormatPr defaultColWidth="9.109375" defaultRowHeight="14.4"/>
  <cols>
    <col min="1" max="1" width="12.109375" style="29" customWidth="1"/>
    <col min="2" max="2" width="20.5546875" style="29" customWidth="1"/>
    <col min="3" max="3" width="11.44140625" style="29" customWidth="1"/>
    <col min="4" max="4" width="15.44140625" style="29" customWidth="1"/>
    <col min="5" max="5" width="39.33203125" style="29" customWidth="1"/>
    <col min="6" max="7" width="24.33203125" style="177" customWidth="1"/>
    <col min="8" max="9" width="0" style="171" hidden="1" customWidth="1"/>
    <col min="10" max="15" width="0" style="25" hidden="1" customWidth="1"/>
    <col min="16" max="16384" width="9.109375" style="25"/>
  </cols>
  <sheetData>
    <row r="1" spans="1:8" ht="27.75" customHeight="1">
      <c r="A1" s="651" t="str">
        <f>'Attach 3(JV)'!A1</f>
        <v>Specification No. :5002001909/OTHERS/DOM/A04-CC CS -5</v>
      </c>
      <c r="B1" s="651"/>
      <c r="C1" s="651"/>
      <c r="D1" s="651"/>
      <c r="E1" s="373"/>
      <c r="F1" s="383"/>
      <c r="G1" s="374" t="str">
        <f>"Attachment-4 " &amp; 'Attach 3(JV)'!AV1</f>
        <v xml:space="preserve">Attachment-4 </v>
      </c>
    </row>
    <row r="3" spans="1:8" ht="68.25" customHeight="1">
      <c r="A3" s="610" t="str">
        <f>'Attach 3(JV)'!A3</f>
        <v>Rural Electrification Work under Prime Minister’s Development Project (PMDP) in Reasi, Udhampur &amp; Ramban districts of UT of J&amp;K.</v>
      </c>
      <c r="B3" s="611"/>
      <c r="C3" s="611"/>
      <c r="D3" s="611"/>
      <c r="E3" s="611"/>
      <c r="F3" s="611"/>
      <c r="G3" s="611"/>
    </row>
    <row r="4" spans="1:8" ht="20.100000000000001" customHeight="1">
      <c r="A4" s="28"/>
      <c r="H4" s="180"/>
    </row>
    <row r="5" spans="1:8" ht="20.100000000000001" customHeight="1">
      <c r="A5" s="643" t="s">
        <v>357</v>
      </c>
      <c r="B5" s="643"/>
      <c r="C5" s="643"/>
      <c r="D5" s="643"/>
      <c r="E5" s="643"/>
      <c r="F5" s="643"/>
      <c r="G5" s="643"/>
      <c r="H5" s="181"/>
    </row>
    <row r="6" spans="1:8" ht="20.100000000000001" customHeight="1">
      <c r="A6" s="32"/>
      <c r="H6" s="181"/>
    </row>
    <row r="7" spans="1:8" ht="20.100000000000001" customHeight="1">
      <c r="A7" s="33" t="str">
        <f>'Attach 3(JV)'!A7</f>
        <v>Bidder’s Name and Address (Sole Bidder) :</v>
      </c>
      <c r="F7" s="15" t="str">
        <f>'Attach 3(JV)'!E7</f>
        <v>To:</v>
      </c>
      <c r="H7" s="181"/>
    </row>
    <row r="8" spans="1:8" ht="36" customHeight="1">
      <c r="A8" s="641" t="str">
        <f>'Attach 3(JV)'!A8</f>
        <v/>
      </c>
      <c r="B8" s="641"/>
      <c r="C8" s="641"/>
      <c r="D8" s="641"/>
      <c r="F8" s="158" t="str">
        <f>'Attach 3(JV)'!E8</f>
        <v>Contract Services</v>
      </c>
      <c r="H8" s="181"/>
    </row>
    <row r="9" spans="1:8" ht="20.100000000000001" customHeight="1">
      <c r="A9" s="13" t="s">
        <v>351</v>
      </c>
      <c r="B9" s="653" t="str">
        <f>'Attach 3(JV)'!B9</f>
        <v/>
      </c>
      <c r="C9" s="653"/>
      <c r="D9" s="653"/>
      <c r="F9" s="158" t="str">
        <f>'Attach 3(JV)'!E9</f>
        <v>Power Grid Corporation of India Ltd.,</v>
      </c>
      <c r="H9" s="181"/>
    </row>
    <row r="10" spans="1:8" ht="20.100000000000001" customHeight="1">
      <c r="A10" s="13" t="s">
        <v>353</v>
      </c>
      <c r="B10" s="653" t="str">
        <f>'Attach 3(JV)'!B10</f>
        <v/>
      </c>
      <c r="C10" s="653"/>
      <c r="D10" s="653"/>
      <c r="F10" s="158" t="str">
        <f>'Attach 3(JV)'!E10</f>
        <v>"Saudamini", Plot No. 2, Sector 29</v>
      </c>
      <c r="H10" s="181"/>
    </row>
    <row r="11" spans="1:8" ht="20.100000000000001" customHeight="1">
      <c r="B11" s="653" t="str">
        <f>'Attach 3(JV)'!B11</f>
        <v/>
      </c>
      <c r="C11" s="653"/>
      <c r="D11" s="653"/>
      <c r="F11" s="158" t="str">
        <f>'Attach 3(JV)'!E11</f>
        <v>Gurgaon (Haryana) - 122001</v>
      </c>
    </row>
    <row r="12" spans="1:8" ht="20.100000000000001" customHeight="1">
      <c r="A12" s="32"/>
      <c r="B12" s="653" t="str">
        <f>'Attach 3(JV)'!B12</f>
        <v/>
      </c>
      <c r="C12" s="653"/>
      <c r="D12" s="653"/>
      <c r="E12" s="15"/>
    </row>
    <row r="13" spans="1:8" ht="20.100000000000001" customHeight="1">
      <c r="A13" s="32"/>
      <c r="B13" s="149"/>
      <c r="C13" s="149"/>
      <c r="D13" s="149"/>
      <c r="E13" s="25"/>
      <c r="F13" s="178"/>
      <c r="G13" s="178"/>
    </row>
    <row r="14" spans="1:8" ht="20.100000000000001" customHeight="1">
      <c r="A14" s="32"/>
      <c r="B14" s="149"/>
      <c r="C14" s="149"/>
      <c r="D14" s="149"/>
    </row>
    <row r="15" spans="1:8" ht="20.100000000000001" customHeight="1">
      <c r="A15" s="29" t="s">
        <v>346</v>
      </c>
    </row>
    <row r="16" spans="1:8" ht="20.100000000000001" customHeight="1">
      <c r="A16" s="32"/>
    </row>
    <row r="17" spans="1:9" ht="50.1" customHeight="1">
      <c r="A17" s="654" t="str">
        <f>"We hereby certify that equipment and materials to be supplied are produced in " &amp;H26 &amp; " eligible source " &amp; F26</f>
        <v>We hereby certify that equipment and materials to be supplied are produced in [Name of Countries],  eligible source country.</v>
      </c>
      <c r="B17" s="654"/>
      <c r="C17" s="654"/>
      <c r="D17" s="654"/>
      <c r="E17" s="654"/>
      <c r="F17" s="179" t="s">
        <v>184</v>
      </c>
      <c r="G17" s="179" t="s">
        <v>185</v>
      </c>
    </row>
    <row r="18" spans="1:9" ht="45" customHeight="1">
      <c r="A18" s="652" t="str">
        <f>"We hereby certify that our company is incorporated and registered in " &amp;I26 &amp; " eligible source " &amp;G26</f>
        <v>We hereby certify that our company is incorporated and registered in [Name of Countries],  eligible source country.</v>
      </c>
      <c r="B18" s="652"/>
      <c r="C18" s="652"/>
      <c r="D18" s="652"/>
      <c r="E18" s="652"/>
      <c r="F18" s="185" t="s">
        <v>154</v>
      </c>
      <c r="G18" s="185" t="s">
        <v>154</v>
      </c>
      <c r="H18" s="166" t="str">
        <f t="shared" ref="H18:I25" si="0">IF(F18 = "", "", F18&amp; ", ")</f>
        <v xml:space="preserve">[Name of Countries], </v>
      </c>
      <c r="I18" s="166" t="str">
        <f t="shared" si="0"/>
        <v xml:space="preserve">[Name of Countries], </v>
      </c>
    </row>
    <row r="19" spans="1:9" ht="33" customHeight="1">
      <c r="A19" s="183"/>
      <c r="B19" s="183"/>
      <c r="C19" s="183"/>
      <c r="D19" s="183"/>
      <c r="E19" s="183"/>
      <c r="F19" s="185"/>
      <c r="G19" s="185"/>
      <c r="H19" s="166" t="str">
        <f t="shared" si="0"/>
        <v/>
      </c>
      <c r="I19" s="166" t="str">
        <f t="shared" si="0"/>
        <v/>
      </c>
    </row>
    <row r="20" spans="1:9" ht="33" customHeight="1">
      <c r="A20" s="183"/>
      <c r="B20" s="183"/>
      <c r="C20" s="183"/>
      <c r="D20" s="37"/>
      <c r="E20" s="183"/>
      <c r="F20" s="185"/>
      <c r="G20" s="185"/>
      <c r="H20" s="166" t="str">
        <f t="shared" si="0"/>
        <v/>
      </c>
      <c r="I20" s="166" t="str">
        <f t="shared" si="0"/>
        <v/>
      </c>
    </row>
    <row r="21" spans="1:9" ht="33" customHeight="1">
      <c r="A21" s="36" t="s">
        <v>6</v>
      </c>
      <c r="B21" s="72" t="str">
        <f>'Attach 3(JV)'!B24</f>
        <v>--</v>
      </c>
      <c r="D21" s="37" t="s">
        <v>4</v>
      </c>
      <c r="E21" s="297" t="str">
        <f>'Attach 3(JV)'!E24</f>
        <v/>
      </c>
      <c r="F21" s="185"/>
      <c r="G21" s="185"/>
      <c r="H21" s="166" t="str">
        <f t="shared" si="0"/>
        <v/>
      </c>
      <c r="I21" s="166" t="str">
        <f t="shared" si="0"/>
        <v/>
      </c>
    </row>
    <row r="22" spans="1:9" ht="33" customHeight="1">
      <c r="A22" s="36" t="s">
        <v>7</v>
      </c>
      <c r="B22" s="297" t="str">
        <f>'Attach 3(JV)'!B25</f>
        <v/>
      </c>
      <c r="D22" s="37" t="s">
        <v>5</v>
      </c>
      <c r="E22" s="297" t="str">
        <f>'Attach 3(JV)'!E25</f>
        <v/>
      </c>
      <c r="F22" s="185"/>
      <c r="G22" s="185"/>
      <c r="H22" s="166" t="str">
        <f t="shared" si="0"/>
        <v/>
      </c>
      <c r="I22" s="166" t="str">
        <f t="shared" si="0"/>
        <v/>
      </c>
    </row>
    <row r="23" spans="1:9" ht="33" customHeight="1">
      <c r="D23" s="37"/>
      <c r="F23" s="185"/>
      <c r="G23" s="185"/>
      <c r="H23" s="166" t="str">
        <f t="shared" si="0"/>
        <v/>
      </c>
      <c r="I23" s="166" t="str">
        <f t="shared" si="0"/>
        <v/>
      </c>
    </row>
    <row r="24" spans="1:9" ht="33" customHeight="1">
      <c r="D24" s="37"/>
      <c r="F24" s="185"/>
      <c r="G24" s="185"/>
      <c r="H24" s="166" t="str">
        <f t="shared" si="0"/>
        <v/>
      </c>
      <c r="I24" s="166" t="str">
        <f t="shared" si="0"/>
        <v/>
      </c>
    </row>
    <row r="25" spans="1:9" ht="33" customHeight="1">
      <c r="A25" s="25"/>
      <c r="B25" s="25"/>
      <c r="C25" s="25"/>
      <c r="D25" s="25"/>
      <c r="E25" s="25"/>
      <c r="F25" s="185"/>
      <c r="G25" s="185"/>
      <c r="H25" s="166" t="str">
        <f t="shared" si="0"/>
        <v/>
      </c>
      <c r="I25" s="166" t="str">
        <f t="shared" si="0"/>
        <v/>
      </c>
    </row>
    <row r="26" spans="1:9" ht="33" customHeight="1">
      <c r="A26" s="25"/>
      <c r="B26" s="25"/>
      <c r="C26" s="25"/>
      <c r="D26" s="25"/>
      <c r="E26" s="25"/>
      <c r="F26" s="182" t="str">
        <f>IF((8-COUNTBLANK(F18:F25)) &lt;2, "country.", "countries.")</f>
        <v>country.</v>
      </c>
      <c r="G26" s="182" t="str">
        <f>IF((8-COUNTBLANK(G18:G25)) &lt;2, "country.", "countries.")</f>
        <v>country.</v>
      </c>
      <c r="H26" s="166" t="str">
        <f>IF(COUNTBLANK(F18:F25) =8, "[Enter the name of country where from equipments &amp; material shall be supplied]",CONCATENATE(H18,H19,H20,H21,H22,H23,H24,H25))</f>
        <v xml:space="preserve">[Name of Countries], </v>
      </c>
      <c r="I26" s="166" t="str">
        <f>IF(COUNTBLANK(G18:G25) =8, "[Enter the name of country where from equipments &amp; material shall be supplied]",CONCATENATE(I18,I19,I20,I21,I22,I23,I24,I25))</f>
        <v xml:space="preserve">[Name of Countries], </v>
      </c>
    </row>
    <row r="27" spans="1:9" ht="33" customHeight="1">
      <c r="A27" s="25"/>
      <c r="B27" s="25"/>
      <c r="C27" s="25"/>
      <c r="D27" s="25"/>
      <c r="E27" s="25"/>
    </row>
    <row r="28" spans="1:9" ht="33" customHeight="1">
      <c r="A28" s="25"/>
      <c r="B28" s="25"/>
      <c r="C28" s="25"/>
      <c r="D28" s="25"/>
      <c r="E28" s="25"/>
    </row>
    <row r="29" spans="1:9" ht="33" customHeight="1">
      <c r="A29" s="25"/>
      <c r="B29" s="25"/>
      <c r="C29" s="25"/>
      <c r="D29" s="25"/>
      <c r="E29" s="25"/>
    </row>
    <row r="30" spans="1:9" ht="20.100000000000001" customHeight="1"/>
    <row r="31" spans="1:9" ht="20.100000000000001" customHeight="1">
      <c r="A31" s="38"/>
    </row>
    <row r="32" spans="1:9" ht="20.100000000000001" customHeight="1"/>
    <row r="33" spans="1:1" ht="20.100000000000001" customHeight="1"/>
    <row r="34" spans="1:1" ht="20.100000000000001" customHeight="1">
      <c r="A34" s="38"/>
    </row>
    <row r="35" spans="1:1" ht="20.100000000000001" customHeight="1"/>
    <row r="36" spans="1:1" ht="20.100000000000001" customHeight="1">
      <c r="A36" s="38"/>
    </row>
    <row r="37" spans="1:1" ht="20.100000000000001" customHeight="1"/>
    <row r="38" spans="1:1" ht="20.100000000000001" customHeight="1">
      <c r="A38" s="38"/>
    </row>
    <row r="39" spans="1:1" ht="20.100000000000001" customHeight="1"/>
    <row r="40" spans="1:1" ht="20.100000000000001" customHeight="1"/>
    <row r="41" spans="1:1" ht="20.100000000000001" customHeight="1"/>
    <row r="42" spans="1:1" ht="20.100000000000001" customHeight="1"/>
  </sheetData>
  <sheetProtection algorithmName="SHA-512" hashValue="PrYt7iMq34W+zedozuUfZb706GSGM5hjsTGj0/0B7rZuNXy/LpatWYfCeB+ZQq7EctKIkUYdkINXwotfMBlBRA==" saltValue="TMw5FOQSfKLpng24dF7gvQ==" spinCount="100000" sheet="1" formatColumns="0" formatRows="0" selectLockedCells="1"/>
  <customSheetViews>
    <customSheetView guid="{AC4C7B77-63EC-4D27-A5DB-0B1118A50B23}" showPageBreaks="1" showGridLines="0" zeroValues="0" fitToPage="1" printArea="1" hiddenColumns="1" view="pageBreakPreview" topLeftCell="A13">
      <selection activeCell="F18" sqref="F18"/>
      <pageMargins left="0.75" right="0.63" top="0.57999999999999996" bottom="0.6" header="0.34" footer="0.35"/>
      <pageSetup scale="68" orientation="portrait" r:id="rId1"/>
      <headerFooter alignWithMargins="0">
        <oddFooter>&amp;R&amp;"Book Antiqua,Bold"&amp;8 Page &amp;P of &amp;N</oddFooter>
      </headerFooter>
    </customSheetView>
    <customSheetView guid="{75B62F04-C357-470B-9A70-09F62BD072B1}" showPageBreaks="1" showGridLines="0" zeroValues="0" fitToPage="1" printArea="1" hiddenColumns="1" view="pageBreakPreview" topLeftCell="A13">
      <selection activeCell="F18" sqref="F18"/>
      <pageMargins left="0.75" right="0.63" top="0.57999999999999996" bottom="0.6" header="0.34" footer="0.35"/>
      <pageSetup scale="68" orientation="portrait" r:id="rId2"/>
      <headerFooter alignWithMargins="0">
        <oddFooter>&amp;R&amp;"Book Antiqua,Bold"&amp;8 Page &amp;P of &amp;N</oddFooter>
      </headerFooter>
    </customSheetView>
    <customSheetView guid="{FB41F969-87BE-4AD1-A99C-A5F9EA1C8FCB}" showPageBreaks="1" showGridLines="0" zeroValues="0" fitToPage="1" printArea="1" hiddenColumns="1" view="pageBreakPreview" topLeftCell="A16">
      <selection activeCell="F18" sqref="F18"/>
      <pageMargins left="0.75" right="0.63" top="0.57999999999999996" bottom="0.6" header="0.34" footer="0.35"/>
      <pageSetup scale="67" orientation="portrait" r:id="rId3"/>
      <headerFooter alignWithMargins="0">
        <oddFooter>&amp;R&amp;"Book Antiqua,Bold"&amp;8 Page &amp;P of &amp;N</oddFooter>
      </headerFooter>
    </customSheetView>
    <customSheetView guid="{47D52ECC-373D-4A7A-838F-7112A4A0A94F}" showPageBreaks="1" showGridLines="0" zeroValues="0" fitToPage="1" printArea="1" hiddenColumns="1" view="pageBreakPreview">
      <selection activeCell="F18" sqref="F18"/>
      <pageMargins left="0.75" right="0.63" top="0.57999999999999996" bottom="0.6" header="0.34" footer="0.35"/>
      <pageSetup scale="68" orientation="portrait" r:id="rId4"/>
      <headerFooter alignWithMargins="0">
        <oddFooter>&amp;R&amp;"Book Antiqua,Bold"&amp;8 Page &amp;P of &amp;N</oddFooter>
      </headerFooter>
    </customSheetView>
    <customSheetView guid="{BA86FE7A-199D-4ABD-A444-AE6BFDF4BCC9}" showPageBreaks="1" showGridLines="0" zeroValues="0" fitToPage="1" printArea="1" hiddenColumns="1" view="pageBreakPreview" topLeftCell="A7">
      <selection activeCell="F23" sqref="F23"/>
      <pageMargins left="0.75" right="0.63" top="0.57999999999999996" bottom="0.6" header="0.34" footer="0.35"/>
      <pageSetup scale="67" orientation="portrait" r:id="rId5"/>
      <headerFooter alignWithMargins="0">
        <oddFooter>&amp;R&amp;"Book Antiqua,Bold"&amp;8 Page &amp;P of &amp;N</oddFooter>
      </headerFooter>
    </customSheetView>
    <customSheetView guid="{E51D3662-FFCE-4FD6-A590-7DDC9E38C41F}" showPageBreaks="1" showGridLines="0" zeroValues="0" printArea="1" view="pageBreakPreview" topLeftCell="A16">
      <selection activeCell="F18" sqref="F18"/>
      <pageMargins left="0.75" right="0.63" top="0.57999999999999996" bottom="0.6" header="0.34" footer="0.35"/>
      <pageSetup scale="68" orientation="portrait" r:id="rId6"/>
      <headerFooter alignWithMargins="0">
        <oddFooter>&amp;R&amp;"Book Antiqua,Bold"&amp;8 Page &amp;P of &amp;N</oddFooter>
      </headerFooter>
    </customSheetView>
    <customSheetView guid="{CB7992C9-ABA5-4C7D-8C49-1E1D8E8875C7}" showPageBreaks="1" showGridLines="0" zeroValues="0" printArea="1" view="pageBreakPreview" topLeftCell="A10">
      <selection activeCell="F18" sqref="F18"/>
      <pageMargins left="0.75" right="0.63" top="0.57999999999999996" bottom="0.6" header="0.34" footer="0.35"/>
      <pageSetup scale="68" orientation="portrait" r:id="rId7"/>
      <headerFooter alignWithMargins="0">
        <oddFooter>&amp;R&amp;"Book Antiqua,Bold"&amp;8 Page &amp;P of &amp;N</oddFooter>
      </headerFooter>
    </customSheetView>
    <customSheetView guid="{97C0FC0E-800C-45C9-895E-E91A3F1ADBA4}" showPageBreaks="1" showGridLines="0" zeroValues="0" printArea="1" view="pageBreakPreview">
      <selection activeCell="F18" sqref="F18"/>
      <pageMargins left="0.75" right="0.63" top="0.57999999999999996" bottom="0.6" header="0.34" footer="0.35"/>
      <pageSetup orientation="portrait" r:id="rId8"/>
      <headerFooter alignWithMargins="0">
        <oddFooter>&amp;R&amp;"Book Antiqua,Bold"&amp;8 Page &amp;P of &amp;N</oddFooter>
      </headerFooter>
    </customSheetView>
    <customSheetView guid="{15A19D23-A9FD-4FC1-B7B0-F2D16BDFC729}" showPageBreaks="1" showGridLines="0" zeroValues="0" printArea="1" view="pageBreakPreview" topLeftCell="A13">
      <selection activeCell="A17" sqref="A17:E17"/>
      <pageMargins left="0.75" right="0.63" top="0.57999999999999996" bottom="0.6" header="0.34" footer="0.35"/>
      <pageSetup orientation="portrait" r:id="rId9"/>
      <headerFooter alignWithMargins="0">
        <oddFooter>&amp;R&amp;"Book Antiqua,Bold"&amp;8 Page &amp;P of &amp;N</oddFooter>
      </headerFooter>
    </customSheetView>
    <customSheetView guid="{C5EDD9E3-0801-4479-8600-A80B0FCFDF0B}" showPageBreaks="1" showGridLines="0" zeroValues="0" printArea="1" view="pageBreakPreview">
      <selection activeCell="A17" sqref="A17:E17"/>
      <pageMargins left="0.75" right="0.63" top="0.57999999999999996" bottom="0.6" header="0.34" footer="0.35"/>
      <pageSetup orientation="portrait" r:id="rId10"/>
      <headerFooter alignWithMargins="0">
        <oddFooter>&amp;R&amp;"Book Antiqua,Bold"&amp;8 Page &amp;P of &amp;N</oddFooter>
      </headerFooter>
    </customSheetView>
    <customSheetView guid="{FE4EC9C4-31B9-4D40-8323-5B16C3BC840F}" showPageBreaks="1" showGridLines="0" zeroValues="0" printArea="1" view="pageBreakPreview">
      <selection activeCell="F18" sqref="F18"/>
      <pageMargins left="0.75" right="0.63" top="0.57999999999999996" bottom="0.6" header="0.34" footer="0.35"/>
      <pageSetup orientation="portrait" r:id="rId11"/>
      <headerFooter alignWithMargins="0">
        <oddFooter>&amp;R&amp;"Book Antiqua,Bold"&amp;8 Page &amp;P of &amp;N</oddFooter>
      </headerFooter>
    </customSheetView>
    <customSheetView guid="{F9FE2C60-2849-4C32-B532-2B1A89FFA9CD}" showGridLines="0" zeroValues="0">
      <selection activeCell="F18" sqref="F18"/>
      <pageMargins left="0.75" right="0.63" top="0.57999999999999996" bottom="0.6" header="0.34" footer="0.35"/>
      <pageSetup orientation="portrait" r:id="rId12"/>
      <headerFooter alignWithMargins="0">
        <oddFooter>&amp;R&amp;"Book Antiqua,Bold"&amp;8 Page &amp;P of &amp;N</oddFooter>
      </headerFooter>
    </customSheetView>
    <customSheetView guid="{494F6778-23FE-4AAC-B37D-6C7543FC13B9}" showGridLines="0" zeroValues="0" topLeftCell="A16">
      <selection activeCell="F20" sqref="F20"/>
      <pageMargins left="0.75" right="0.63" top="0.57999999999999996" bottom="0.6" header="0.34" footer="0.35"/>
      <pageSetup orientation="portrait" r:id="rId13"/>
      <headerFooter alignWithMargins="0">
        <oddFooter>&amp;R&amp;"Book Antiqua,Bold"&amp;8 Page &amp;P of &amp;N</oddFooter>
      </headerFooter>
    </customSheetView>
    <customSheetView guid="{CD4CA1A8-824A-452F-BDBA-32A47C1B3013}" showGridLines="0" zeroValues="0">
      <selection activeCell="F18" sqref="F18"/>
      <pageMargins left="0.75" right="0.63" top="0.57999999999999996" bottom="0.6" header="0.34" footer="0.35"/>
      <pageSetup orientation="portrait" r:id="rId14"/>
      <headerFooter alignWithMargins="0">
        <oddFooter>&amp;R&amp;"Book Antiqua,Bold"&amp;8 Page &amp;P of &amp;N</oddFooter>
      </headerFooter>
    </customSheetView>
    <customSheetView guid="{8E7B022F-1113-4BA2-B2BA-8EDBE02A2557}" showPageBreaks="1" showGridLines="0" zeroValues="0" printArea="1" showRuler="0">
      <selection activeCell="F18" sqref="F18"/>
      <pageMargins left="0.75" right="0.63" top="0.57999999999999996" bottom="0.6" header="0.34" footer="0.35"/>
      <pageSetup orientation="portrait" r:id="rId15"/>
      <headerFooter alignWithMargins="0">
        <oddFooter>&amp;L&amp;8Tower Package-TW05, TL associated with Phase-I Generation Project in Orissa (Part-C)&amp;R&amp;"Book Antiqua,Bold"&amp;8 Page &amp;P of &amp;N</oddFooter>
      </headerFooter>
    </customSheetView>
    <customSheetView guid="{A3F641DF-CF1D-48E3-AFDC-E52726A449CB}" showPageBreaks="1" zeroValues="0" printArea="1" view="pageBreakPreview" showRuler="0">
      <selection activeCell="A18" sqref="A18:E18"/>
      <pageMargins left="0.75" right="0.75" top="0.77" bottom="1" header="0.5" footer="0.5"/>
      <pageSetup orientation="portrait" r:id="rId16"/>
      <headerFooter alignWithMargins="0">
        <oddFooter>&amp;L&amp;8Tower Package-P238-TW04, TL associated with Phase-I Generation Project in Orissa (Part-C)&amp;R&amp;"Book Antiqua,Bold"&amp;8Attachment-4 TW04  / Page &amp;P of &amp;N</oddFooter>
      </headerFooter>
    </customSheetView>
    <customSheetView guid="{ECEBABD0-566A-41C4-AA9A-38EA30EFEDA8}" showPageBreaks="1" showGridLines="0" zeroValues="0" printArea="1" showRuler="0" topLeftCell="A19">
      <pageMargins left="0.75" right="0.63" top="0.55000000000000004" bottom="0.64" header="0.34" footer="0.38"/>
      <pageSetup orientation="portrait" r:id="rId17"/>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zeroValues="0">
      <selection activeCell="F18" sqref="F18"/>
      <pageMargins left="0.75" right="0.63" top="0.57999999999999996" bottom="0.6" header="0.34" footer="0.35"/>
      <pageSetup orientation="portrait" r:id="rId18"/>
      <headerFooter alignWithMargins="0">
        <oddFooter>&amp;R&amp;"Book Antiqua,Bold"&amp;8 Page &amp;P of &amp;N</oddFooter>
      </headerFooter>
    </customSheetView>
    <customSheetView guid="{7A9EA6D6-4DDF-43D9-92E6-C6AFAD14E266}" showGridLines="0" zeroValues="0" topLeftCell="A16">
      <selection activeCell="F20" sqref="F20"/>
      <pageMargins left="0.75" right="0.63" top="0.57999999999999996" bottom="0.6" header="0.34" footer="0.35"/>
      <pageSetup orientation="portrait" r:id="rId19"/>
      <headerFooter alignWithMargins="0">
        <oddFooter>&amp;R&amp;"Book Antiqua,Bold"&amp;8 Page &amp;P of &amp;N</oddFooter>
      </headerFooter>
    </customSheetView>
    <customSheetView guid="{DC28ED1E-3E35-4094-9C2B-5C0A1C1D459C}" showGridLines="0" zeroValues="0">
      <selection activeCell="E36" sqref="E36"/>
      <pageMargins left="0.75" right="0.63" top="0.57999999999999996" bottom="0.6" header="0.34" footer="0.35"/>
      <pageSetup orientation="portrait" r:id="rId20"/>
      <headerFooter alignWithMargins="0">
        <oddFooter>&amp;R&amp;"Book Antiqua,Bold"&amp;8 Page &amp;P of &amp;N</oddFooter>
      </headerFooter>
    </customSheetView>
    <customSheetView guid="{240327DD-375F-45D4-BA52-89AFD79FE6A1}" showPageBreaks="1" showGridLines="0" zeroValues="0" printArea="1" view="pageBreakPreview">
      <selection activeCell="F18" sqref="F18"/>
      <pageMargins left="0.75" right="0.63" top="0.57999999999999996" bottom="0.6" header="0.34" footer="0.35"/>
      <pageSetup orientation="portrait" r:id="rId21"/>
      <headerFooter alignWithMargins="0">
        <oddFooter>&amp;R&amp;"Book Antiqua,Bold"&amp;8 Page &amp;P of &amp;N</oddFooter>
      </headerFooter>
    </customSheetView>
    <customSheetView guid="{477F7E43-D393-45BA-B99B-D838E4629B5D}" showPageBreaks="1" showGridLines="0" zeroValues="0" printArea="1" view="pageBreakPreview" topLeftCell="A13">
      <selection activeCell="A17" sqref="A17:E17"/>
      <pageMargins left="0.75" right="0.63" top="0.57999999999999996" bottom="0.6" header="0.34" footer="0.35"/>
      <pageSetup orientation="portrait" r:id="rId22"/>
      <headerFooter alignWithMargins="0">
        <oddFooter>&amp;R&amp;"Book Antiqua,Bold"&amp;8 Page &amp;P of &amp;N</oddFooter>
      </headerFooter>
    </customSheetView>
    <customSheetView guid="{8E3ED18F-7B8F-4A1C-969D-A70DC3B696C3}" showPageBreaks="1" showGridLines="0" zeroValues="0" printArea="1" view="pageBreakPreview" topLeftCell="A13">
      <selection activeCell="A17" sqref="A17:E17"/>
      <pageMargins left="0.75" right="0.63" top="0.57999999999999996" bottom="0.6" header="0.34" footer="0.35"/>
      <pageSetup orientation="portrait" r:id="rId23"/>
      <headerFooter alignWithMargins="0">
        <oddFooter>&amp;R&amp;"Book Antiqua,Bold"&amp;8 Page &amp;P of &amp;N</oddFooter>
      </headerFooter>
    </customSheetView>
    <customSheetView guid="{38BECF6E-1A53-4F98-87B9-44F2C5F77E08}" showPageBreaks="1" showGridLines="0" zeroValues="0" printArea="1" view="pageBreakPreview" topLeftCell="A6">
      <selection activeCell="F18" sqref="F18"/>
      <pageMargins left="0.75" right="0.63" top="0.57999999999999996" bottom="0.6" header="0.34" footer="0.35"/>
      <pageSetup orientation="portrait" r:id="rId24"/>
      <headerFooter alignWithMargins="0">
        <oddFooter>&amp;R&amp;"Book Antiqua,Bold"&amp;8 Page &amp;P of &amp;N</oddFooter>
      </headerFooter>
    </customSheetView>
    <customSheetView guid="{340562B9-6CEE-4962-8D7D-CA1C6778F52C}" showPageBreaks="1" showGridLines="0" zeroValues="0" printArea="1" view="pageBreakPreview" topLeftCell="A28">
      <selection activeCell="F18" sqref="F18"/>
      <pageMargins left="0.75" right="0.63" top="0.57999999999999996" bottom="0.6" header="0.34" footer="0.35"/>
      <pageSetup orientation="portrait" r:id="rId25"/>
      <headerFooter alignWithMargins="0">
        <oddFooter>&amp;R&amp;"Book Antiqua,Bold"&amp;8 Page &amp;P of &amp;N</oddFooter>
      </headerFooter>
    </customSheetView>
    <customSheetView guid="{82E8A0F5-0020-4355-95CF-28601763A783}" showPageBreaks="1" showGridLines="0" zeroValues="0" printArea="1" view="pageBreakPreview" topLeftCell="A6">
      <selection activeCell="F18" sqref="F18"/>
      <pageMargins left="0.75" right="0.63" top="0.57999999999999996" bottom="0.6" header="0.34" footer="0.35"/>
      <pageSetup scale="68" orientation="portrait" r:id="rId26"/>
      <headerFooter alignWithMargins="0">
        <oddFooter>&amp;R&amp;"Book Antiqua,Bold"&amp;8 Page &amp;P of &amp;N</oddFooter>
      </headerFooter>
    </customSheetView>
    <customSheetView guid="{05855B4F-D61E-4C97-B759-B2F96767F6F8}" showPageBreaks="1" showGridLines="0" zeroValues="0" printArea="1" hiddenColumns="1" view="pageBreakPreview">
      <selection activeCell="F18" sqref="F18"/>
      <pageMargins left="0.75" right="0.63" top="0.57999999999999996" bottom="0.6" header="0.34" footer="0.35"/>
      <pageSetup scale="68" orientation="portrait" r:id="rId27"/>
      <headerFooter alignWithMargins="0">
        <oddFooter>&amp;R&amp;"Book Antiqua,Bold"&amp;8 Page &amp;P of &amp;N</oddFooter>
      </headerFooter>
    </customSheetView>
    <customSheetView guid="{347D9A5E-5167-4CD7-A121-BEAF211F64E4}" showPageBreaks="1" showGridLines="0" zeroValues="0" fitToPage="1" printArea="1" hiddenColumns="1" view="pageBreakPreview">
      <selection activeCell="F18" sqref="F18"/>
      <pageMargins left="0.75" right="0.63" top="0.57999999999999996" bottom="0.6" header="0.34" footer="0.35"/>
      <pageSetup scale="68" orientation="portrait" r:id="rId28"/>
      <headerFooter alignWithMargins="0">
        <oddFooter>&amp;R&amp;"Book Antiqua,Bold"&amp;8 Page &amp;P of &amp;N</oddFooter>
      </headerFooter>
    </customSheetView>
    <customSheetView guid="{72B383D4-8341-48BE-BBCC-63C6785ABF81}" showPageBreaks="1" showGridLines="0" zeroValues="0" fitToPage="1" printArea="1" hiddenColumns="1" view="pageBreakPreview">
      <selection activeCell="F18" sqref="F18"/>
      <pageMargins left="0.75" right="0.63" top="0.57999999999999996" bottom="0.6" header="0.34" footer="0.35"/>
      <pageSetup scale="68" orientation="portrait" r:id="rId29"/>
      <headerFooter alignWithMargins="0">
        <oddFooter>&amp;R&amp;"Book Antiqua,Bold"&amp;8 Page &amp;P of &amp;N</oddFooter>
      </headerFooter>
    </customSheetView>
    <customSheetView guid="{7706378E-40E2-4583-90AF-E6E1DCB3696C}" showPageBreaks="1" showGridLines="0" zeroValues="0" fitToPage="1" printArea="1" hiddenColumns="1" view="pageBreakPreview" topLeftCell="A13">
      <selection activeCell="F18" sqref="F18"/>
      <pageMargins left="0.75" right="0.63" top="0.57999999999999996" bottom="0.6" header="0.34" footer="0.35"/>
      <pageSetup scale="68" orientation="portrait" r:id="rId30"/>
      <headerFooter alignWithMargins="0">
        <oddFooter>&amp;R&amp;"Book Antiqua,Bold"&amp;8 Page &amp;P of &amp;N</oddFooter>
      </headerFooter>
    </customSheetView>
  </customSheetViews>
  <mergeCells count="10">
    <mergeCell ref="A5:G5"/>
    <mergeCell ref="A3:G3"/>
    <mergeCell ref="A1:D1"/>
    <mergeCell ref="A8:D8"/>
    <mergeCell ref="A18:E18"/>
    <mergeCell ref="B9:D9"/>
    <mergeCell ref="A17:E17"/>
    <mergeCell ref="B10:D10"/>
    <mergeCell ref="B11:D11"/>
    <mergeCell ref="B12:D12"/>
  </mergeCells>
  <phoneticPr fontId="7" type="noConversion"/>
  <pageMargins left="0.75" right="0.63" top="0.57999999999999996" bottom="0.6" header="0.34" footer="0.35"/>
  <pageSetup scale="68" orientation="portrait" r:id="rId31"/>
  <headerFooter alignWithMargins="0">
    <oddFooter>&amp;R&amp;"Book Antiqua,Bold"&amp;8 Page &amp;P of &amp;N</oddFooter>
  </headerFooter>
  <drawing r:id="rId3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indexed="10"/>
    <pageSetUpPr fitToPage="1"/>
  </sheetPr>
  <dimension ref="A1:AL40"/>
  <sheetViews>
    <sheetView showGridLines="0" showZeros="0" view="pageBreakPreview" zoomScale="90" zoomScaleSheetLayoutView="90" workbookViewId="0">
      <selection activeCell="B16" sqref="B16"/>
    </sheetView>
  </sheetViews>
  <sheetFormatPr defaultColWidth="9.109375" defaultRowHeight="14.4"/>
  <cols>
    <col min="1" max="1" width="12.109375" style="29" customWidth="1"/>
    <col min="2" max="2" width="23.6640625" style="29" customWidth="1"/>
    <col min="3" max="3" width="26.44140625" style="29" customWidth="1"/>
    <col min="4" max="4" width="12.33203125" style="29" customWidth="1"/>
    <col min="5" max="5" width="26.6640625" style="29" customWidth="1"/>
    <col min="6" max="8" width="9.109375" style="247"/>
    <col min="9" max="38" width="9.109375" style="248"/>
    <col min="39" max="16384" width="9.109375" style="25"/>
  </cols>
  <sheetData>
    <row r="1" spans="1:38" ht="36.75" customHeight="1">
      <c r="A1" s="651" t="str">
        <f>'Attach 3(JV)'!A1</f>
        <v>Specification No. :5002001909/OTHERS/DOM/A04-CC CS -5</v>
      </c>
      <c r="B1" s="651"/>
      <c r="C1" s="651"/>
      <c r="D1" s="22"/>
      <c r="E1" s="374" t="str">
        <f>"Attachment-4(A) "&amp; 'Attach 3(JV)'!AT1</f>
        <v xml:space="preserve">Attachment-4(A) </v>
      </c>
    </row>
    <row r="2" spans="1:38" ht="11.1" customHeight="1"/>
    <row r="3" spans="1:38" ht="84" customHeight="1">
      <c r="A3" s="610" t="str">
        <f>'Attach 3(JV)'!A3</f>
        <v>Rural Electrification Work under Prime Minister’s Development Project (PMDP) in Reasi, Udhampur &amp; Ramban districts of UT of J&amp;K.</v>
      </c>
      <c r="B3" s="611"/>
      <c r="C3" s="611"/>
      <c r="D3" s="611"/>
      <c r="E3" s="611"/>
      <c r="F3" s="249"/>
      <c r="G3" s="250"/>
      <c r="H3" s="249"/>
    </row>
    <row r="4" spans="1:38" ht="11.1" customHeight="1">
      <c r="A4" s="28"/>
      <c r="H4" s="251"/>
      <c r="I4" s="252"/>
    </row>
    <row r="5" spans="1:38" ht="20.100000000000001" customHeight="1">
      <c r="A5" s="643" t="s">
        <v>358</v>
      </c>
      <c r="B5" s="643"/>
      <c r="C5" s="643"/>
      <c r="D5" s="643"/>
      <c r="E5" s="643"/>
      <c r="F5" s="249"/>
      <c r="H5" s="251"/>
      <c r="I5" s="253"/>
    </row>
    <row r="6" spans="1:38" ht="11.1" customHeight="1">
      <c r="A6" s="32"/>
      <c r="H6" s="251"/>
      <c r="I6" s="253"/>
    </row>
    <row r="7" spans="1:38" ht="20.100000000000001" customHeight="1">
      <c r="A7" s="33" t="str">
        <f>'Attach 3(JV)'!A7</f>
        <v>Bidder’s Name and Address (Sole Bidder) :</v>
      </c>
      <c r="D7" s="15" t="str">
        <f>'Attach 3(JV)'!E7</f>
        <v>To:</v>
      </c>
      <c r="H7" s="251"/>
      <c r="I7" s="253"/>
    </row>
    <row r="8" spans="1:38" s="184" customFormat="1" ht="36" customHeight="1">
      <c r="A8" s="641" t="str">
        <f>'Attach 3(JV)'!A8</f>
        <v/>
      </c>
      <c r="B8" s="641"/>
      <c r="C8" s="641"/>
      <c r="D8" s="11" t="str">
        <f>'Attach 3(JV)'!E8</f>
        <v>Contract Services</v>
      </c>
      <c r="E8" s="32"/>
      <c r="F8" s="254"/>
      <c r="G8" s="254"/>
      <c r="H8" s="255"/>
      <c r="I8" s="256"/>
      <c r="J8" s="257"/>
      <c r="K8" s="257"/>
      <c r="L8" s="257"/>
      <c r="M8" s="257"/>
      <c r="N8" s="257"/>
      <c r="O8" s="257"/>
      <c r="P8" s="257"/>
      <c r="Q8" s="257"/>
      <c r="R8" s="257"/>
      <c r="S8" s="257"/>
      <c r="T8" s="257"/>
      <c r="U8" s="257"/>
      <c r="V8" s="257"/>
      <c r="W8" s="257"/>
      <c r="X8" s="257"/>
      <c r="Y8" s="257"/>
      <c r="Z8" s="257"/>
      <c r="AA8" s="257"/>
      <c r="AB8" s="257"/>
      <c r="AC8" s="257"/>
      <c r="AD8" s="257"/>
      <c r="AE8" s="257"/>
      <c r="AF8" s="257"/>
      <c r="AG8" s="257"/>
      <c r="AH8" s="257"/>
      <c r="AI8" s="257"/>
      <c r="AJ8" s="257"/>
      <c r="AK8" s="257"/>
      <c r="AL8" s="257"/>
    </row>
    <row r="9" spans="1:38" ht="20.100000000000001" customHeight="1">
      <c r="A9" s="13" t="s">
        <v>351</v>
      </c>
      <c r="B9" s="653" t="str">
        <f>'Attach 3(JV)'!B9</f>
        <v/>
      </c>
      <c r="C9" s="653"/>
      <c r="D9" s="11" t="str">
        <f>'Attach 3(JV)'!E9</f>
        <v>Power Grid Corporation of India Ltd.,</v>
      </c>
      <c r="H9" s="251"/>
      <c r="I9" s="253"/>
    </row>
    <row r="10" spans="1:38" ht="20.100000000000001" customHeight="1">
      <c r="A10" s="13" t="s">
        <v>353</v>
      </c>
      <c r="B10" s="653" t="str">
        <f>'Attach 3(JV)'!B10</f>
        <v/>
      </c>
      <c r="C10" s="653"/>
      <c r="D10" s="11" t="str">
        <f>'Attach 3(JV)'!E10</f>
        <v>"Saudamini", Plot No. 2, Sector 29</v>
      </c>
      <c r="H10" s="251"/>
      <c r="I10" s="253"/>
    </row>
    <row r="11" spans="1:38" ht="20.100000000000001" customHeight="1">
      <c r="B11" s="653" t="str">
        <f>'Attach 3(JV)'!B11</f>
        <v/>
      </c>
      <c r="C11" s="653"/>
      <c r="D11" s="11" t="str">
        <f>'Attach 3(JV)'!E11</f>
        <v>Gurgaon (Haryana) - 122001</v>
      </c>
    </row>
    <row r="12" spans="1:38" ht="15" customHeight="1">
      <c r="A12" s="32"/>
      <c r="B12" s="653" t="str">
        <f>'Attach 3(JV)'!B12</f>
        <v/>
      </c>
      <c r="C12" s="653"/>
      <c r="D12" s="11"/>
    </row>
    <row r="13" spans="1:38" ht="20.100000000000001" customHeight="1">
      <c r="A13" s="29" t="s">
        <v>346</v>
      </c>
      <c r="D13" s="42"/>
    </row>
    <row r="14" spans="1:38" ht="72" customHeight="1">
      <c r="A14" s="656" t="s">
        <v>359</v>
      </c>
      <c r="B14" s="656"/>
      <c r="C14" s="656"/>
      <c r="D14" s="656"/>
      <c r="E14" s="656"/>
    </row>
    <row r="15" spans="1:38" ht="20.100000000000001" customHeight="1">
      <c r="A15" s="160" t="s">
        <v>365</v>
      </c>
      <c r="B15" s="160" t="s">
        <v>366</v>
      </c>
      <c r="C15" s="160" t="s">
        <v>367</v>
      </c>
      <c r="D15" s="160" t="s">
        <v>347</v>
      </c>
      <c r="E15" s="160" t="s">
        <v>348</v>
      </c>
    </row>
    <row r="16" spans="1:38" ht="20.100000000000001" customHeight="1">
      <c r="A16" s="161">
        <v>1</v>
      </c>
      <c r="B16" s="299"/>
      <c r="C16" s="299"/>
      <c r="D16" s="299"/>
      <c r="E16" s="299"/>
    </row>
    <row r="17" spans="1:38" ht="20.100000000000001" customHeight="1">
      <c r="A17" s="162">
        <v>2</v>
      </c>
      <c r="B17" s="300"/>
      <c r="C17" s="300"/>
      <c r="D17" s="300"/>
      <c r="E17" s="300"/>
    </row>
    <row r="18" spans="1:38" ht="20.100000000000001" customHeight="1">
      <c r="A18" s="162">
        <v>3</v>
      </c>
      <c r="B18" s="300"/>
      <c r="C18" s="300"/>
      <c r="D18" s="300"/>
      <c r="E18" s="300"/>
    </row>
    <row r="19" spans="1:38" ht="20.100000000000001" customHeight="1">
      <c r="A19" s="162">
        <v>4</v>
      </c>
      <c r="B19" s="300"/>
      <c r="C19" s="300"/>
      <c r="D19" s="300"/>
      <c r="E19" s="300"/>
    </row>
    <row r="20" spans="1:38" ht="19.5" customHeight="1">
      <c r="A20" s="163">
        <v>5</v>
      </c>
      <c r="B20" s="301"/>
      <c r="C20" s="301"/>
      <c r="D20" s="301"/>
      <c r="E20" s="301"/>
    </row>
    <row r="21" spans="1:38" ht="62.25" customHeight="1">
      <c r="A21" s="25"/>
      <c r="B21" s="25"/>
      <c r="C21" s="25"/>
      <c r="D21" s="25"/>
      <c r="E21" s="25"/>
    </row>
    <row r="22" spans="1:38" ht="62.25" customHeight="1">
      <c r="A22" s="656" t="s">
        <v>360</v>
      </c>
      <c r="B22" s="656"/>
      <c r="C22" s="656"/>
      <c r="D22" s="656"/>
      <c r="E22" s="656"/>
    </row>
    <row r="23" spans="1:38" s="154" customFormat="1" ht="15.9" customHeight="1">
      <c r="A23" s="104"/>
      <c r="B23" s="104"/>
      <c r="C23" s="104"/>
      <c r="D23" s="104"/>
      <c r="E23" s="104"/>
      <c r="F23" s="330"/>
      <c r="G23" s="330"/>
      <c r="H23" s="330"/>
      <c r="I23" s="331"/>
      <c r="J23" s="331"/>
      <c r="K23" s="331"/>
      <c r="L23" s="331"/>
      <c r="M23" s="331"/>
      <c r="N23" s="331"/>
      <c r="O23" s="331"/>
      <c r="P23" s="331"/>
      <c r="Q23" s="331"/>
      <c r="R23" s="331"/>
      <c r="S23" s="331"/>
      <c r="T23" s="331"/>
      <c r="U23" s="331"/>
      <c r="V23" s="331"/>
      <c r="W23" s="331"/>
      <c r="X23" s="331"/>
      <c r="Y23" s="331"/>
      <c r="Z23" s="331"/>
      <c r="AA23" s="331"/>
      <c r="AB23" s="331"/>
      <c r="AC23" s="331"/>
      <c r="AD23" s="331"/>
      <c r="AE23" s="331"/>
      <c r="AF23" s="331"/>
      <c r="AG23" s="331"/>
      <c r="AH23" s="331"/>
      <c r="AI23" s="331"/>
      <c r="AJ23" s="331"/>
      <c r="AK23" s="331"/>
      <c r="AL23" s="331"/>
    </row>
    <row r="24" spans="1:38" ht="23.1" customHeight="1">
      <c r="C24" s="37"/>
    </row>
    <row r="25" spans="1:38" ht="23.1" customHeight="1">
      <c r="A25" s="36" t="s">
        <v>6</v>
      </c>
      <c r="B25" s="72" t="str">
        <f>'Attach 3(JV)'!B24</f>
        <v>--</v>
      </c>
      <c r="C25" s="37" t="s">
        <v>4</v>
      </c>
      <c r="D25" s="655" t="str">
        <f>'Attach 3(JV)'!E24</f>
        <v/>
      </c>
      <c r="E25" s="655"/>
    </row>
    <row r="26" spans="1:38" ht="56.25" customHeight="1">
      <c r="A26" s="36" t="s">
        <v>7</v>
      </c>
      <c r="B26" s="297" t="str">
        <f>'Attach 3(JV)'!B25</f>
        <v/>
      </c>
      <c r="C26" s="37" t="s">
        <v>5</v>
      </c>
      <c r="D26" s="297" t="str">
        <f>'Attach 3(JV)'!E25</f>
        <v/>
      </c>
    </row>
    <row r="27" spans="1:38" ht="23.1" customHeight="1">
      <c r="C27" s="37"/>
      <c r="D27" s="37"/>
    </row>
    <row r="28" spans="1:38" ht="20.100000000000001" customHeight="1"/>
    <row r="29" spans="1:38" ht="20.100000000000001" customHeight="1">
      <c r="A29" s="38"/>
    </row>
    <row r="30" spans="1:38" ht="20.100000000000001" customHeight="1"/>
    <row r="31" spans="1:38" ht="20.100000000000001" customHeight="1"/>
    <row r="32" spans="1:38" ht="20.100000000000001" customHeight="1">
      <c r="A32" s="38"/>
    </row>
    <row r="33" spans="1:1" ht="20.100000000000001" customHeight="1"/>
    <row r="34" spans="1:1" ht="20.100000000000001" customHeight="1">
      <c r="A34" s="38"/>
    </row>
    <row r="35" spans="1:1" ht="20.100000000000001" customHeight="1"/>
    <row r="36" spans="1:1" ht="20.100000000000001" customHeight="1">
      <c r="A36" s="38"/>
    </row>
    <row r="37" spans="1:1" ht="20.100000000000001" customHeight="1"/>
    <row r="38" spans="1:1" ht="20.100000000000001" customHeight="1"/>
    <row r="39" spans="1:1" ht="20.100000000000001" customHeight="1"/>
    <row r="40" spans="1:1" ht="20.100000000000001" customHeight="1"/>
  </sheetData>
  <sheetProtection algorithmName="SHA-512" hashValue="GfFlSK86SWB7hsCUb2V33YVTYzwsPHSpPYGTXXHKjDqqwYjfCZOzVFlx8Zz72XGI6cT9k7Yupmk44LrXrU+LXw==" saltValue="iWIZrk9yaKVEOO0xdu2Qfg==" spinCount="100000" sheet="1" formatColumns="0" formatRows="0" selectLockedCells="1"/>
  <customSheetViews>
    <customSheetView guid="{AC4C7B77-63EC-4D27-A5DB-0B1118A50B23}" scale="90" showPageBreaks="1" showGridLines="0" zeroValues="0" fitToPage="1" printArea="1" view="pageBreakPreview">
      <selection activeCell="B16" sqref="B16"/>
      <pageMargins left="0.75" right="0.63" top="0.57999999999999996" bottom="0.4" header="0.34" footer="0.2"/>
      <pageSetup scale="96" orientation="portrait" r:id="rId1"/>
      <headerFooter alignWithMargins="0">
        <oddFooter>&amp;R&amp;"Book Antiqua,Bold"&amp;8 Page &amp;P of &amp;N</oddFooter>
      </headerFooter>
    </customSheetView>
    <customSheetView guid="{75B62F04-C357-470B-9A70-09F62BD072B1}" scale="90" showPageBreaks="1" showGridLines="0" zeroValues="0" fitToPage="1" printArea="1" view="pageBreakPreview">
      <selection activeCell="B16" sqref="B16"/>
      <pageMargins left="0.75" right="0.63" top="0.57999999999999996" bottom="0.4" header="0.34" footer="0.2"/>
      <pageSetup scale="94" orientation="portrait" r:id="rId2"/>
      <headerFooter alignWithMargins="0">
        <oddFooter>&amp;R&amp;"Book Antiqua,Bold"&amp;8 Page &amp;P of &amp;N</oddFooter>
      </headerFooter>
    </customSheetView>
    <customSheetView guid="{FB41F969-87BE-4AD1-A99C-A5F9EA1C8FCB}" scale="90" showPageBreaks="1" showGridLines="0" zeroValues="0" fitToPage="1" printArea="1" view="pageBreakPreview" topLeftCell="A10">
      <selection activeCell="B16" sqref="B16"/>
      <pageMargins left="0.75" right="0.63" top="0.57999999999999996" bottom="0.4" header="0.34" footer="0.2"/>
      <pageSetup scale="92" orientation="portrait" r:id="rId3"/>
      <headerFooter alignWithMargins="0">
        <oddFooter>&amp;R&amp;"Book Antiqua,Bold"&amp;8 Page &amp;P of &amp;N</oddFooter>
      </headerFooter>
    </customSheetView>
    <customSheetView guid="{47D52ECC-373D-4A7A-838F-7112A4A0A94F}" scale="110" showPageBreaks="1" showGridLines="0" zeroValues="0" fitToPage="1" printArea="1" view="pageBreakPreview">
      <selection activeCell="B16" sqref="B16"/>
      <pageMargins left="0.75" right="0.63" top="0.57999999999999996" bottom="0.4" header="0.34" footer="0.2"/>
      <pageSetup scale="96" orientation="portrait" r:id="rId4"/>
      <headerFooter alignWithMargins="0">
        <oddFooter>&amp;R&amp;"Book Antiqua,Bold"&amp;8 Page &amp;P of &amp;N</oddFooter>
      </headerFooter>
    </customSheetView>
    <customSheetView guid="{BA86FE7A-199D-4ABD-A444-AE6BFDF4BCC9}" scale="145" showPageBreaks="1" showGridLines="0" zeroValues="0" fitToPage="1" printArea="1" view="pageBreakPreview" topLeftCell="A4">
      <selection activeCell="B17" sqref="B17"/>
      <pageMargins left="0.75" right="0.63" top="0.57999999999999996" bottom="0.4" header="0.34" footer="0.2"/>
      <pageSetup orientation="portrait" r:id="rId5"/>
      <headerFooter alignWithMargins="0">
        <oddFooter>&amp;R&amp;"Book Antiqua,Bold"&amp;8 Page &amp;P of &amp;N</oddFooter>
      </headerFooter>
    </customSheetView>
    <customSheetView guid="{E51D3662-FFCE-4FD6-A590-7DDC9E38C41F}" showPageBreaks="1" showGridLines="0" zeroValues="0" fitToPage="1" printArea="1" view="pageBreakPreview">
      <selection activeCell="B17" sqref="B17"/>
      <pageMargins left="0.75" right="0.63" top="0.57999999999999996" bottom="0.4" header="0.34" footer="0.2"/>
      <pageSetup scale="96" orientation="portrait" r:id="rId6"/>
      <headerFooter alignWithMargins="0">
        <oddFooter>&amp;R&amp;"Book Antiqua,Bold"&amp;8 Page &amp;P of &amp;N</oddFooter>
      </headerFooter>
    </customSheetView>
    <customSheetView guid="{CB7992C9-ABA5-4C7D-8C49-1E1D8E8875C7}" showPageBreaks="1" showGridLines="0" zeroValues="0" printArea="1" view="pageBreakPreview">
      <selection activeCell="B16" sqref="B16"/>
      <pageMargins left="0.75" right="0.63" top="0.57999999999999996" bottom="0.4" header="0.34" footer="0.2"/>
      <pageSetup orientation="portrait" r:id="rId7"/>
      <headerFooter alignWithMargins="0">
        <oddFooter>&amp;R&amp;"Book Antiqua,Bold"&amp;8 Page &amp;P of &amp;N</oddFooter>
      </headerFooter>
    </customSheetView>
    <customSheetView guid="{97C0FC0E-800C-45C9-895E-E91A3F1ADBA4}" showPageBreaks="1" showGridLines="0" zeroValues="0" printArea="1" view="pageBreakPreview" topLeftCell="A13">
      <selection activeCell="B16" sqref="B16"/>
      <pageMargins left="0.75" right="0.63" top="0.57999999999999996" bottom="0.4" header="0.34" footer="0.2"/>
      <pageSetup orientation="portrait" r:id="rId8"/>
      <headerFooter alignWithMargins="0">
        <oddFooter>&amp;R&amp;"Book Antiqua,Bold"&amp;8 Page &amp;P of &amp;N</oddFooter>
      </headerFooter>
    </customSheetView>
    <customSheetView guid="{15A19D23-A9FD-4FC1-B7B0-F2D16BDFC729}" showPageBreaks="1" showGridLines="0" zeroValues="0" printArea="1" view="pageBreakPreview">
      <selection activeCell="B17" sqref="B17"/>
      <pageMargins left="0.75" right="0.63" top="0.57999999999999996" bottom="0.4" header="0.34" footer="0.2"/>
      <pageSetup orientation="portrait" r:id="rId9"/>
      <headerFooter alignWithMargins="0">
        <oddFooter>&amp;R&amp;"Book Antiqua,Bold"&amp;8 Page &amp;P of &amp;N</oddFooter>
      </headerFooter>
    </customSheetView>
    <customSheetView guid="{C5EDD9E3-0801-4479-8600-A80B0FCFDF0B}" showPageBreaks="1" showGridLines="0" zeroValues="0" printArea="1" view="pageBreakPreview" topLeftCell="A16">
      <selection activeCell="B17" sqref="B17"/>
      <pageMargins left="0.75" right="0.63" top="0.57999999999999996" bottom="0.4" header="0.34" footer="0.2"/>
      <pageSetup orientation="portrait" r:id="rId10"/>
      <headerFooter alignWithMargins="0">
        <oddFooter>&amp;R&amp;"Book Antiqua,Bold"&amp;8 Page &amp;P of &amp;N</oddFooter>
      </headerFooter>
    </customSheetView>
    <customSheetView guid="{FE4EC9C4-31B9-4D40-8323-5B16C3BC840F}" scale="60" showPageBreaks="1" showGridLines="0" zeroValues="0" printArea="1" view="pageBreakPreview">
      <selection activeCell="B16" sqref="B16"/>
      <pageMargins left="0.75" right="0.63" top="0.57999999999999996" bottom="0.4" header="0.34" footer="0.2"/>
      <pageSetup orientation="portrait" r:id="rId11"/>
      <headerFooter alignWithMargins="0">
        <oddFooter>&amp;R&amp;"Book Antiqua,Bold"&amp;8 Page &amp;P of &amp;N</oddFooter>
      </headerFooter>
    </customSheetView>
    <customSheetView guid="{F9FE2C60-2849-4C32-B532-2B1A89FFA9CD}" showGridLines="0" zeroValues="0" topLeftCell="A7">
      <selection activeCell="B16" sqref="B16"/>
      <pageMargins left="0.75" right="0.63" top="0.57999999999999996" bottom="0.4" header="0.34" footer="0.2"/>
      <pageSetup orientation="portrait" r:id="rId12"/>
      <headerFooter alignWithMargins="0">
        <oddFooter>&amp;R&amp;"Book Antiqua,Bold"&amp;8 Page &amp;P of &amp;N</oddFooter>
      </headerFooter>
    </customSheetView>
    <customSheetView guid="{494F6778-23FE-4AAC-B37D-6C7543FC13B9}" showGridLines="0" zeroValues="0" topLeftCell="A40">
      <selection activeCell="E20" sqref="E20"/>
      <pageMargins left="0.75" right="0.63" top="0.57999999999999996" bottom="0.4" header="0.34" footer="0.2"/>
      <pageSetup orientation="portrait" r:id="rId13"/>
      <headerFooter alignWithMargins="0">
        <oddFooter>&amp;R&amp;"Book Antiqua,Bold"&amp;8 Page &amp;P of &amp;N</oddFooter>
      </headerFooter>
    </customSheetView>
    <customSheetView guid="{CD4CA1A8-824A-452F-BDBA-32A47C1B3013}" showGridLines="0" zeroValues="0" topLeftCell="A2">
      <selection activeCell="B15" sqref="B15"/>
      <pageMargins left="0.75" right="0.63" top="0.57999999999999996" bottom="0.4" header="0.34" footer="0.2"/>
      <pageSetup orientation="portrait" r:id="rId14"/>
      <headerFooter alignWithMargins="0">
        <oddFooter>&amp;R&amp;"Book Antiqua,Bold"&amp;8 Page &amp;P of &amp;N</oddFooter>
      </headerFooter>
    </customSheetView>
    <customSheetView guid="{8E7B022F-1113-4BA2-B2BA-8EDBE02A2557}" showPageBreaks="1" showGridLines="0" zeroValues="0" printArea="1" showRuler="0">
      <selection activeCell="B15" sqref="B15"/>
      <pageMargins left="0.75" right="0.63" top="0.57999999999999996" bottom="0.6" header="0.34" footer="0.35"/>
      <pageSetup orientation="portrait" r:id="rId15"/>
      <headerFooter alignWithMargins="0">
        <oddFooter>&amp;L&amp;8Tower Package-TW05, TL associated with Phase-I Generation Project in Orissa (Part-C)&amp;R&amp;"Book Antiqua,Bold"&amp;8 Page &amp;P of &amp;N</oddFooter>
      </headerFooter>
    </customSheetView>
    <customSheetView guid="{A3F641DF-CF1D-48E3-AFDC-E52726A449CB}" zeroValues="0" showRuler="0">
      <selection activeCell="B15" sqref="B15"/>
      <pageMargins left="0.75" right="0.59" top="0.5" bottom="0.56000000000000005" header="0.36" footer="0.24"/>
      <pageSetup orientation="portrait" r:id="rId16"/>
      <headerFooter alignWithMargins="0">
        <oddFooter>&amp;L&amp;8Tower Package-P238-TW04, TL associated with Phase-I Generation Project in Orissa (Part-C)&amp;R&amp;"Book Antiqua,Bold"&amp;8Attachment-4(A) TW04  / Page &amp;P of &amp;N</oddFooter>
      </headerFooter>
    </customSheetView>
    <customSheetView guid="{ECEBABD0-566A-41C4-AA9A-38EA30EFEDA8}" showPageBreaks="1" showGridLines="0" zeroValues="0" printArea="1" showRuler="0" topLeftCell="A23">
      <pageMargins left="0.75" right="0.63" top="0.55000000000000004" bottom="0.64" header="0.34" footer="0.38"/>
      <pageSetup scale="95" orientation="portrait" r:id="rId17"/>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zeroValues="0" topLeftCell="B1">
      <selection activeCell="B15" sqref="B15"/>
      <pageMargins left="0.75" right="0.63" top="0.57999999999999996" bottom="0.4" header="0.34" footer="0.2"/>
      <pageSetup orientation="portrait" r:id="rId18"/>
      <headerFooter alignWithMargins="0">
        <oddFooter>&amp;R&amp;"Book Antiqua,Bold"&amp;8 Page &amp;P of &amp;N</oddFooter>
      </headerFooter>
    </customSheetView>
    <customSheetView guid="{7A9EA6D6-4DDF-43D9-92E6-C6AFAD14E266}" showGridLines="0" zeroValues="0" topLeftCell="A13">
      <selection activeCell="E20" sqref="E20"/>
      <pageMargins left="0.75" right="0.63" top="0.57999999999999996" bottom="0.4" header="0.34" footer="0.2"/>
      <pageSetup orientation="portrait" r:id="rId19"/>
      <headerFooter alignWithMargins="0">
        <oddFooter>&amp;R&amp;"Book Antiqua,Bold"&amp;8 Page &amp;P of &amp;N</oddFooter>
      </headerFooter>
    </customSheetView>
    <customSheetView guid="{DC28ED1E-3E35-4094-9C2B-5C0A1C1D459C}" showGridLines="0" zeroValues="0">
      <selection activeCell="E36" sqref="E36"/>
      <pageMargins left="0.75" right="0.63" top="0.57999999999999996" bottom="0.4" header="0.34" footer="0.2"/>
      <pageSetup orientation="portrait" r:id="rId20"/>
      <headerFooter alignWithMargins="0">
        <oddFooter>&amp;R&amp;"Book Antiqua,Bold"&amp;8 Page &amp;P of &amp;N</oddFooter>
      </headerFooter>
    </customSheetView>
    <customSheetView guid="{240327DD-375F-45D4-BA52-89AFD79FE6A1}" scale="60" showPageBreaks="1" showGridLines="0" zeroValues="0" printArea="1" view="pageBreakPreview" topLeftCell="A25">
      <selection activeCell="B16" sqref="B16"/>
      <pageMargins left="0.75" right="0.63" top="0.57999999999999996" bottom="0.4" header="0.34" footer="0.2"/>
      <pageSetup orientation="portrait" r:id="rId21"/>
      <headerFooter alignWithMargins="0">
        <oddFooter>&amp;R&amp;"Book Antiqua,Bold"&amp;8 Page &amp;P of &amp;N</oddFooter>
      </headerFooter>
    </customSheetView>
    <customSheetView guid="{477F7E43-D393-45BA-B99B-D838E4629B5D}" showPageBreaks="1" showGridLines="0" zeroValues="0" printArea="1" view="pageBreakPreview">
      <selection activeCell="B17" sqref="B17"/>
      <pageMargins left="0.75" right="0.63" top="0.57999999999999996" bottom="0.4" header="0.34" footer="0.2"/>
      <pageSetup orientation="portrait" r:id="rId22"/>
      <headerFooter alignWithMargins="0">
        <oddFooter>&amp;R&amp;"Book Antiqua,Bold"&amp;8 Page &amp;P of &amp;N</oddFooter>
      </headerFooter>
    </customSheetView>
    <customSheetView guid="{8E3ED18F-7B8F-4A1C-969D-A70DC3B696C3}" showPageBreaks="1" showGridLines="0" zeroValues="0" printArea="1" view="pageBreakPreview">
      <selection activeCell="B17" sqref="B17"/>
      <pageMargins left="0.75" right="0.63" top="0.57999999999999996" bottom="0.4" header="0.34" footer="0.2"/>
      <pageSetup orientation="portrait" r:id="rId23"/>
      <headerFooter alignWithMargins="0">
        <oddFooter>&amp;R&amp;"Book Antiqua,Bold"&amp;8 Page &amp;P of &amp;N</oddFooter>
      </headerFooter>
    </customSheetView>
    <customSheetView guid="{38BECF6E-1A53-4F98-87B9-44F2C5F77E08}" showPageBreaks="1" showGridLines="0" zeroValues="0" printArea="1" view="pageBreakPreview" topLeftCell="A4">
      <selection activeCell="B16" sqref="B16"/>
      <pageMargins left="0.75" right="0.63" top="0.57999999999999996" bottom="0.4" header="0.34" footer="0.2"/>
      <pageSetup orientation="portrait" r:id="rId24"/>
      <headerFooter alignWithMargins="0">
        <oddFooter>&amp;R&amp;"Book Antiqua,Bold"&amp;8 Page &amp;P of &amp;N</oddFooter>
      </headerFooter>
    </customSheetView>
    <customSheetView guid="{340562B9-6CEE-4962-8D7D-CA1C6778F52C}" showPageBreaks="1" showGridLines="0" zeroValues="0" printArea="1" view="pageBreakPreview" topLeftCell="A13">
      <selection activeCell="B16" sqref="B16"/>
      <pageMargins left="0.75" right="0.63" top="0.57999999999999996" bottom="0.4" header="0.34" footer="0.2"/>
      <pageSetup orientation="portrait" r:id="rId25"/>
      <headerFooter alignWithMargins="0">
        <oddFooter>&amp;R&amp;"Book Antiqua,Bold"&amp;8 Page &amp;P of &amp;N</oddFooter>
      </headerFooter>
    </customSheetView>
    <customSheetView guid="{82E8A0F5-0020-4355-95CF-28601763A783}" showPageBreaks="1" showGridLines="0" zeroValues="0" fitToPage="1" printArea="1" view="pageBreakPreview">
      <selection activeCell="B17" sqref="B17"/>
      <pageMargins left="0.75" right="0.63" top="0.57999999999999996" bottom="0.4" header="0.34" footer="0.2"/>
      <pageSetup scale="96" orientation="portrait" r:id="rId26"/>
      <headerFooter alignWithMargins="0">
        <oddFooter>&amp;R&amp;"Book Antiqua,Bold"&amp;8 Page &amp;P of &amp;N</oddFooter>
      </headerFooter>
    </customSheetView>
    <customSheetView guid="{05855B4F-D61E-4C97-B759-B2F96767F6F8}" scale="145" showPageBreaks="1" showGridLines="0" zeroValues="0" fitToPage="1" printArea="1" view="pageBreakPreview">
      <selection activeCell="C20" sqref="C20"/>
      <pageMargins left="0.75" right="0.63" top="0.57999999999999996" bottom="0.4" header="0.34" footer="0.2"/>
      <pageSetup scale="87" orientation="portrait" r:id="rId27"/>
      <headerFooter alignWithMargins="0">
        <oddFooter>&amp;R&amp;"Book Antiqua,Bold"&amp;8 Page &amp;P of &amp;N</oddFooter>
      </headerFooter>
    </customSheetView>
    <customSheetView guid="{347D9A5E-5167-4CD7-A121-BEAF211F64E4}" scale="110" showPageBreaks="1" showGridLines="0" zeroValues="0" fitToPage="1" printArea="1" view="pageBreakPreview">
      <selection activeCell="B16" sqref="B16"/>
      <pageMargins left="0.75" right="0.63" top="0.57999999999999996" bottom="0.4" header="0.34" footer="0.2"/>
      <pageSetup scale="96" orientation="portrait" r:id="rId28"/>
      <headerFooter alignWithMargins="0">
        <oddFooter>&amp;R&amp;"Book Antiqua,Bold"&amp;8 Page &amp;P of &amp;N</oddFooter>
      </headerFooter>
    </customSheetView>
    <customSheetView guid="{72B383D4-8341-48BE-BBCC-63C6785ABF81}" scale="110" showPageBreaks="1" showGridLines="0" zeroValues="0" fitToPage="1" printArea="1" view="pageBreakPreview" topLeftCell="A16">
      <selection activeCell="B16" sqref="B16"/>
      <pageMargins left="0.75" right="0.63" top="0.57999999999999996" bottom="0.4" header="0.34" footer="0.2"/>
      <pageSetup scale="96" orientation="portrait" r:id="rId29"/>
      <headerFooter alignWithMargins="0">
        <oddFooter>&amp;R&amp;"Book Antiqua,Bold"&amp;8 Page &amp;P of &amp;N</oddFooter>
      </headerFooter>
    </customSheetView>
    <customSheetView guid="{7706378E-40E2-4583-90AF-E6E1DCB3696C}" scale="90" showPageBreaks="1" showGridLines="0" zeroValues="0" fitToPage="1" printArea="1" view="pageBreakPreview">
      <selection activeCell="B16" sqref="B16"/>
      <pageMargins left="0.75" right="0.63" top="0.57999999999999996" bottom="0.4" header="0.34" footer="0.2"/>
      <pageSetup scale="94" orientation="portrait" r:id="rId30"/>
      <headerFooter alignWithMargins="0">
        <oddFooter>&amp;R&amp;"Book Antiqua,Bold"&amp;8 Page &amp;P of &amp;N</oddFooter>
      </headerFooter>
    </customSheetView>
  </customSheetViews>
  <mergeCells count="11">
    <mergeCell ref="A1:C1"/>
    <mergeCell ref="A3:E3"/>
    <mergeCell ref="A5:E5"/>
    <mergeCell ref="A14:E14"/>
    <mergeCell ref="A8:C8"/>
    <mergeCell ref="D25:E25"/>
    <mergeCell ref="A22:E22"/>
    <mergeCell ref="B9:C9"/>
    <mergeCell ref="B10:C10"/>
    <mergeCell ref="B11:C11"/>
    <mergeCell ref="B12:C12"/>
  </mergeCells>
  <phoneticPr fontId="7" type="noConversion"/>
  <pageMargins left="0.75" right="0.63" top="0.57999999999999996" bottom="0.4" header="0.34" footer="0.2"/>
  <pageSetup scale="96" orientation="portrait" r:id="rId31"/>
  <headerFooter alignWithMargins="0">
    <oddFooter>&amp;R&amp;"Book Antiqua,Bold"&amp;8 Page &amp;P of &amp;N</oddFooter>
  </headerFooter>
  <drawing r:id="rId3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indexed="15"/>
    <pageSetUpPr fitToPage="1"/>
  </sheetPr>
  <dimension ref="A1:I35"/>
  <sheetViews>
    <sheetView showGridLines="0" view="pageBreakPreview" zoomScale="90" zoomScaleSheetLayoutView="90" workbookViewId="0">
      <selection activeCell="B16" sqref="B16:E16"/>
    </sheetView>
  </sheetViews>
  <sheetFormatPr defaultColWidth="9.109375" defaultRowHeight="14.4"/>
  <cols>
    <col min="1" max="1" width="12.109375" style="29" customWidth="1"/>
    <col min="2" max="2" width="20.5546875" style="29" customWidth="1"/>
    <col min="3" max="3" width="11.44140625" style="29" customWidth="1"/>
    <col min="4" max="4" width="15.44140625" style="29" customWidth="1"/>
    <col min="5" max="5" width="50.5546875" style="29" customWidth="1"/>
    <col min="6" max="8" width="9.109375" style="24"/>
    <col min="9" max="16384" width="9.109375" style="25"/>
  </cols>
  <sheetData>
    <row r="1" spans="1:9" ht="31.5" customHeight="1">
      <c r="A1" s="651" t="str">
        <f>'Attach 3(JV)'!A1</f>
        <v>Specification No. :5002001909/OTHERS/DOM/A04-CC CS -5</v>
      </c>
      <c r="B1" s="651"/>
      <c r="C1" s="651"/>
      <c r="D1" s="651"/>
      <c r="E1" s="374" t="str">
        <f>"Attachment-4(B) "&amp; 'Attach 3(JV)'!AT1</f>
        <v xml:space="preserve">Attachment-4(B) </v>
      </c>
    </row>
    <row r="3" spans="1:9" ht="82.5" customHeight="1">
      <c r="A3" s="610" t="str">
        <f>'Attach 3(JV)'!A3</f>
        <v>Rural Electrification Work under Prime Minister’s Development Project (PMDP) in Reasi, Udhampur &amp; Ramban districts of UT of J&amp;K.</v>
      </c>
      <c r="B3" s="611"/>
      <c r="C3" s="611"/>
      <c r="D3" s="611"/>
      <c r="E3" s="611"/>
      <c r="F3" s="26"/>
      <c r="G3" s="27"/>
      <c r="H3" s="26"/>
    </row>
    <row r="4" spans="1:9" ht="20.100000000000001" customHeight="1">
      <c r="A4" s="28"/>
      <c r="H4" s="30"/>
      <c r="I4" s="10"/>
    </row>
    <row r="5" spans="1:9" ht="20.100000000000001" customHeight="1">
      <c r="A5" s="643" t="s">
        <v>358</v>
      </c>
      <c r="B5" s="643"/>
      <c r="C5" s="643"/>
      <c r="D5" s="643"/>
      <c r="E5" s="643"/>
      <c r="F5" s="31"/>
      <c r="H5" s="30"/>
      <c r="I5" s="12"/>
    </row>
    <row r="6" spans="1:9" ht="20.100000000000001" customHeight="1">
      <c r="A6" s="32"/>
      <c r="H6" s="30"/>
      <c r="I6" s="12"/>
    </row>
    <row r="7" spans="1:9" ht="20.100000000000001" customHeight="1">
      <c r="A7" s="33" t="str">
        <f>'Attach 3(JV)'!A7</f>
        <v>Bidder’s Name and Address (Sole Bidder) :</v>
      </c>
      <c r="E7" s="15" t="str">
        <f>'Attach 3(JV)'!E7</f>
        <v>To:</v>
      </c>
      <c r="H7" s="30"/>
      <c r="I7" s="12"/>
    </row>
    <row r="8" spans="1:9" ht="36" customHeight="1">
      <c r="A8" s="641" t="str">
        <f>'Attach 3(JV)'!A8</f>
        <v/>
      </c>
      <c r="B8" s="641"/>
      <c r="C8" s="641"/>
      <c r="D8" s="641"/>
      <c r="E8" s="11" t="str">
        <f>'Attach 3(JV)'!E8</f>
        <v>Contract Services</v>
      </c>
      <c r="H8" s="30"/>
      <c r="I8" s="12"/>
    </row>
    <row r="9" spans="1:9" ht="20.100000000000001" customHeight="1">
      <c r="A9" s="13" t="s">
        <v>351</v>
      </c>
      <c r="B9" s="653" t="str">
        <f>'Attach 3(JV)'!B9</f>
        <v/>
      </c>
      <c r="C9" s="653"/>
      <c r="D9" s="653"/>
      <c r="E9" s="11" t="str">
        <f>'Attach 3(JV)'!E9</f>
        <v>Power Grid Corporation of India Ltd.,</v>
      </c>
      <c r="H9" s="30"/>
      <c r="I9" s="12"/>
    </row>
    <row r="10" spans="1:9" ht="20.100000000000001" customHeight="1">
      <c r="A10" s="13" t="s">
        <v>353</v>
      </c>
      <c r="B10" s="653" t="str">
        <f>'Attach 3(JV)'!B10</f>
        <v/>
      </c>
      <c r="C10" s="653"/>
      <c r="D10" s="653"/>
      <c r="E10" s="11" t="str">
        <f>'Attach 3(JV)'!E10</f>
        <v>"Saudamini", Plot No. 2, Sector 29</v>
      </c>
      <c r="H10" s="30"/>
      <c r="I10" s="12"/>
    </row>
    <row r="11" spans="1:9" ht="20.100000000000001" customHeight="1">
      <c r="B11" s="653" t="str">
        <f>'Attach 3(JV)'!B11</f>
        <v/>
      </c>
      <c r="C11" s="653"/>
      <c r="D11" s="653"/>
      <c r="E11" s="11" t="str">
        <f>'Attach 3(JV)'!E11</f>
        <v>Gurgaon (Haryana) - 122001</v>
      </c>
    </row>
    <row r="12" spans="1:9" ht="20.100000000000001" customHeight="1">
      <c r="A12" s="32"/>
      <c r="B12" s="653" t="str">
        <f>'Attach 3(JV)'!B12</f>
        <v/>
      </c>
      <c r="C12" s="653"/>
      <c r="D12" s="653"/>
      <c r="E12" s="11"/>
    </row>
    <row r="13" spans="1:9" ht="20.100000000000001" customHeight="1">
      <c r="A13" s="29" t="s">
        <v>346</v>
      </c>
    </row>
    <row r="14" spans="1:9" ht="20.100000000000001" customHeight="1">
      <c r="A14" s="32"/>
    </row>
    <row r="15" spans="1:9" ht="87.75" customHeight="1">
      <c r="A15" s="658" t="s">
        <v>368</v>
      </c>
      <c r="B15" s="658"/>
      <c r="C15" s="658"/>
      <c r="D15" s="658"/>
      <c r="E15" s="658"/>
    </row>
    <row r="16" spans="1:9" ht="30" customHeight="1">
      <c r="A16" s="101" t="s">
        <v>361</v>
      </c>
      <c r="B16" s="657"/>
      <c r="C16" s="657"/>
      <c r="D16" s="657"/>
      <c r="E16" s="657"/>
    </row>
    <row r="17" spans="1:5" ht="30" customHeight="1">
      <c r="A17" s="101" t="s">
        <v>362</v>
      </c>
      <c r="B17" s="657"/>
      <c r="C17" s="657"/>
      <c r="D17" s="657"/>
      <c r="E17" s="657"/>
    </row>
    <row r="18" spans="1:5" ht="30" customHeight="1">
      <c r="A18" s="101" t="s">
        <v>363</v>
      </c>
      <c r="B18" s="657"/>
      <c r="C18" s="657"/>
      <c r="D18" s="657"/>
      <c r="E18" s="657"/>
    </row>
    <row r="19" spans="1:5" ht="30" customHeight="1">
      <c r="A19" s="43" t="s">
        <v>364</v>
      </c>
      <c r="B19" s="657"/>
      <c r="C19" s="657"/>
      <c r="D19" s="657"/>
      <c r="E19" s="657"/>
    </row>
    <row r="20" spans="1:5" ht="30" customHeight="1">
      <c r="A20" s="43" t="s">
        <v>75</v>
      </c>
      <c r="B20" s="657"/>
      <c r="C20" s="657"/>
      <c r="D20" s="657"/>
      <c r="E20" s="657"/>
    </row>
    <row r="21" spans="1:5" ht="30" customHeight="1">
      <c r="A21" s="43" t="s">
        <v>78</v>
      </c>
      <c r="B21" s="657"/>
      <c r="C21" s="657"/>
      <c r="D21" s="657"/>
      <c r="E21" s="657"/>
    </row>
    <row r="22" spans="1:5" ht="16.5" customHeight="1">
      <c r="A22" s="150"/>
      <c r="B22" s="151"/>
      <c r="C22" s="151"/>
      <c r="D22" s="151"/>
      <c r="E22" s="151"/>
    </row>
    <row r="23" spans="1:5" ht="27.9" customHeight="1">
      <c r="D23" s="37"/>
    </row>
    <row r="24" spans="1:5" ht="27.9" customHeight="1">
      <c r="A24" s="36" t="s">
        <v>6</v>
      </c>
      <c r="B24" s="72" t="str">
        <f>'Attach 3(JV)'!B24</f>
        <v>--</v>
      </c>
      <c r="D24" s="37" t="s">
        <v>4</v>
      </c>
      <c r="E24" s="297" t="str">
        <f>'Attach 3(JV)'!E24</f>
        <v/>
      </c>
    </row>
    <row r="25" spans="1:5" ht="27.9" customHeight="1">
      <c r="A25" s="36" t="s">
        <v>7</v>
      </c>
      <c r="B25" s="297" t="str">
        <f>'Attach 3(JV)'!B25</f>
        <v/>
      </c>
      <c r="D25" s="37" t="s">
        <v>5</v>
      </c>
      <c r="E25" s="297" t="str">
        <f>'Attach 3(JV)'!E25</f>
        <v/>
      </c>
    </row>
    <row r="26" spans="1:5" ht="27.9" customHeight="1">
      <c r="D26" s="37"/>
    </row>
    <row r="27" spans="1:5" ht="33" customHeight="1"/>
    <row r="28" spans="1:5" ht="33" customHeight="1">
      <c r="A28" s="38"/>
    </row>
    <row r="29" spans="1:5" ht="20.100000000000001" customHeight="1"/>
    <row r="30" spans="1:5" ht="20.100000000000001" customHeight="1"/>
    <row r="31" spans="1:5" ht="20.100000000000001" customHeight="1">
      <c r="A31" s="38"/>
    </row>
    <row r="32" spans="1:5" ht="20.100000000000001" customHeight="1"/>
    <row r="33" spans="1:1" ht="20.100000000000001" customHeight="1">
      <c r="A33" s="38"/>
    </row>
    <row r="34" spans="1:1" ht="20.100000000000001" customHeight="1"/>
    <row r="35" spans="1:1">
      <c r="A35" s="38"/>
    </row>
  </sheetData>
  <sheetProtection algorithmName="SHA-512" hashValue="+J85Ba96HXfmEOt6ZoI+HhbCvUHCs8zO56v1zveQRQ4LEyX7nqWCgRLWAPRarf2716bLDplf6BLIPDUi5MGvWg==" saltValue="RZw9/1g2z9S0aV1lzE5feQ==" spinCount="100000" sheet="1" formatColumns="0" formatRows="0" selectLockedCells="1"/>
  <customSheetViews>
    <customSheetView guid="{AC4C7B77-63EC-4D27-A5DB-0B1118A50B23}" scale="90" showPageBreaks="1" showGridLines="0" fitToPage="1" printArea="1" view="pageBreakPreview">
      <selection activeCell="B16" sqref="B16:E16"/>
      <pageMargins left="0.75" right="0.63" top="0.57999999999999996" bottom="0.6" header="0.34" footer="0.35"/>
      <pageSetup scale="92" orientation="portrait" r:id="rId1"/>
      <headerFooter alignWithMargins="0">
        <oddFooter>&amp;R&amp;"Book Antiqua,Bold"&amp;8 Page &amp;P of &amp;N</oddFooter>
      </headerFooter>
    </customSheetView>
    <customSheetView guid="{75B62F04-C357-470B-9A70-09F62BD072B1}" scale="90" showPageBreaks="1" showGridLines="0" fitToPage="1" printArea="1" view="pageBreakPreview">
      <selection activeCell="B16" sqref="B16:E16"/>
      <pageMargins left="0.75" right="0.63" top="0.57999999999999996" bottom="0.6" header="0.34" footer="0.35"/>
      <pageSetup scale="92" orientation="portrait" r:id="rId2"/>
      <headerFooter alignWithMargins="0">
        <oddFooter>&amp;R&amp;"Book Antiqua,Bold"&amp;8 Page &amp;P of &amp;N</oddFooter>
      </headerFooter>
    </customSheetView>
    <customSheetView guid="{FB41F969-87BE-4AD1-A99C-A5F9EA1C8FCB}" scale="90" showPageBreaks="1" showGridLines="0" fitToPage="1" printArea="1" view="pageBreakPreview">
      <selection activeCell="B16" sqref="B16:E16"/>
      <pageMargins left="0.75" right="0.63" top="0.57999999999999996" bottom="0.6" header="0.34" footer="0.35"/>
      <pageSetup scale="91" orientation="portrait" r:id="rId3"/>
      <headerFooter alignWithMargins="0">
        <oddFooter>&amp;R&amp;"Book Antiqua,Bold"&amp;8 Page &amp;P of &amp;N</oddFooter>
      </headerFooter>
    </customSheetView>
    <customSheetView guid="{47D52ECC-373D-4A7A-838F-7112A4A0A94F}" showPageBreaks="1" showGridLines="0" fitToPage="1" printArea="1" view="pageBreakPreview">
      <selection activeCell="B16" sqref="B16:E16"/>
      <pageMargins left="0.75" right="0.63" top="0.57999999999999996" bottom="0.6" header="0.34" footer="0.35"/>
      <pageSetup scale="92" orientation="portrait" r:id="rId4"/>
      <headerFooter alignWithMargins="0">
        <oddFooter>&amp;R&amp;"Book Antiqua,Bold"&amp;8 Page &amp;P of &amp;N</oddFooter>
      </headerFooter>
    </customSheetView>
    <customSheetView guid="{BA86FE7A-199D-4ABD-A444-AE6BFDF4BCC9}" scale="145" showPageBreaks="1" showGridLines="0" fitToPage="1" printArea="1" view="pageBreakPreview" topLeftCell="A10">
      <selection activeCell="B17" sqref="B17:E17"/>
      <pageMargins left="0.75" right="0.63" top="0.57999999999999996" bottom="0.6" header="0.34" footer="0.35"/>
      <pageSetup scale="91" orientation="portrait" r:id="rId5"/>
      <headerFooter alignWithMargins="0">
        <oddFooter>&amp;R&amp;"Book Antiqua,Bold"&amp;8 Page &amp;P of &amp;N</oddFooter>
      </headerFooter>
    </customSheetView>
    <customSheetView guid="{E51D3662-FFCE-4FD6-A590-7DDC9E38C41F}" showPageBreaks="1" showGridLines="0" fitToPage="1" printArea="1" view="pageBreakPreview">
      <selection activeCell="B17" sqref="B17:E17"/>
      <pageMargins left="0.75" right="0.63" top="0.57999999999999996" bottom="0.6" header="0.34" footer="0.35"/>
      <pageSetup scale="93" orientation="portrait" r:id="rId6"/>
      <headerFooter alignWithMargins="0">
        <oddFooter>&amp;R&amp;"Book Antiqua,Bold"&amp;8 Page &amp;P of &amp;N</oddFooter>
      </headerFooter>
    </customSheetView>
    <customSheetView guid="{CB7992C9-ABA5-4C7D-8C49-1E1D8E8875C7}" showPageBreaks="1" showGridLines="0" printArea="1" view="pageBreakPreview">
      <selection activeCell="B16" sqref="B16:E16"/>
      <pageMargins left="0.75" right="0.63" top="0.57999999999999996" bottom="0.6" header="0.34" footer="0.35"/>
      <pageSetup scale="95" orientation="portrait" r:id="rId7"/>
      <headerFooter alignWithMargins="0">
        <oddFooter>&amp;R&amp;"Book Antiqua,Bold"&amp;8 Page &amp;P of &amp;N</oddFooter>
      </headerFooter>
    </customSheetView>
    <customSheetView guid="{97C0FC0E-800C-45C9-895E-E91A3F1ADBA4}" showPageBreaks="1" showGridLines="0" printArea="1" view="pageBreakPreview" topLeftCell="A19">
      <selection activeCell="B16" sqref="B16:E16"/>
      <pageMargins left="0.75" right="0.63" top="0.57999999999999996" bottom="0.6" header="0.34" footer="0.35"/>
      <pageSetup scale="95" orientation="portrait" r:id="rId8"/>
      <headerFooter alignWithMargins="0">
        <oddFooter>&amp;R&amp;"Book Antiqua,Bold"&amp;8 Page &amp;P of &amp;N</oddFooter>
      </headerFooter>
    </customSheetView>
    <customSheetView guid="{15A19D23-A9FD-4FC1-B7B0-F2D16BDFC729}" showPageBreaks="1" showGridLines="0" printArea="1" view="pageBreakPreview">
      <selection activeCell="B17" sqref="B17:E17"/>
      <pageMargins left="0.75" right="0.63" top="0.57999999999999996" bottom="0.6" header="0.34" footer="0.35"/>
      <pageSetup scale="95" orientation="portrait" r:id="rId9"/>
      <headerFooter alignWithMargins="0">
        <oddFooter>&amp;R&amp;"Book Antiqua,Bold"&amp;8 Page &amp;P of &amp;N</oddFooter>
      </headerFooter>
    </customSheetView>
    <customSheetView guid="{C5EDD9E3-0801-4479-8600-A80B0FCFDF0B}" showPageBreaks="1" showGridLines="0" printArea="1" view="pageBreakPreview" topLeftCell="A10">
      <selection activeCell="B17" sqref="B17:E17"/>
      <pageMargins left="0.75" right="0.63" top="0.57999999999999996" bottom="0.6" header="0.34" footer="0.35"/>
      <pageSetup scale="95" orientation="portrait" r:id="rId10"/>
      <headerFooter alignWithMargins="0">
        <oddFooter>&amp;R&amp;"Book Antiqua,Bold"&amp;8 Page &amp;P of &amp;N</oddFooter>
      </headerFooter>
    </customSheetView>
    <customSheetView guid="{FE4EC9C4-31B9-4D40-8323-5B16C3BC840F}" scale="60" showPageBreaks="1" showGridLines="0" printArea="1" view="pageBreakPreview">
      <selection activeCell="B16" sqref="B16:E16"/>
      <pageMargins left="0.75" right="0.63" top="0.57999999999999996" bottom="0.6" header="0.34" footer="0.35"/>
      <pageSetup scale="95" orientation="portrait" r:id="rId11"/>
      <headerFooter alignWithMargins="0">
        <oddFooter>&amp;R&amp;"Book Antiqua,Bold"&amp;8 Page &amp;P of &amp;N</oddFooter>
      </headerFooter>
    </customSheetView>
    <customSheetView guid="{F9FE2C60-2849-4C32-B532-2B1A89FFA9CD}" showGridLines="0">
      <selection activeCell="B16" sqref="B16:E16"/>
      <pageMargins left="0.75" right="0.63" top="0.57999999999999996" bottom="0.6" header="0.34" footer="0.35"/>
      <pageSetup orientation="portrait" r:id="rId12"/>
      <headerFooter alignWithMargins="0">
        <oddFooter>&amp;R&amp;"Book Antiqua,Bold"&amp;8 Page &amp;P of &amp;N</oddFooter>
      </headerFooter>
    </customSheetView>
    <customSheetView guid="{494F6778-23FE-4AAC-B37D-6C7543FC13B9}" showGridLines="0">
      <selection activeCell="B21" sqref="B21:E21"/>
      <pageMargins left="0.75" right="0.63" top="0.57999999999999996" bottom="0.6" header="0.34" footer="0.35"/>
      <pageSetup orientation="portrait" r:id="rId13"/>
      <headerFooter alignWithMargins="0">
        <oddFooter>&amp;R&amp;"Book Antiqua,Bold"&amp;8 Page &amp;P of &amp;N</oddFooter>
      </headerFooter>
    </customSheetView>
    <customSheetView guid="{CD4CA1A8-824A-452F-BDBA-32A47C1B3013}" showGridLines="0" topLeftCell="A5">
      <selection activeCell="B16" sqref="B16"/>
      <pageMargins left="0.75" right="0.63" top="0.57999999999999996" bottom="0.6" header="0.34" footer="0.35"/>
      <pageSetup orientation="portrait" r:id="rId14"/>
      <headerFooter alignWithMargins="0">
        <oddFooter>&amp;R&amp;"Book Antiqua,Bold"&amp;8 Page &amp;P of &amp;N</oddFooter>
      </headerFooter>
    </customSheetView>
    <customSheetView guid="{8E7B022F-1113-4BA2-B2BA-8EDBE02A2557}" showPageBreaks="1" showGridLines="0" printArea="1" showRuler="0">
      <selection activeCell="B16" sqref="B16"/>
      <pageMargins left="0.75" right="0.63" top="0.57999999999999996" bottom="0.6" header="0.34" footer="0.35"/>
      <pageSetup orientation="portrait" r:id="rId15"/>
      <headerFooter alignWithMargins="0">
        <oddFooter>&amp;L&amp;8Tower Package-TW05, TL associated with Phase-I Generation Project in Orissa (Part-C)&amp;R&amp;"Book Antiqua,Bold"&amp;8 Page &amp;P of &amp;N</oddFooter>
      </headerFooter>
    </customSheetView>
    <customSheetView guid="{A3F641DF-CF1D-48E3-AFDC-E52726A449CB}" zeroValues="0" showRuler="0">
      <selection activeCell="B16" sqref="B16"/>
      <pageMargins left="0.75" right="0.75" top="0.59" bottom="0.79" header="0.4" footer="0.5"/>
      <pageSetup orientation="portrait" r:id="rId16"/>
      <headerFooter alignWithMargins="0">
        <oddFooter>&amp;L&amp;8Tower Package-P238-TW04, TL associated with Phase-I Generation Project in Orissa (Part-C)&amp;R&amp;"Book Antiqua,Bold"&amp;8Attachment-4(B) TW04  / Page &amp;P of &amp;N</oddFooter>
      </headerFooter>
    </customSheetView>
    <customSheetView guid="{ECEBABD0-566A-41C4-AA9A-38EA30EFEDA8}" showPageBreaks="1" showGridLines="0" zeroValues="0" printArea="1" showRuler="0" topLeftCell="A19">
      <pageMargins left="0.75" right="0.63" top="0.55000000000000004" bottom="0.64" header="0.34" footer="0.38"/>
      <pageSetup orientation="portrait" r:id="rId17"/>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selection activeCell="B16" sqref="B16"/>
      <pageMargins left="0.75" right="0.63" top="0.57999999999999996" bottom="0.6" header="0.34" footer="0.35"/>
      <pageSetup orientation="portrait" r:id="rId18"/>
      <headerFooter alignWithMargins="0">
        <oddFooter>&amp;R&amp;"Book Antiqua,Bold"&amp;8 Page &amp;P of &amp;N</oddFooter>
      </headerFooter>
    </customSheetView>
    <customSheetView guid="{7A9EA6D6-4DDF-43D9-92E6-C6AFAD14E266}" showGridLines="0">
      <selection activeCell="B21" sqref="B21:E21"/>
      <pageMargins left="0.75" right="0.63" top="0.57999999999999996" bottom="0.6" header="0.34" footer="0.35"/>
      <pageSetup orientation="portrait" r:id="rId19"/>
      <headerFooter alignWithMargins="0">
        <oddFooter>&amp;R&amp;"Book Antiqua,Bold"&amp;8 Page &amp;P of &amp;N</oddFooter>
      </headerFooter>
    </customSheetView>
    <customSheetView guid="{DC28ED1E-3E35-4094-9C2B-5C0A1C1D459C}" showGridLines="0">
      <selection activeCell="B20" sqref="B20:E20"/>
      <pageMargins left="0.75" right="0.63" top="0.57999999999999996" bottom="0.6" header="0.34" footer="0.35"/>
      <pageSetup orientation="portrait" r:id="rId20"/>
      <headerFooter alignWithMargins="0">
        <oddFooter>&amp;R&amp;"Book Antiqua,Bold"&amp;8 Page &amp;P of &amp;N</oddFooter>
      </headerFooter>
    </customSheetView>
    <customSheetView guid="{240327DD-375F-45D4-BA52-89AFD79FE6A1}" scale="60" showPageBreaks="1" showGridLines="0" printArea="1" view="pageBreakPreview" topLeftCell="A13">
      <selection activeCell="B16" sqref="B16:E16"/>
      <pageMargins left="0.75" right="0.63" top="0.57999999999999996" bottom="0.6" header="0.34" footer="0.35"/>
      <pageSetup scale="95" orientation="portrait" r:id="rId21"/>
      <headerFooter alignWithMargins="0">
        <oddFooter>&amp;R&amp;"Book Antiqua,Bold"&amp;8 Page &amp;P of &amp;N</oddFooter>
      </headerFooter>
    </customSheetView>
    <customSheetView guid="{477F7E43-D393-45BA-B99B-D838E4629B5D}" showPageBreaks="1" showGridLines="0" printArea="1" view="pageBreakPreview">
      <selection activeCell="B17" sqref="B17:E17"/>
      <pageMargins left="0.75" right="0.63" top="0.57999999999999996" bottom="0.6" header="0.34" footer="0.35"/>
      <pageSetup scale="95" orientation="portrait" r:id="rId22"/>
      <headerFooter alignWithMargins="0">
        <oddFooter>&amp;R&amp;"Book Antiqua,Bold"&amp;8 Page &amp;P of &amp;N</oddFooter>
      </headerFooter>
    </customSheetView>
    <customSheetView guid="{8E3ED18F-7B8F-4A1C-969D-A70DC3B696C3}" showPageBreaks="1" showGridLines="0" printArea="1" view="pageBreakPreview">
      <selection activeCell="B17" sqref="B17:E17"/>
      <pageMargins left="0.75" right="0.63" top="0.57999999999999996" bottom="0.6" header="0.34" footer="0.35"/>
      <pageSetup scale="95" orientation="portrait" r:id="rId23"/>
      <headerFooter alignWithMargins="0">
        <oddFooter>&amp;R&amp;"Book Antiqua,Bold"&amp;8 Page &amp;P of &amp;N</oddFooter>
      </headerFooter>
    </customSheetView>
    <customSheetView guid="{38BECF6E-1A53-4F98-87B9-44F2C5F77E08}" showPageBreaks="1" showGridLines="0" printArea="1" view="pageBreakPreview" topLeftCell="A16">
      <selection activeCell="B16" sqref="B16:E16"/>
      <pageMargins left="0.75" right="0.63" top="0.57999999999999996" bottom="0.6" header="0.34" footer="0.35"/>
      <pageSetup scale="95" orientation="portrait" r:id="rId24"/>
      <headerFooter alignWithMargins="0">
        <oddFooter>&amp;R&amp;"Book Antiqua,Bold"&amp;8 Page &amp;P of &amp;N</oddFooter>
      </headerFooter>
    </customSheetView>
    <customSheetView guid="{340562B9-6CEE-4962-8D7D-CA1C6778F52C}" showPageBreaks="1" showGridLines="0" printArea="1" view="pageBreakPreview" topLeftCell="A19">
      <selection activeCell="B16" sqref="B16:E16"/>
      <pageMargins left="0.75" right="0.63" top="0.57999999999999996" bottom="0.6" header="0.34" footer="0.35"/>
      <pageSetup scale="95" orientation="portrait" r:id="rId25"/>
      <headerFooter alignWithMargins="0">
        <oddFooter>&amp;R&amp;"Book Antiqua,Bold"&amp;8 Page &amp;P of &amp;N</oddFooter>
      </headerFooter>
    </customSheetView>
    <customSheetView guid="{82E8A0F5-0020-4355-95CF-28601763A783}" showPageBreaks="1" showGridLines="0" fitToPage="1" printArea="1" view="pageBreakPreview" topLeftCell="A16">
      <selection activeCell="B17" sqref="B17:E17"/>
      <pageMargins left="0.75" right="0.63" top="0.57999999999999996" bottom="0.6" header="0.34" footer="0.35"/>
      <pageSetup scale="93" orientation="portrait" r:id="rId26"/>
      <headerFooter alignWithMargins="0">
        <oddFooter>&amp;R&amp;"Book Antiqua,Bold"&amp;8 Page &amp;P of &amp;N</oddFooter>
      </headerFooter>
    </customSheetView>
    <customSheetView guid="{05855B4F-D61E-4C97-B759-B2F96767F6F8}" scale="145" showPageBreaks="1" showGridLines="0" fitToPage="1" printArea="1" view="pageBreakPreview">
      <selection activeCell="B16" sqref="B16:E16"/>
      <pageMargins left="0.75" right="0.63" top="0.57999999999999996" bottom="0.6" header="0.34" footer="0.35"/>
      <pageSetup scale="85" orientation="portrait" r:id="rId27"/>
      <headerFooter alignWithMargins="0">
        <oddFooter>&amp;R&amp;"Book Antiqua,Bold"&amp;8 Page &amp;P of &amp;N</oddFooter>
      </headerFooter>
    </customSheetView>
    <customSheetView guid="{347D9A5E-5167-4CD7-A121-BEAF211F64E4}" showPageBreaks="1" showGridLines="0" fitToPage="1" printArea="1" view="pageBreakPreview">
      <selection activeCell="B16" sqref="B16:E16"/>
      <pageMargins left="0.75" right="0.63" top="0.57999999999999996" bottom="0.6" header="0.34" footer="0.35"/>
      <pageSetup scale="92" orientation="portrait" r:id="rId28"/>
      <headerFooter alignWithMargins="0">
        <oddFooter>&amp;R&amp;"Book Antiqua,Bold"&amp;8 Page &amp;P of &amp;N</oddFooter>
      </headerFooter>
    </customSheetView>
    <customSheetView guid="{72B383D4-8341-48BE-BBCC-63C6785ABF81}" showPageBreaks="1" showGridLines="0" fitToPage="1" printArea="1" view="pageBreakPreview" topLeftCell="A15">
      <selection activeCell="B16" sqref="B16:E16"/>
      <pageMargins left="0.75" right="0.63" top="0.57999999999999996" bottom="0.6" header="0.34" footer="0.35"/>
      <pageSetup scale="92" orientation="portrait" r:id="rId29"/>
      <headerFooter alignWithMargins="0">
        <oddFooter>&amp;R&amp;"Book Antiqua,Bold"&amp;8 Page &amp;P of &amp;N</oddFooter>
      </headerFooter>
    </customSheetView>
    <customSheetView guid="{7706378E-40E2-4583-90AF-E6E1DCB3696C}" scale="90" showPageBreaks="1" showGridLines="0" fitToPage="1" printArea="1" view="pageBreakPreview">
      <selection activeCell="B16" sqref="B16:E16"/>
      <pageMargins left="0.75" right="0.63" top="0.57999999999999996" bottom="0.6" header="0.34" footer="0.35"/>
      <pageSetup scale="92" orientation="portrait" r:id="rId30"/>
      <headerFooter alignWithMargins="0">
        <oddFooter>&amp;R&amp;"Book Antiqua,Bold"&amp;8 Page &amp;P of &amp;N</oddFooter>
      </headerFooter>
    </customSheetView>
  </customSheetViews>
  <mergeCells count="15">
    <mergeCell ref="B21:E21"/>
    <mergeCell ref="A15:E15"/>
    <mergeCell ref="B16:E16"/>
    <mergeCell ref="A1:D1"/>
    <mergeCell ref="B9:D9"/>
    <mergeCell ref="A3:E3"/>
    <mergeCell ref="B17:E17"/>
    <mergeCell ref="B18:E18"/>
    <mergeCell ref="A5:E5"/>
    <mergeCell ref="B10:D10"/>
    <mergeCell ref="B11:D11"/>
    <mergeCell ref="B12:D12"/>
    <mergeCell ref="A8:D8"/>
    <mergeCell ref="B19:E19"/>
    <mergeCell ref="B20:E20"/>
  </mergeCells>
  <phoneticPr fontId="7" type="noConversion"/>
  <pageMargins left="0.75" right="0.63" top="0.57999999999999996" bottom="0.6" header="0.34" footer="0.35"/>
  <pageSetup scale="92" orientation="portrait" r:id="rId31"/>
  <headerFooter alignWithMargins="0">
    <oddFooter>&amp;R&amp;"Book Antiqua,Bold"&amp;8 Page &amp;P of &amp;N</oddFooter>
  </headerFooter>
  <drawing r:id="rId3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indexed="11"/>
    <pageSetUpPr fitToPage="1"/>
  </sheetPr>
  <dimension ref="A1:I110"/>
  <sheetViews>
    <sheetView showGridLines="0" view="pageBreakPreview" topLeftCell="A18" zoomScale="80" zoomScaleSheetLayoutView="80" workbookViewId="0">
      <selection activeCell="B28" sqref="B28"/>
    </sheetView>
  </sheetViews>
  <sheetFormatPr defaultColWidth="9.109375" defaultRowHeight="14.4"/>
  <cols>
    <col min="1" max="1" width="12.109375" style="29" customWidth="1"/>
    <col min="2" max="2" width="30.6640625" style="29" customWidth="1"/>
    <col min="3" max="3" width="20.44140625" style="29" customWidth="1"/>
    <col min="4" max="4" width="24.33203125" style="29" customWidth="1"/>
    <col min="5" max="5" width="35.109375" style="29" customWidth="1"/>
    <col min="6" max="7" width="9.109375" style="24"/>
    <col min="8" max="8" width="0" style="24" hidden="1" customWidth="1"/>
    <col min="9" max="16384" width="9.109375" style="25"/>
  </cols>
  <sheetData>
    <row r="1" spans="1:9">
      <c r="A1" s="651" t="str">
        <f>'Attach 3(JV)'!A1</f>
        <v>Specification No. :5002001909/OTHERS/DOM/A04-CC CS -5</v>
      </c>
      <c r="B1" s="651"/>
      <c r="C1" s="651"/>
      <c r="D1" s="659" t="str">
        <f>"Attachment-5 " &amp; 'Attach 3(JV)'!AT1</f>
        <v xml:space="preserve">Attachment-5 </v>
      </c>
      <c r="E1" s="659"/>
    </row>
    <row r="2" spans="1:9" ht="8.1" customHeight="1"/>
    <row r="3" spans="1:9" ht="81.75" customHeight="1">
      <c r="A3" s="610" t="str">
        <f>'Attach 3(JV)'!A3</f>
        <v>Rural Electrification Work under Prime Minister’s Development Project (PMDP) in Reasi, Udhampur &amp; Ramban districts of UT of J&amp;K.</v>
      </c>
      <c r="B3" s="611"/>
      <c r="C3" s="611"/>
      <c r="D3" s="611"/>
      <c r="E3" s="611"/>
      <c r="F3" s="26"/>
      <c r="G3" s="27"/>
      <c r="H3" s="26"/>
    </row>
    <row r="4" spans="1:9" ht="3.75" hidden="1" customHeight="1">
      <c r="A4" s="28"/>
      <c r="H4" s="30"/>
      <c r="I4" s="10"/>
    </row>
    <row r="5" spans="1:9" ht="20.100000000000001" customHeight="1">
      <c r="A5" s="643" t="s">
        <v>369</v>
      </c>
      <c r="B5" s="643"/>
      <c r="C5" s="643"/>
      <c r="D5" s="643"/>
      <c r="E5" s="643"/>
      <c r="F5" s="31"/>
      <c r="H5" s="30"/>
      <c r="I5" s="12"/>
    </row>
    <row r="6" spans="1:9" ht="8.1" customHeight="1">
      <c r="A6" s="32"/>
      <c r="H6" s="30"/>
      <c r="I6" s="12"/>
    </row>
    <row r="7" spans="1:9" ht="20.100000000000001" customHeight="1">
      <c r="A7" s="33" t="str">
        <f>'Attach 3(JV)'!A7</f>
        <v>Bidder’s Name and Address (Sole Bidder) :</v>
      </c>
      <c r="B7" s="32"/>
      <c r="C7" s="32"/>
      <c r="D7" s="15" t="str">
        <f>'Attach 3(JV)'!E7</f>
        <v>To:</v>
      </c>
      <c r="H7" s="30"/>
      <c r="I7" s="12"/>
    </row>
    <row r="8" spans="1:9" ht="36" customHeight="1">
      <c r="A8" s="641" t="str">
        <f>'Attach 3(JV)'!A8</f>
        <v/>
      </c>
      <c r="B8" s="641"/>
      <c r="C8" s="641"/>
      <c r="D8" s="11" t="str">
        <f>'Attach 3(JV)'!E8</f>
        <v>Contract Services</v>
      </c>
      <c r="H8" s="30"/>
      <c r="I8" s="12"/>
    </row>
    <row r="9" spans="1:9" ht="20.100000000000001" customHeight="1">
      <c r="A9" s="13" t="s">
        <v>351</v>
      </c>
      <c r="B9" s="653" t="str">
        <f>'Attach 3(JV)'!B9</f>
        <v/>
      </c>
      <c r="C9" s="653"/>
      <c r="D9" s="11" t="str">
        <f>'Attach 3(JV)'!E9</f>
        <v>Power Grid Corporation of India Ltd.,</v>
      </c>
      <c r="H9" s="30"/>
      <c r="I9" s="12"/>
    </row>
    <row r="10" spans="1:9" ht="20.100000000000001" customHeight="1">
      <c r="A10" s="13" t="s">
        <v>353</v>
      </c>
      <c r="B10" s="653" t="str">
        <f>'Attach 3(JV)'!B10</f>
        <v/>
      </c>
      <c r="C10" s="653"/>
      <c r="D10" s="11" t="str">
        <f>'Attach 3(JV)'!E10</f>
        <v>"Saudamini", Plot No. 2, Sector 29</v>
      </c>
      <c r="H10" s="30"/>
      <c r="I10" s="12"/>
    </row>
    <row r="11" spans="1:9" ht="20.100000000000001" customHeight="1">
      <c r="B11" s="653" t="str">
        <f>'Attach 3(JV)'!B11</f>
        <v/>
      </c>
      <c r="C11" s="653"/>
      <c r="D11" s="11" t="str">
        <f>'Attach 3(JV)'!E11</f>
        <v>Gurgaon (Haryana) - 122001</v>
      </c>
    </row>
    <row r="12" spans="1:9" ht="17.25" customHeight="1">
      <c r="A12" s="32"/>
      <c r="B12" s="653" t="str">
        <f>'Attach 3(JV)'!B12</f>
        <v/>
      </c>
      <c r="C12" s="653"/>
      <c r="D12" s="11"/>
    </row>
    <row r="13" spans="1:9" ht="20.100000000000001" customHeight="1">
      <c r="A13" s="29" t="s">
        <v>346</v>
      </c>
      <c r="D13" s="42"/>
    </row>
    <row r="14" spans="1:9" ht="45.75" customHeight="1">
      <c r="A14" s="649" t="s">
        <v>370</v>
      </c>
      <c r="B14" s="649"/>
      <c r="C14" s="649"/>
      <c r="D14" s="649"/>
      <c r="E14" s="649"/>
      <c r="F14" s="34"/>
      <c r="G14" s="34"/>
      <c r="H14" s="34"/>
    </row>
    <row r="15" spans="1:9" ht="32.1" customHeight="1">
      <c r="A15" s="672" t="s">
        <v>349</v>
      </c>
      <c r="B15" s="672" t="s">
        <v>367</v>
      </c>
      <c r="C15" s="672" t="s">
        <v>371</v>
      </c>
      <c r="D15" s="670" t="s">
        <v>372</v>
      </c>
      <c r="E15" s="671"/>
      <c r="F15" s="34"/>
      <c r="G15" s="34"/>
      <c r="H15" s="34"/>
    </row>
    <row r="16" spans="1:9" ht="19.5" customHeight="1">
      <c r="A16" s="673"/>
      <c r="B16" s="673"/>
      <c r="C16" s="673"/>
      <c r="D16" s="47" t="s">
        <v>373</v>
      </c>
      <c r="E16" s="47" t="s">
        <v>374</v>
      </c>
      <c r="F16" s="34"/>
      <c r="G16" s="34"/>
      <c r="H16" s="34"/>
    </row>
    <row r="17" spans="1:8" ht="21.9" customHeight="1">
      <c r="A17" s="144">
        <v>1</v>
      </c>
      <c r="B17" s="310"/>
      <c r="C17" s="310"/>
      <c r="D17" s="310"/>
      <c r="E17" s="310"/>
      <c r="F17" s="34"/>
      <c r="G17" s="34"/>
      <c r="H17" s="34"/>
    </row>
    <row r="18" spans="1:8" ht="21.9" customHeight="1">
      <c r="A18" s="145">
        <v>2</v>
      </c>
      <c r="B18" s="310"/>
      <c r="C18" s="310"/>
      <c r="D18" s="310"/>
      <c r="E18" s="310"/>
      <c r="F18" s="34"/>
      <c r="G18" s="34"/>
      <c r="H18" s="34"/>
    </row>
    <row r="19" spans="1:8" ht="21.9" customHeight="1">
      <c r="A19" s="145">
        <v>3</v>
      </c>
      <c r="B19" s="310"/>
      <c r="C19" s="310"/>
      <c r="D19" s="310"/>
      <c r="E19" s="310"/>
      <c r="F19" s="34"/>
      <c r="G19" s="34"/>
      <c r="H19" s="34"/>
    </row>
    <row r="20" spans="1:8" ht="21.9" customHeight="1">
      <c r="A20" s="145">
        <v>4</v>
      </c>
      <c r="B20" s="310"/>
      <c r="C20" s="310"/>
      <c r="D20" s="310"/>
      <c r="E20" s="310"/>
      <c r="F20" s="221"/>
      <c r="G20" s="221"/>
      <c r="H20" s="223" t="b">
        <v>0</v>
      </c>
    </row>
    <row r="21" spans="1:8" ht="21.9" customHeight="1">
      <c r="A21" s="146">
        <v>5</v>
      </c>
      <c r="B21" s="310"/>
      <c r="C21" s="310"/>
      <c r="D21" s="310"/>
      <c r="E21" s="310"/>
      <c r="F21" s="221"/>
      <c r="G21" s="221"/>
      <c r="H21" s="222"/>
    </row>
    <row r="22" spans="1:8" ht="18" customHeight="1">
      <c r="A22" s="219"/>
      <c r="B22" s="220"/>
      <c r="C22" s="220"/>
      <c r="D22" s="220"/>
      <c r="E22" s="220"/>
      <c r="F22" s="218"/>
      <c r="G22" s="218"/>
      <c r="H22" s="214"/>
    </row>
    <row r="23" spans="1:8" ht="9" customHeight="1">
      <c r="A23" s="369"/>
      <c r="B23" s="370"/>
      <c r="C23" s="370"/>
      <c r="D23" s="370"/>
      <c r="E23" s="370"/>
      <c r="F23" s="218"/>
      <c r="G23" s="218"/>
      <c r="H23" s="214"/>
    </row>
    <row r="24" spans="1:8" ht="38.25" customHeight="1">
      <c r="A24" s="660" t="s">
        <v>505</v>
      </c>
      <c r="B24" s="661"/>
      <c r="C24" s="661"/>
      <c r="D24" s="661"/>
      <c r="E24" s="661"/>
      <c r="F24" s="218"/>
      <c r="G24" s="218"/>
      <c r="H24" s="214"/>
    </row>
    <row r="25" spans="1:8" ht="54.75" customHeight="1">
      <c r="A25" s="674" t="s">
        <v>80</v>
      </c>
      <c r="B25" s="674"/>
      <c r="C25" s="674"/>
      <c r="D25" s="674"/>
      <c r="E25" s="674"/>
      <c r="F25" s="213"/>
      <c r="G25" s="213"/>
      <c r="H25" s="214"/>
    </row>
    <row r="26" spans="1:8" ht="32.1" customHeight="1">
      <c r="A26" s="672" t="s">
        <v>349</v>
      </c>
      <c r="B26" s="672" t="s">
        <v>367</v>
      </c>
      <c r="C26" s="672" t="s">
        <v>102</v>
      </c>
      <c r="D26" s="670" t="s">
        <v>103</v>
      </c>
      <c r="E26" s="671"/>
      <c r="F26" s="34"/>
      <c r="G26" s="34"/>
      <c r="H26" s="34"/>
    </row>
    <row r="27" spans="1:8" ht="22.5" customHeight="1">
      <c r="A27" s="673"/>
      <c r="B27" s="673"/>
      <c r="C27" s="673"/>
      <c r="D27" s="47" t="s">
        <v>104</v>
      </c>
      <c r="E27" s="47" t="s">
        <v>105</v>
      </c>
      <c r="F27" s="34"/>
      <c r="G27" s="34"/>
      <c r="H27" s="34"/>
    </row>
    <row r="28" spans="1:8" ht="21.9" customHeight="1">
      <c r="A28" s="211">
        <v>1</v>
      </c>
      <c r="B28" s="309"/>
      <c r="C28" s="309"/>
      <c r="D28" s="309"/>
      <c r="E28" s="309"/>
      <c r="F28" s="34"/>
      <c r="G28" s="34"/>
      <c r="H28" s="34"/>
    </row>
    <row r="29" spans="1:8" ht="21.9" customHeight="1">
      <c r="A29" s="211">
        <v>2</v>
      </c>
      <c r="B29" s="309"/>
      <c r="C29" s="309"/>
      <c r="D29" s="309"/>
      <c r="E29" s="309"/>
    </row>
    <row r="30" spans="1:8" ht="21.9" customHeight="1">
      <c r="A30" s="212">
        <v>3</v>
      </c>
      <c r="B30" s="309"/>
      <c r="C30" s="309"/>
      <c r="D30" s="309"/>
      <c r="E30" s="309"/>
    </row>
    <row r="31" spans="1:8" ht="3.75" customHeight="1">
      <c r="A31" s="187"/>
      <c r="B31" s="187"/>
      <c r="C31" s="187"/>
      <c r="D31" s="187"/>
      <c r="E31" s="187"/>
      <c r="F31" s="34"/>
      <c r="G31" s="34"/>
      <c r="H31" s="34"/>
    </row>
    <row r="32" spans="1:8" ht="11.25" customHeight="1">
      <c r="A32" s="104"/>
      <c r="B32" s="104"/>
      <c r="C32" s="37"/>
      <c r="D32" s="104"/>
      <c r="E32" s="104"/>
      <c r="F32" s="34"/>
      <c r="G32" s="34"/>
      <c r="H32" s="34"/>
    </row>
    <row r="33" spans="1:5" ht="15.9" customHeight="1">
      <c r="A33" s="36" t="s">
        <v>6</v>
      </c>
      <c r="B33" s="72" t="str">
        <f>'Attach 3(JV)'!B24</f>
        <v>--</v>
      </c>
      <c r="D33" s="37" t="s">
        <v>4</v>
      </c>
      <c r="E33" s="297" t="str">
        <f>'Attach 3(JV)'!E24</f>
        <v/>
      </c>
    </row>
    <row r="34" spans="1:5" ht="15.9" customHeight="1">
      <c r="A34" s="36" t="s">
        <v>7</v>
      </c>
      <c r="B34" s="297" t="str">
        <f>'Attach 3(JV)'!B25</f>
        <v/>
      </c>
      <c r="D34" s="37" t="s">
        <v>5</v>
      </c>
      <c r="E34" s="297" t="str">
        <f>'Attach 3(JV)'!E25</f>
        <v/>
      </c>
    </row>
    <row r="35" spans="1:5" ht="15.9" customHeight="1">
      <c r="A35" s="25"/>
      <c r="B35" s="25"/>
      <c r="C35" s="37"/>
      <c r="D35" s="25"/>
      <c r="E35" s="25"/>
    </row>
    <row r="36" spans="1:5" ht="20.100000000000001" customHeight="1">
      <c r="A36" s="21" t="str">
        <f>A1</f>
        <v>Specification No. :5002001909/OTHERS/DOM/A04-CC CS -5</v>
      </c>
      <c r="B36" s="22"/>
      <c r="C36" s="22"/>
      <c r="D36" s="22"/>
      <c r="E36" s="41" t="str">
        <f>"Annexure I to " &amp;D1</f>
        <v xml:space="preserve">Annexure I to Attachment-5 </v>
      </c>
    </row>
    <row r="37" spans="1:5" ht="18" customHeight="1">
      <c r="A37" s="38"/>
    </row>
    <row r="38" spans="1:5" ht="18" customHeight="1">
      <c r="A38" s="664" t="s">
        <v>369</v>
      </c>
      <c r="B38" s="664"/>
      <c r="C38" s="664"/>
      <c r="D38" s="664"/>
      <c r="E38" s="664"/>
    </row>
    <row r="39" spans="1:5" ht="18" customHeight="1">
      <c r="B39" s="104"/>
    </row>
    <row r="40" spans="1:5" ht="42" customHeight="1">
      <c r="A40" s="665" t="s">
        <v>349</v>
      </c>
      <c r="B40" s="667" t="s">
        <v>367</v>
      </c>
      <c r="C40" s="667" t="s">
        <v>371</v>
      </c>
      <c r="D40" s="670" t="s">
        <v>372</v>
      </c>
      <c r="E40" s="671"/>
    </row>
    <row r="41" spans="1:5" ht="23.25" customHeight="1">
      <c r="A41" s="666"/>
      <c r="B41" s="668"/>
      <c r="C41" s="668"/>
      <c r="D41" s="47" t="s">
        <v>373</v>
      </c>
      <c r="E41" s="47" t="s">
        <v>374</v>
      </c>
    </row>
    <row r="42" spans="1:5" ht="18" customHeight="1">
      <c r="A42" s="188"/>
      <c r="B42" s="188"/>
      <c r="C42" s="188"/>
      <c r="D42" s="188"/>
      <c r="E42" s="188"/>
    </row>
    <row r="43" spans="1:5" ht="18" customHeight="1">
      <c r="A43" s="188"/>
      <c r="B43" s="188"/>
      <c r="C43" s="188"/>
      <c r="D43" s="188"/>
      <c r="E43" s="188"/>
    </row>
    <row r="44" spans="1:5" ht="18" customHeight="1">
      <c r="A44" s="188"/>
      <c r="B44" s="188"/>
      <c r="C44" s="188"/>
      <c r="D44" s="188"/>
      <c r="E44" s="188"/>
    </row>
    <row r="45" spans="1:5" ht="18" customHeight="1">
      <c r="A45" s="188"/>
      <c r="B45" s="188"/>
      <c r="C45" s="188"/>
      <c r="D45" s="188"/>
      <c r="E45" s="188"/>
    </row>
    <row r="46" spans="1:5" ht="18" customHeight="1">
      <c r="A46" s="188"/>
      <c r="B46" s="188"/>
      <c r="C46" s="188"/>
      <c r="D46" s="188"/>
      <c r="E46" s="188"/>
    </row>
    <row r="47" spans="1:5" ht="18" customHeight="1">
      <c r="A47" s="188"/>
      <c r="B47" s="188"/>
      <c r="C47" s="188"/>
      <c r="D47" s="188"/>
      <c r="E47" s="188"/>
    </row>
    <row r="48" spans="1:5" ht="18" customHeight="1">
      <c r="A48" s="188"/>
      <c r="B48" s="188"/>
      <c r="C48" s="188"/>
      <c r="D48" s="188"/>
      <c r="E48" s="188"/>
    </row>
    <row r="49" spans="1:5" ht="18" customHeight="1">
      <c r="A49" s="188"/>
      <c r="B49" s="188"/>
      <c r="C49" s="188"/>
      <c r="D49" s="188"/>
      <c r="E49" s="188"/>
    </row>
    <row r="50" spans="1:5" ht="18" customHeight="1">
      <c r="A50" s="188"/>
      <c r="B50" s="188"/>
      <c r="C50" s="188"/>
      <c r="D50" s="188"/>
      <c r="E50" s="188"/>
    </row>
    <row r="51" spans="1:5" ht="18" customHeight="1">
      <c r="A51" s="188"/>
      <c r="B51" s="188"/>
      <c r="C51" s="188"/>
      <c r="D51" s="188"/>
      <c r="E51" s="188"/>
    </row>
    <row r="52" spans="1:5" ht="18" customHeight="1">
      <c r="A52" s="188"/>
      <c r="B52" s="188"/>
      <c r="C52" s="188"/>
      <c r="D52" s="188"/>
      <c r="E52" s="188"/>
    </row>
    <row r="53" spans="1:5" ht="18" customHeight="1">
      <c r="A53" s="188"/>
      <c r="B53" s="188"/>
      <c r="C53" s="188"/>
      <c r="D53" s="188"/>
      <c r="E53" s="188"/>
    </row>
    <row r="54" spans="1:5" ht="18" customHeight="1">
      <c r="A54" s="188"/>
      <c r="B54" s="188"/>
      <c r="C54" s="188"/>
      <c r="D54" s="188"/>
      <c r="E54" s="188"/>
    </row>
    <row r="55" spans="1:5" ht="18" customHeight="1">
      <c r="A55" s="188"/>
      <c r="B55" s="188"/>
      <c r="C55" s="188"/>
      <c r="D55" s="188"/>
      <c r="E55" s="188"/>
    </row>
    <row r="56" spans="1:5" ht="18" customHeight="1">
      <c r="A56" s="188"/>
      <c r="B56" s="188"/>
      <c r="C56" s="188"/>
      <c r="D56" s="188"/>
      <c r="E56" s="188"/>
    </row>
    <row r="57" spans="1:5" ht="18" customHeight="1">
      <c r="A57" s="188"/>
      <c r="B57" s="188"/>
      <c r="C57" s="188"/>
      <c r="D57" s="188"/>
      <c r="E57" s="188"/>
    </row>
    <row r="58" spans="1:5" ht="18" customHeight="1">
      <c r="A58" s="188"/>
      <c r="B58" s="188"/>
      <c r="C58" s="188"/>
      <c r="D58" s="188"/>
      <c r="E58" s="188"/>
    </row>
    <row r="59" spans="1:5" ht="18" customHeight="1">
      <c r="A59" s="188"/>
      <c r="B59" s="188"/>
      <c r="C59" s="188"/>
      <c r="D59" s="188"/>
      <c r="E59" s="188"/>
    </row>
    <row r="60" spans="1:5" ht="18" customHeight="1">
      <c r="A60" s="188"/>
      <c r="B60" s="188"/>
      <c r="C60" s="188"/>
      <c r="D60" s="188"/>
      <c r="E60" s="188"/>
    </row>
    <row r="61" spans="1:5" ht="18" customHeight="1">
      <c r="A61" s="188"/>
      <c r="B61" s="188"/>
      <c r="C61" s="188"/>
      <c r="D61" s="188"/>
      <c r="E61" s="188"/>
    </row>
    <row r="62" spans="1:5" ht="18" customHeight="1">
      <c r="A62" s="188"/>
      <c r="B62" s="188"/>
      <c r="C62" s="188"/>
      <c r="D62" s="188"/>
      <c r="E62" s="188"/>
    </row>
    <row r="63" spans="1:5" ht="18" customHeight="1">
      <c r="A63" s="188"/>
      <c r="B63" s="188"/>
      <c r="C63" s="188"/>
      <c r="D63" s="188"/>
      <c r="E63" s="188"/>
    </row>
    <row r="64" spans="1:5" ht="18" customHeight="1">
      <c r="A64" s="188"/>
      <c r="B64" s="188"/>
      <c r="C64" s="188"/>
      <c r="D64" s="188"/>
      <c r="E64" s="188"/>
    </row>
    <row r="65" spans="1:5" ht="18" customHeight="1">
      <c r="A65" s="188"/>
      <c r="B65" s="188"/>
      <c r="C65" s="188"/>
      <c r="D65" s="188"/>
      <c r="E65" s="188"/>
    </row>
    <row r="66" spans="1:5" ht="18" customHeight="1">
      <c r="A66" s="188"/>
      <c r="B66" s="188"/>
      <c r="C66" s="188"/>
      <c r="D66" s="188"/>
      <c r="E66" s="188"/>
    </row>
    <row r="67" spans="1:5" ht="18" customHeight="1">
      <c r="A67" s="189"/>
      <c r="B67" s="189"/>
      <c r="C67" s="189"/>
      <c r="D67" s="189"/>
      <c r="E67" s="189"/>
    </row>
    <row r="68" spans="1:5" ht="18" customHeight="1"/>
    <row r="69" spans="1:5" ht="24" customHeight="1">
      <c r="C69" s="37"/>
    </row>
    <row r="70" spans="1:5" ht="24" customHeight="1">
      <c r="A70" s="36" t="s">
        <v>6</v>
      </c>
      <c r="B70" s="72" t="str">
        <f>B33</f>
        <v>--</v>
      </c>
      <c r="C70" s="37" t="s">
        <v>4</v>
      </c>
      <c r="D70" s="297" t="str">
        <f>E33</f>
        <v/>
      </c>
    </row>
    <row r="71" spans="1:5" ht="24" customHeight="1">
      <c r="A71" s="36" t="s">
        <v>7</v>
      </c>
      <c r="B71" s="302" t="str">
        <f>B34</f>
        <v/>
      </c>
      <c r="C71" s="37" t="s">
        <v>5</v>
      </c>
      <c r="D71" s="297" t="str">
        <f>E34</f>
        <v/>
      </c>
    </row>
    <row r="72" spans="1:5" ht="24" customHeight="1">
      <c r="A72" s="36"/>
      <c r="B72" s="72"/>
      <c r="C72" s="37"/>
      <c r="D72" s="39"/>
    </row>
    <row r="73" spans="1:5" ht="20.100000000000001" customHeight="1">
      <c r="A73" s="21" t="str">
        <f>A1</f>
        <v>Specification No. :5002001909/OTHERS/DOM/A04-CC CS -5</v>
      </c>
      <c r="B73" s="22"/>
      <c r="C73" s="22"/>
      <c r="D73" s="22"/>
      <c r="E73" s="41" t="str">
        <f>E36</f>
        <v xml:space="preserve">Annexure I to Attachment-5 </v>
      </c>
    </row>
    <row r="74" spans="1:5" ht="18" customHeight="1">
      <c r="A74" s="38"/>
    </row>
    <row r="75" spans="1:5" ht="18" customHeight="1">
      <c r="A75" s="664" t="s">
        <v>369</v>
      </c>
      <c r="B75" s="664"/>
      <c r="C75" s="664"/>
      <c r="D75" s="664"/>
      <c r="E75" s="664"/>
    </row>
    <row r="76" spans="1:5" ht="18" customHeight="1">
      <c r="B76" s="104"/>
    </row>
    <row r="77" spans="1:5" ht="37.5" customHeight="1">
      <c r="A77" s="665" t="s">
        <v>349</v>
      </c>
      <c r="B77" s="667" t="s">
        <v>367</v>
      </c>
      <c r="C77" s="667" t="s">
        <v>372</v>
      </c>
      <c r="D77" s="662" t="s">
        <v>372</v>
      </c>
      <c r="E77" s="663"/>
    </row>
    <row r="78" spans="1:5" ht="24" customHeight="1">
      <c r="A78" s="666"/>
      <c r="B78" s="669"/>
      <c r="C78" s="669"/>
      <c r="D78" s="49" t="s">
        <v>373</v>
      </c>
      <c r="E78" s="49" t="s">
        <v>374</v>
      </c>
    </row>
    <row r="79" spans="1:5" ht="18" customHeight="1">
      <c r="A79" s="188"/>
      <c r="B79" s="188"/>
      <c r="C79" s="188"/>
      <c r="D79" s="188"/>
      <c r="E79" s="188"/>
    </row>
    <row r="80" spans="1:5" ht="18" customHeight="1">
      <c r="A80" s="188"/>
      <c r="B80" s="188"/>
      <c r="C80" s="188"/>
      <c r="D80" s="188"/>
      <c r="E80" s="188"/>
    </row>
    <row r="81" spans="1:5" ht="18" customHeight="1">
      <c r="A81" s="188"/>
      <c r="B81" s="188"/>
      <c r="C81" s="188"/>
      <c r="D81" s="188"/>
      <c r="E81" s="188"/>
    </row>
    <row r="82" spans="1:5" ht="18" customHeight="1">
      <c r="A82" s="188"/>
      <c r="B82" s="188"/>
      <c r="C82" s="188"/>
      <c r="D82" s="188"/>
      <c r="E82" s="188"/>
    </row>
    <row r="83" spans="1:5" ht="18" customHeight="1">
      <c r="A83" s="188"/>
      <c r="B83" s="188"/>
      <c r="C83" s="188"/>
      <c r="D83" s="188"/>
      <c r="E83" s="188"/>
    </row>
    <row r="84" spans="1:5" ht="18" customHeight="1">
      <c r="A84" s="188"/>
      <c r="B84" s="188"/>
      <c r="C84" s="188"/>
      <c r="D84" s="188"/>
      <c r="E84" s="188"/>
    </row>
    <row r="85" spans="1:5" ht="18" customHeight="1">
      <c r="A85" s="188"/>
      <c r="B85" s="188"/>
      <c r="C85" s="188"/>
      <c r="D85" s="188"/>
      <c r="E85" s="188"/>
    </row>
    <row r="86" spans="1:5" ht="18" customHeight="1">
      <c r="A86" s="188"/>
      <c r="B86" s="188"/>
      <c r="C86" s="188"/>
      <c r="D86" s="188"/>
      <c r="E86" s="188"/>
    </row>
    <row r="87" spans="1:5" ht="18" customHeight="1">
      <c r="A87" s="188"/>
      <c r="B87" s="188"/>
      <c r="C87" s="188"/>
      <c r="D87" s="188"/>
      <c r="E87" s="188"/>
    </row>
    <row r="88" spans="1:5" ht="18" customHeight="1">
      <c r="A88" s="188"/>
      <c r="B88" s="188"/>
      <c r="C88" s="188"/>
      <c r="D88" s="188"/>
      <c r="E88" s="188"/>
    </row>
    <row r="89" spans="1:5" ht="18" customHeight="1">
      <c r="A89" s="188"/>
      <c r="B89" s="188"/>
      <c r="C89" s="188"/>
      <c r="D89" s="188"/>
      <c r="E89" s="188"/>
    </row>
    <row r="90" spans="1:5" ht="18" customHeight="1">
      <c r="A90" s="188"/>
      <c r="B90" s="188"/>
      <c r="C90" s="188"/>
      <c r="D90" s="188"/>
      <c r="E90" s="188"/>
    </row>
    <row r="91" spans="1:5" ht="18" customHeight="1">
      <c r="A91" s="188"/>
      <c r="B91" s="188"/>
      <c r="C91" s="188"/>
      <c r="D91" s="188"/>
      <c r="E91" s="188"/>
    </row>
    <row r="92" spans="1:5" ht="18" customHeight="1">
      <c r="A92" s="188"/>
      <c r="B92" s="188"/>
      <c r="C92" s="188"/>
      <c r="D92" s="188"/>
      <c r="E92" s="188"/>
    </row>
    <row r="93" spans="1:5" ht="18" customHeight="1">
      <c r="A93" s="188"/>
      <c r="B93" s="188"/>
      <c r="C93" s="188"/>
      <c r="D93" s="188"/>
      <c r="E93" s="188"/>
    </row>
    <row r="94" spans="1:5" ht="18" customHeight="1">
      <c r="A94" s="188"/>
      <c r="B94" s="188"/>
      <c r="C94" s="188"/>
      <c r="D94" s="188"/>
      <c r="E94" s="188"/>
    </row>
    <row r="95" spans="1:5" ht="18" customHeight="1">
      <c r="A95" s="188"/>
      <c r="B95" s="188"/>
      <c r="C95" s="188"/>
      <c r="D95" s="188"/>
      <c r="E95" s="188"/>
    </row>
    <row r="96" spans="1:5" ht="18" customHeight="1">
      <c r="A96" s="188"/>
      <c r="B96" s="188"/>
      <c r="C96" s="188"/>
      <c r="D96" s="188"/>
      <c r="E96" s="188"/>
    </row>
    <row r="97" spans="1:5" ht="18" customHeight="1">
      <c r="A97" s="188"/>
      <c r="B97" s="188"/>
      <c r="C97" s="188"/>
      <c r="D97" s="188"/>
      <c r="E97" s="188"/>
    </row>
    <row r="98" spans="1:5" ht="18" customHeight="1">
      <c r="A98" s="188"/>
      <c r="B98" s="188"/>
      <c r="C98" s="188"/>
      <c r="D98" s="188"/>
      <c r="E98" s="188"/>
    </row>
    <row r="99" spans="1:5" ht="18" customHeight="1">
      <c r="A99" s="188"/>
      <c r="B99" s="188"/>
      <c r="C99" s="188"/>
      <c r="D99" s="188"/>
      <c r="E99" s="188"/>
    </row>
    <row r="100" spans="1:5" ht="18" customHeight="1">
      <c r="A100" s="188"/>
      <c r="B100" s="188"/>
      <c r="C100" s="188"/>
      <c r="D100" s="188"/>
      <c r="E100" s="188"/>
    </row>
    <row r="101" spans="1:5" ht="18" customHeight="1">
      <c r="A101" s="188"/>
      <c r="B101" s="188"/>
      <c r="C101" s="188"/>
      <c r="D101" s="188"/>
      <c r="E101" s="188"/>
    </row>
    <row r="102" spans="1:5" ht="18" customHeight="1">
      <c r="A102" s="188"/>
      <c r="B102" s="188"/>
      <c r="C102" s="188"/>
      <c r="D102" s="188"/>
      <c r="E102" s="188"/>
    </row>
    <row r="103" spans="1:5" ht="18" customHeight="1">
      <c r="A103" s="188"/>
      <c r="B103" s="188"/>
      <c r="C103" s="188"/>
      <c r="D103" s="188"/>
      <c r="E103" s="188"/>
    </row>
    <row r="104" spans="1:5" ht="18" customHeight="1">
      <c r="A104" s="189"/>
      <c r="B104" s="189"/>
      <c r="C104" s="189"/>
      <c r="D104" s="189"/>
      <c r="E104" s="189"/>
    </row>
    <row r="105" spans="1:5" ht="18" customHeight="1"/>
    <row r="106" spans="1:5" ht="24" customHeight="1">
      <c r="C106" s="37"/>
    </row>
    <row r="107" spans="1:5" ht="24" customHeight="1">
      <c r="A107" s="36" t="s">
        <v>6</v>
      </c>
      <c r="B107" s="72" t="str">
        <f>B70</f>
        <v>--</v>
      </c>
      <c r="C107" s="37" t="s">
        <v>4</v>
      </c>
      <c r="D107" s="297" t="str">
        <f>D70</f>
        <v/>
      </c>
    </row>
    <row r="108" spans="1:5" ht="24" customHeight="1">
      <c r="A108" s="36" t="s">
        <v>7</v>
      </c>
      <c r="B108" s="302" t="str">
        <f>B71</f>
        <v/>
      </c>
      <c r="C108" s="37" t="s">
        <v>5</v>
      </c>
      <c r="D108" s="297" t="str">
        <f>D71</f>
        <v/>
      </c>
    </row>
    <row r="109" spans="1:5" ht="24" customHeight="1">
      <c r="A109" s="25"/>
      <c r="B109" s="25"/>
      <c r="C109" s="37"/>
      <c r="D109" s="25"/>
      <c r="E109" s="25"/>
    </row>
    <row r="110" spans="1:5" ht="33" customHeight="1">
      <c r="A110" s="104"/>
      <c r="B110" s="104"/>
      <c r="C110" s="104"/>
      <c r="D110" s="164"/>
      <c r="E110" s="104"/>
    </row>
  </sheetData>
  <sheetProtection algorithmName="SHA-512" hashValue="592drTFmlNDCcL/P3+kcyJpqfIbYUvT8WpJt/ioMlZC+bfbkdoFVHjZUXjILqUclSbBaG2FQQBtvl3AuDW8RIg==" saltValue="WUkqxhzEeFQBMKE2VDG2xQ==" spinCount="100000" sheet="1" formatColumns="0" formatRows="0" selectLockedCells="1"/>
  <customSheetViews>
    <customSheetView guid="{AC4C7B77-63EC-4D27-A5DB-0B1118A50B23}" scale="80" showPageBreaks="1" showGridLines="0" fitToPage="1" printArea="1" hiddenRows="1" hiddenColumns="1" view="pageBreakPreview" topLeftCell="A18">
      <selection activeCell="B28" sqref="B28"/>
      <rowBreaks count="1" manualBreakCount="1">
        <brk id="72" max="4" man="1"/>
      </rowBreaks>
      <pageMargins left="0.75" right="0.46" top="0.4" bottom="0.47" header="0.26" footer="0.28999999999999998"/>
      <pageSetup scale="84" orientation="portrait" r:id="rId1"/>
      <headerFooter alignWithMargins="0">
        <oddFooter>&amp;R&amp;"Book Antiqua,Bold"&amp;8 Page &amp;P of &amp;N</oddFooter>
      </headerFooter>
    </customSheetView>
    <customSheetView guid="{75B62F04-C357-470B-9A70-09F62BD072B1}" scale="80" showPageBreaks="1" showGridLines="0" fitToPage="1" printArea="1" hiddenRows="1" hiddenColumns="1" view="pageBreakPreview" topLeftCell="A9">
      <selection activeCell="B28" sqref="B28"/>
      <rowBreaks count="1" manualBreakCount="1">
        <brk id="72" max="4" man="1"/>
      </rowBreaks>
      <pageMargins left="0.75" right="0.46" top="0.4" bottom="0.47" header="0.26" footer="0.28999999999999998"/>
      <pageSetup scale="84" orientation="portrait" r:id="rId2"/>
      <headerFooter alignWithMargins="0">
        <oddFooter>&amp;R&amp;"Book Antiqua,Bold"&amp;8 Page &amp;P of &amp;N</oddFooter>
      </headerFooter>
    </customSheetView>
    <customSheetView guid="{FB41F969-87BE-4AD1-A99C-A5F9EA1C8FCB}" scale="80" showPageBreaks="1" showGridLines="0" fitToPage="1" printArea="1" hiddenRows="1" hiddenColumns="1" view="pageBreakPreview">
      <selection activeCell="B17" sqref="B17"/>
      <rowBreaks count="1" manualBreakCount="1">
        <brk id="72" max="4" man="1"/>
      </rowBreaks>
      <pageMargins left="0.75" right="0.46" top="0.4" bottom="0.47" header="0.26" footer="0.28999999999999998"/>
      <pageSetup scale="32" orientation="portrait" r:id="rId3"/>
      <headerFooter alignWithMargins="0">
        <oddFooter>&amp;R&amp;"Book Antiqua,Bold"&amp;8 Page &amp;P of &amp;N</oddFooter>
      </headerFooter>
    </customSheetView>
    <customSheetView guid="{47D52ECC-373D-4A7A-838F-7112A4A0A94F}" showPageBreaks="1" showGridLines="0" fitToPage="1" printArea="1" hiddenRows="1" hiddenColumns="1" view="pageBreakPreview" topLeftCell="A2">
      <selection activeCell="B17" sqref="B17"/>
      <rowBreaks count="1" manualBreakCount="1">
        <brk id="72" max="4" man="1"/>
      </rowBreaks>
      <pageMargins left="0.75" right="0.46" top="0.4" bottom="0.47" header="0.26" footer="0.28999999999999998"/>
      <pageSetup scale="33" orientation="portrait" r:id="rId4"/>
      <headerFooter alignWithMargins="0">
        <oddFooter>&amp;R&amp;"Book Antiqua,Bold"&amp;8 Page &amp;P of &amp;N</oddFooter>
      </headerFooter>
    </customSheetView>
    <customSheetView guid="{BA86FE7A-199D-4ABD-A444-AE6BFDF4BCC9}" scale="130" showPageBreaks="1" showGridLines="0" fitToPage="1" printArea="1" hiddenRows="1" hiddenColumns="1" view="pageBreakPreview" topLeftCell="A26">
      <selection activeCell="C44" sqref="C44"/>
      <rowBreaks count="1" manualBreakCount="1">
        <brk id="72" max="4" man="1"/>
      </rowBreaks>
      <pageMargins left="0.75" right="0.46" top="0.4" bottom="0.47" header="0.26" footer="0.28999999999999998"/>
      <pageSetup scale="84" orientation="portrait" r:id="rId5"/>
      <headerFooter alignWithMargins="0">
        <oddFooter>&amp;R&amp;"Book Antiqua,Bold"&amp;8 Page &amp;P of &amp;N</oddFooter>
      </headerFooter>
    </customSheetView>
    <customSheetView guid="{E51D3662-FFCE-4FD6-A590-7DDC9E38C41F}" showPageBreaks="1" showGridLines="0" fitToPage="1" printArea="1" hiddenRows="1" hiddenColumns="1" view="pageBreakPreview">
      <selection activeCell="B17" sqref="B17"/>
      <rowBreaks count="1" manualBreakCount="1">
        <brk id="72" max="4" man="1"/>
      </rowBreaks>
      <pageMargins left="0.75" right="0.46" top="0.4" bottom="0.47" header="0.26" footer="0.28999999999999998"/>
      <pageSetup scale="93" orientation="portrait" r:id="rId6"/>
      <headerFooter alignWithMargins="0">
        <oddFooter>&amp;R&amp;"Book Antiqua,Bold"&amp;8 Page &amp;P of &amp;N</oddFooter>
      </headerFooter>
    </customSheetView>
    <customSheetView guid="{CB7992C9-ABA5-4C7D-8C49-1E1D8E8875C7}" showPageBreaks="1" showGridLines="0" printArea="1" hiddenRows="1" hiddenColumns="1" view="pageBreakPreview">
      <selection activeCell="B17" sqref="B17"/>
      <rowBreaks count="1" manualBreakCount="1">
        <brk id="72" max="4" man="1"/>
      </rowBreaks>
      <pageMargins left="0.75" right="0.46" top="0.4" bottom="0.47" header="0.26" footer="0.28999999999999998"/>
      <pageSetup scale="95" orientation="portrait" r:id="rId7"/>
      <headerFooter alignWithMargins="0">
        <oddFooter>&amp;R&amp;"Book Antiqua,Bold"&amp;8 Page &amp;P of &amp;N</oddFooter>
      </headerFooter>
    </customSheetView>
    <customSheetView guid="{97C0FC0E-800C-45C9-895E-E91A3F1ADBA4}" showPageBreaks="1" showGridLines="0" printArea="1" hiddenRows="1" hiddenColumns="1" view="pageBreakPreview" topLeftCell="A20">
      <selection activeCell="B17" sqref="B17"/>
      <rowBreaks count="1" manualBreakCount="1">
        <brk id="72" max="4" man="1"/>
      </rowBreaks>
      <pageMargins left="0.75" right="0.46" top="0.4" bottom="0.47" header="0.26" footer="0.28999999999999998"/>
      <pageSetup scale="95" orientation="portrait" r:id="rId8"/>
      <headerFooter alignWithMargins="0">
        <oddFooter>&amp;R&amp;"Book Antiqua,Bold"&amp;8 Page &amp;P of &amp;N</oddFooter>
      </headerFooter>
    </customSheetView>
    <customSheetView guid="{15A19D23-A9FD-4FC1-B7B0-F2D16BDFC729}" showPageBreaks="1" showGridLines="0" printArea="1" hiddenRows="1" hiddenColumns="1" view="pageBreakPreview" topLeftCell="A17">
      <selection activeCell="B17" sqref="B17"/>
      <rowBreaks count="1" manualBreakCount="1">
        <brk id="72" max="4" man="1"/>
      </rowBreaks>
      <pageMargins left="0.75" right="0.46" top="0.4" bottom="0.47" header="0.26" footer="0.28999999999999998"/>
      <pageSetup scale="95" orientation="portrait" r:id="rId9"/>
      <headerFooter alignWithMargins="0">
        <oddFooter>&amp;R&amp;"Book Antiqua,Bold"&amp;8 Page &amp;P of &amp;N</oddFooter>
      </headerFooter>
    </customSheetView>
    <customSheetView guid="{C5EDD9E3-0801-4479-8600-A80B0FCFDF0B}" showPageBreaks="1" showGridLines="0" printArea="1" hiddenRows="1" hiddenColumns="1" view="pageBreakPreview" topLeftCell="A17">
      <selection activeCell="B17" sqref="B17"/>
      <rowBreaks count="1" manualBreakCount="1">
        <brk id="72" max="4" man="1"/>
      </rowBreaks>
      <pageMargins left="0.75" right="0.46" top="0.4" bottom="0.47" header="0.26" footer="0.28999999999999998"/>
      <pageSetup scale="95" orientation="portrait" r:id="rId10"/>
      <headerFooter alignWithMargins="0">
        <oddFooter>&amp;R&amp;"Book Antiqua,Bold"&amp;8 Page &amp;P of &amp;N</oddFooter>
      </headerFooter>
    </customSheetView>
    <customSheetView guid="{FE4EC9C4-31B9-4D40-8323-5B16C3BC840F}" showPageBreaks="1" showGridLines="0" printArea="1" hiddenRows="1" hiddenColumns="1" view="pageBreakPreview">
      <selection activeCell="B17" sqref="B17"/>
      <rowBreaks count="1" manualBreakCount="1">
        <brk id="72" max="4" man="1"/>
      </rowBreaks>
      <pageMargins left="0.75" right="0.46" top="0.4" bottom="0.47" header="0.26" footer="0.28999999999999998"/>
      <pageSetup scale="95" orientation="portrait" r:id="rId11"/>
      <headerFooter alignWithMargins="0">
        <oddFooter>&amp;R&amp;"Book Antiqua,Bold"&amp;8 Page &amp;P of &amp;N</oddFooter>
      </headerFooter>
    </customSheetView>
    <customSheetView guid="{F9FE2C60-2849-4C32-B532-2B1A89FFA9CD}" showGridLines="0" hiddenRows="1" hiddenColumns="1" topLeftCell="A11">
      <selection activeCell="B17" sqref="B17"/>
      <rowBreaks count="1" manualBreakCount="1">
        <brk id="72" max="4" man="1"/>
      </rowBreaks>
      <pageMargins left="0.75" right="0.46" top="0.4" bottom="0.47" header="0.26" footer="0.28999999999999998"/>
      <pageSetup orientation="portrait" r:id="rId12"/>
      <headerFooter alignWithMargins="0">
        <oddFooter>&amp;R&amp;"Book Antiqua,Bold"&amp;8 Page &amp;P of &amp;N</oddFooter>
      </headerFooter>
    </customSheetView>
    <customSheetView guid="{494F6778-23FE-4AAC-B37D-6C7543FC13B9}" showGridLines="0" hiddenColumns="1" topLeftCell="A13">
      <selection activeCell="B28" sqref="B28"/>
      <rowBreaks count="1" manualBreakCount="1">
        <brk id="70" max="4" man="1"/>
      </rowBreaks>
      <pageMargins left="0.75" right="0.46" top="0.4" bottom="0.47" header="0.26" footer="0.28999999999999998"/>
      <pageSetup orientation="portrait" r:id="rId13"/>
      <headerFooter alignWithMargins="0">
        <oddFooter>&amp;R&amp;"Book Antiqua,Bold"&amp;8 Page &amp;P of &amp;N</oddFooter>
      </headerFooter>
    </customSheetView>
    <customSheetView guid="{CD4CA1A8-824A-452F-BDBA-32A47C1B3013}" showGridLines="0" hiddenColumns="1">
      <selection activeCell="B17" sqref="B17"/>
      <rowBreaks count="1" manualBreakCount="1">
        <brk id="70" max="4" man="1"/>
      </rowBreaks>
      <pageMargins left="0.75" right="0.46" top="0.4" bottom="0.47" header="0.26" footer="0.28999999999999998"/>
      <pageSetup orientation="portrait" r:id="rId14"/>
      <headerFooter alignWithMargins="0">
        <oddFooter>&amp;R&amp;"Book Antiqua,Bold"&amp;8 Page &amp;P of &amp;N</oddFooter>
      </headerFooter>
    </customSheetView>
    <customSheetView guid="{8E7B022F-1113-4BA2-B2BA-8EDBE02A2557}" showPageBreaks="1" showGridLines="0" printArea="1" showRuler="0">
      <selection activeCell="B17" sqref="B17"/>
      <rowBreaks count="2" manualBreakCount="2">
        <brk id="32" max="4" man="1"/>
        <brk id="69" max="4" man="1"/>
      </rowBreaks>
      <pageMargins left="0.75" right="0.46" top="0.57999999999999996" bottom="0.6" header="0.34" footer="0.35"/>
      <pageSetup orientation="portrait" r:id="rId15"/>
      <headerFooter alignWithMargins="0">
        <oddFooter>&amp;L&amp;8Tower Package-TW05, TL associated with Phase-I Generation Project in Orissa (Part-C)&amp;R&amp;"Book Antiqua,Bold"&amp;8 Page &amp;P of &amp;N</oddFooter>
      </headerFooter>
    </customSheetView>
    <customSheetView guid="{A3F641DF-CF1D-48E3-AFDC-E52726A449CB}" showRuler="0">
      <selection activeCell="B18" sqref="B18"/>
      <pageMargins left="0.75" right="0.51" top="0.49" bottom="0.55000000000000004" header="0.34" footer="0.28999999999999998"/>
      <pageSetup orientation="portrait" r:id="rId16"/>
      <headerFooter alignWithMargins="0">
        <oddFooter>&amp;L&amp;8Tower Package-P238-TW04, TL associated with Phase-I Generation Project in Orissa (Part-C)&amp;R&amp;"Book Antiqua,Bold"&amp;8Attachment-5 TW04  / Page &amp;P of &amp;N</oddFooter>
      </headerFooter>
    </customSheetView>
    <customSheetView guid="{ECEBABD0-566A-41C4-AA9A-38EA30EFEDA8}" showPageBreaks="1" showGridLines="0" printArea="1" showRuler="0" topLeftCell="A13">
      <selection activeCell="H26" sqref="H26:H27"/>
      <pageMargins left="0.75" right="0.63" top="0.55000000000000004" bottom="0.64" header="0.34" footer="0.38"/>
      <pageSetup scale="95" orientation="portrait" r:id="rId17"/>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hiddenColumns="1">
      <selection activeCell="B17" sqref="B17"/>
      <rowBreaks count="1" manualBreakCount="1">
        <brk id="70" max="4" man="1"/>
      </rowBreaks>
      <pageMargins left="0.75" right="0.46" top="0.4" bottom="0.47" header="0.26" footer="0.28999999999999998"/>
      <pageSetup orientation="portrait" r:id="rId18"/>
      <headerFooter alignWithMargins="0">
        <oddFooter>&amp;R&amp;"Book Antiqua,Bold"&amp;8 Page &amp;P of &amp;N</oddFooter>
      </headerFooter>
    </customSheetView>
    <customSheetView guid="{7A9EA6D6-4DDF-43D9-92E6-C6AFAD14E266}" showGridLines="0" hiddenRows="1" hiddenColumns="1" topLeftCell="A23">
      <selection activeCell="C29" sqref="C29"/>
      <rowBreaks count="1" manualBreakCount="1">
        <brk id="72" max="4" man="1"/>
      </rowBreaks>
      <pageMargins left="0.75" right="0.46" top="0.4" bottom="0.47" header="0.26" footer="0.28999999999999998"/>
      <pageSetup orientation="portrait" r:id="rId19"/>
      <headerFooter alignWithMargins="0">
        <oddFooter>&amp;R&amp;"Book Antiqua,Bold"&amp;8 Page &amp;P of &amp;N</oddFooter>
      </headerFooter>
    </customSheetView>
    <customSheetView guid="{DC28ED1E-3E35-4094-9C2B-5C0A1C1D459C}" showGridLines="0" hiddenRows="1" hiddenColumns="1">
      <selection activeCell="E36" sqref="E36"/>
      <rowBreaks count="1" manualBreakCount="1">
        <brk id="72" max="4" man="1"/>
      </rowBreaks>
      <pageMargins left="0.75" right="0.46" top="0.4" bottom="0.47" header="0.26" footer="0.28999999999999998"/>
      <pageSetup orientation="portrait" r:id="rId20"/>
      <headerFooter alignWithMargins="0">
        <oddFooter>&amp;R&amp;"Book Antiqua,Bold"&amp;8 Page &amp;P of &amp;N</oddFooter>
      </headerFooter>
    </customSheetView>
    <customSheetView guid="{240327DD-375F-45D4-BA52-89AFD79FE6A1}" showPageBreaks="1" showGridLines="0" printArea="1" hiddenRows="1" hiddenColumns="1" view="pageBreakPreview" topLeftCell="A26">
      <selection activeCell="B17" sqref="B17"/>
      <rowBreaks count="1" manualBreakCount="1">
        <brk id="72" max="4" man="1"/>
      </rowBreaks>
      <pageMargins left="0.75" right="0.46" top="0.4" bottom="0.47" header="0.26" footer="0.28999999999999998"/>
      <pageSetup scale="95" orientation="portrait" r:id="rId21"/>
      <headerFooter alignWithMargins="0">
        <oddFooter>&amp;R&amp;"Book Antiqua,Bold"&amp;8 Page &amp;P of &amp;N</oddFooter>
      </headerFooter>
    </customSheetView>
    <customSheetView guid="{477F7E43-D393-45BA-B99B-D838E4629B5D}" showPageBreaks="1" showGridLines="0" printArea="1" hiddenRows="1" hiddenColumns="1" view="pageBreakPreview" topLeftCell="A17">
      <selection activeCell="B17" sqref="B17"/>
      <rowBreaks count="1" manualBreakCount="1">
        <brk id="72" max="4" man="1"/>
      </rowBreaks>
      <pageMargins left="0.75" right="0.46" top="0.4" bottom="0.47" header="0.26" footer="0.28999999999999998"/>
      <pageSetup scale="95" orientation="portrait" r:id="rId22"/>
      <headerFooter alignWithMargins="0">
        <oddFooter>&amp;R&amp;"Book Antiqua,Bold"&amp;8 Page &amp;P of &amp;N</oddFooter>
      </headerFooter>
    </customSheetView>
    <customSheetView guid="{8E3ED18F-7B8F-4A1C-969D-A70DC3B696C3}" showPageBreaks="1" showGridLines="0" printArea="1" hiddenRows="1" hiddenColumns="1" view="pageBreakPreview" topLeftCell="A17">
      <selection activeCell="B17" sqref="B17"/>
      <rowBreaks count="1" manualBreakCount="1">
        <brk id="72" max="4" man="1"/>
      </rowBreaks>
      <pageMargins left="0.75" right="0.46" top="0.4" bottom="0.47" header="0.26" footer="0.28999999999999998"/>
      <pageSetup scale="95" orientation="portrait" r:id="rId23"/>
      <headerFooter alignWithMargins="0">
        <oddFooter>&amp;R&amp;"Book Antiqua,Bold"&amp;8 Page &amp;P of &amp;N</oddFooter>
      </headerFooter>
    </customSheetView>
    <customSheetView guid="{38BECF6E-1A53-4F98-87B9-44F2C5F77E08}" showPageBreaks="1" showGridLines="0" printArea="1" hiddenRows="1" hiddenColumns="1" view="pageBreakPreview" topLeftCell="A5">
      <selection activeCell="B17" sqref="B17"/>
      <rowBreaks count="1" manualBreakCount="1">
        <brk id="72" max="4" man="1"/>
      </rowBreaks>
      <pageMargins left="0.75" right="0.46" top="0.4" bottom="0.47" header="0.26" footer="0.28999999999999998"/>
      <pageSetup scale="95" orientation="portrait" r:id="rId24"/>
      <headerFooter alignWithMargins="0">
        <oddFooter>&amp;R&amp;"Book Antiqua,Bold"&amp;8 Page &amp;P of &amp;N</oddFooter>
      </headerFooter>
    </customSheetView>
    <customSheetView guid="{340562B9-6CEE-4962-8D7D-CA1C6778F52C}" showPageBreaks="1" showGridLines="0" printArea="1" hiddenRows="1" hiddenColumns="1" view="pageBreakPreview" topLeftCell="A20">
      <selection activeCell="B17" sqref="B17"/>
      <rowBreaks count="1" manualBreakCount="1">
        <brk id="72" max="4" man="1"/>
      </rowBreaks>
      <pageMargins left="0.75" right="0.46" top="0.4" bottom="0.47" header="0.26" footer="0.28999999999999998"/>
      <pageSetup scale="95" orientation="portrait" r:id="rId25"/>
      <headerFooter alignWithMargins="0">
        <oddFooter>&amp;R&amp;"Book Antiqua,Bold"&amp;8 Page &amp;P of &amp;N</oddFooter>
      </headerFooter>
    </customSheetView>
    <customSheetView guid="{82E8A0F5-0020-4355-95CF-28601763A783}" showPageBreaks="1" showGridLines="0" fitToPage="1" printArea="1" hiddenRows="1" hiddenColumns="1" view="pageBreakPreview" topLeftCell="A17">
      <selection activeCell="B17" sqref="B17"/>
      <rowBreaks count="1" manualBreakCount="1">
        <brk id="72" max="4" man="1"/>
      </rowBreaks>
      <pageMargins left="0.75" right="0.46" top="0.4" bottom="0.47" header="0.26" footer="0.28999999999999998"/>
      <pageSetup scale="92" orientation="portrait" r:id="rId26"/>
      <headerFooter alignWithMargins="0">
        <oddFooter>&amp;R&amp;"Book Antiqua,Bold"&amp;8 Page &amp;P of &amp;N</oddFooter>
      </headerFooter>
    </customSheetView>
    <customSheetView guid="{05855B4F-D61E-4C97-B759-B2F96767F6F8}" scale="130" showPageBreaks="1" showGridLines="0" fitToPage="1" printArea="1" hiddenRows="1" hiddenColumns="1" view="pageBreakPreview">
      <selection activeCell="B17" sqref="B17"/>
      <rowBreaks count="1" manualBreakCount="1">
        <brk id="72" max="4" man="1"/>
      </rowBreaks>
      <pageMargins left="0.75" right="0.46" top="0.4" bottom="0.47" header="0.26" footer="0.28999999999999998"/>
      <pageSetup scale="84" orientation="portrait" r:id="rId27"/>
      <headerFooter alignWithMargins="0">
        <oddFooter>&amp;R&amp;"Book Antiqua,Bold"&amp;8 Page &amp;P of &amp;N</oddFooter>
      </headerFooter>
    </customSheetView>
    <customSheetView guid="{347D9A5E-5167-4CD7-A121-BEAF211F64E4}" showPageBreaks="1" showGridLines="0" fitToPage="1" printArea="1" hiddenRows="1" hiddenColumns="1" view="pageBreakPreview" topLeftCell="A2">
      <selection activeCell="B17" sqref="B17"/>
      <rowBreaks count="1" manualBreakCount="1">
        <brk id="72" max="4" man="1"/>
      </rowBreaks>
      <pageMargins left="0.75" right="0.46" top="0.4" bottom="0.47" header="0.26" footer="0.28999999999999998"/>
      <pageSetup scale="33" orientation="portrait" r:id="rId28"/>
      <headerFooter alignWithMargins="0">
        <oddFooter>&amp;R&amp;"Book Antiqua,Bold"&amp;8 Page &amp;P of &amp;N</oddFooter>
      </headerFooter>
    </customSheetView>
    <customSheetView guid="{72B383D4-8341-48BE-BBCC-63C6785ABF81}" showPageBreaks="1" showGridLines="0" fitToPage="1" printArea="1" hiddenRows="1" hiddenColumns="1" view="pageBreakPreview">
      <selection activeCell="D48" sqref="D48"/>
      <rowBreaks count="1" manualBreakCount="1">
        <brk id="72" max="4" man="1"/>
      </rowBreaks>
      <pageMargins left="0.75" right="0.46" top="0.4" bottom="0.47" header="0.26" footer="0.28999999999999998"/>
      <pageSetup scale="33" orientation="portrait" r:id="rId29"/>
      <headerFooter alignWithMargins="0">
        <oddFooter>&amp;R&amp;"Book Antiqua,Bold"&amp;8 Page &amp;P of &amp;N</oddFooter>
      </headerFooter>
    </customSheetView>
    <customSheetView guid="{7706378E-40E2-4583-90AF-E6E1DCB3696C}" scale="80" showPageBreaks="1" showGridLines="0" fitToPage="1" printArea="1" hiddenRows="1" hiddenColumns="1" view="pageBreakPreview" topLeftCell="A9">
      <selection activeCell="B28" sqref="B28"/>
      <rowBreaks count="1" manualBreakCount="1">
        <brk id="72" max="4" man="1"/>
      </rowBreaks>
      <pageMargins left="0.75" right="0.46" top="0.4" bottom="0.47" header="0.26" footer="0.28999999999999998"/>
      <pageSetup scale="84" orientation="portrait" r:id="rId30"/>
      <headerFooter alignWithMargins="0">
        <oddFooter>&amp;R&amp;"Book Antiqua,Bold"&amp;8 Page &amp;P of &amp;N</oddFooter>
      </headerFooter>
    </customSheetView>
  </customSheetViews>
  <mergeCells count="30">
    <mergeCell ref="B11:C11"/>
    <mergeCell ref="B12:C12"/>
    <mergeCell ref="A14:E14"/>
    <mergeCell ref="A3:E3"/>
    <mergeCell ref="A5:E5"/>
    <mergeCell ref="B9:C9"/>
    <mergeCell ref="B10:C10"/>
    <mergeCell ref="A8:C8"/>
    <mergeCell ref="A38:E38"/>
    <mergeCell ref="A26:A27"/>
    <mergeCell ref="B15:B16"/>
    <mergeCell ref="D15:E15"/>
    <mergeCell ref="A25:E25"/>
    <mergeCell ref="A15:A16"/>
    <mergeCell ref="A1:C1"/>
    <mergeCell ref="D1:E1"/>
    <mergeCell ref="A24:E24"/>
    <mergeCell ref="D77:E77"/>
    <mergeCell ref="A75:E75"/>
    <mergeCell ref="A40:A41"/>
    <mergeCell ref="B40:B41"/>
    <mergeCell ref="C40:C41"/>
    <mergeCell ref="A77:A78"/>
    <mergeCell ref="B77:B78"/>
    <mergeCell ref="C77:C78"/>
    <mergeCell ref="D40:E40"/>
    <mergeCell ref="C15:C16"/>
    <mergeCell ref="B26:B27"/>
    <mergeCell ref="C26:C27"/>
    <mergeCell ref="D26:E26"/>
  </mergeCells>
  <phoneticPr fontId="7" type="noConversion"/>
  <conditionalFormatting sqref="A110:E110">
    <cfRule type="expression" dxfId="21" priority="2" stopIfTrue="1">
      <formula>$H$20="No"</formula>
    </cfRule>
  </conditionalFormatting>
  <conditionalFormatting sqref="D36:E39 A36:C40 D42:E109 A42:C77 A79:C109 C67:E67 C79:E104">
    <cfRule type="expression" dxfId="20" priority="3" stopIfTrue="1">
      <formula>$H$20=FALSE</formula>
    </cfRule>
  </conditionalFormatting>
  <conditionalFormatting sqref="D40:E41">
    <cfRule type="expression" dxfId="19" priority="1" stopIfTrue="1">
      <formula>$H$20=FALSE</formula>
    </cfRule>
  </conditionalFormatting>
  <pageMargins left="0.75" right="0.46" top="0.4" bottom="0.47" header="0.26" footer="0.28999999999999998"/>
  <pageSetup scale="84" orientation="portrait" r:id="rId31"/>
  <headerFooter alignWithMargins="0">
    <oddFooter>&amp;R&amp;"Book Antiqua,Bold"&amp;8 Page &amp;P of &amp;N</oddFooter>
  </headerFooter>
  <rowBreaks count="1" manualBreakCount="1">
    <brk id="72" max="4" man="1"/>
  </rowBreaks>
  <drawing r:id="rId32"/>
  <legacyDrawing r:id="rId33"/>
  <mc:AlternateContent xmlns:mc="http://schemas.openxmlformats.org/markup-compatibility/2006">
    <mc:Choice Requires="x14">
      <controls>
        <mc:AlternateContent xmlns:mc="http://schemas.openxmlformats.org/markup-compatibility/2006">
          <mc:Choice Requires="x14">
            <control shapeId="9235" r:id="rId34" name="Check Box 19">
              <controlPr defaultSize="0" print="0" autoFill="0" autoLine="0" autoPict="0">
                <anchor moveWithCells="1">
                  <from>
                    <xdr:col>4</xdr:col>
                    <xdr:colOff>914400</xdr:colOff>
                    <xdr:row>20</xdr:row>
                    <xdr:rowOff>259080</xdr:rowOff>
                  </from>
                  <to>
                    <xdr:col>4</xdr:col>
                    <xdr:colOff>1219200</xdr:colOff>
                    <xdr:row>22</xdr:row>
                    <xdr:rowOff>99060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25</vt:i4>
      </vt:variant>
    </vt:vector>
  </HeadingPairs>
  <TitlesOfParts>
    <vt:vector size="53" baseType="lpstr">
      <vt:lpstr>Basic</vt:lpstr>
      <vt:lpstr>Cover</vt:lpstr>
      <vt:lpstr>Names of Bidder</vt:lpstr>
      <vt:lpstr>Attach 3(JV)</vt:lpstr>
      <vt:lpstr>Attach 3(QR)</vt:lpstr>
      <vt:lpstr>Attach 4</vt:lpstr>
      <vt:lpstr>Attach 4 (A)</vt:lpstr>
      <vt:lpstr>Attach 4 (B)</vt:lpstr>
      <vt:lpstr>Attach 5</vt:lpstr>
      <vt:lpstr>Attach 5A</vt:lpstr>
      <vt:lpstr>Attach 6</vt:lpstr>
      <vt:lpstr>Attach 7</vt:lpstr>
      <vt:lpstr>Attach 9</vt:lpstr>
      <vt:lpstr>Attach 10</vt:lpstr>
      <vt:lpstr>Attach 11</vt:lpstr>
      <vt:lpstr>Attach 12</vt:lpstr>
      <vt:lpstr>Attach 13</vt:lpstr>
      <vt:lpstr>Attach 14</vt:lpstr>
      <vt:lpstr>Attach 14-IP</vt:lpstr>
      <vt:lpstr>Attach 15</vt:lpstr>
      <vt:lpstr>Attach 16</vt:lpstr>
      <vt:lpstr>Attach 17</vt:lpstr>
      <vt:lpstr>Attach 18</vt:lpstr>
      <vt:lpstr>Attach 18 SP</vt:lpstr>
      <vt:lpstr>Attach 19</vt:lpstr>
      <vt:lpstr>Bid Form 1st Envelope </vt:lpstr>
      <vt:lpstr>N to W</vt:lpstr>
      <vt:lpstr>Sheet1</vt:lpstr>
      <vt:lpstr>'Attach 10'!Print_Area</vt:lpstr>
      <vt:lpstr>'Attach 11'!Print_Area</vt:lpstr>
      <vt:lpstr>'Attach 13'!Print_Area</vt:lpstr>
      <vt:lpstr>'Attach 14'!Print_Area</vt:lpstr>
      <vt:lpstr>'Attach 14-IP'!Print_Area</vt:lpstr>
      <vt:lpstr>'Attach 15'!Print_Area</vt:lpstr>
      <vt:lpstr>'Attach 16'!Print_Area</vt:lpstr>
      <vt:lpstr>'Attach 17'!Print_Area</vt:lpstr>
      <vt:lpstr>'Attach 18'!Print_Area</vt:lpstr>
      <vt:lpstr>'Attach 18 SP'!Print_Area</vt:lpstr>
      <vt:lpstr>'Attach 19'!Print_Area</vt:lpstr>
      <vt:lpstr>'Attach 3(JV)'!Print_Area</vt:lpstr>
      <vt:lpstr>'Attach 3(QR)'!Print_Area</vt:lpstr>
      <vt:lpstr>'Attach 4'!Print_Area</vt:lpstr>
      <vt:lpstr>'Attach 4 (A)'!Print_Area</vt:lpstr>
      <vt:lpstr>'Attach 4 (B)'!Print_Area</vt:lpstr>
      <vt:lpstr>'Attach 5'!Print_Area</vt:lpstr>
      <vt:lpstr>'Attach 5A'!Print_Area</vt:lpstr>
      <vt:lpstr>'Attach 6'!Print_Area</vt:lpstr>
      <vt:lpstr>'Attach 7'!Print_Area</vt:lpstr>
      <vt:lpstr>'Attach 9'!Print_Area</vt:lpstr>
      <vt:lpstr>'Bid Form 1st Envelope '!Print_Area</vt:lpstr>
      <vt:lpstr>Cover!Print_Area</vt:lpstr>
      <vt:lpstr>'Names of Bidder'!Print_Area</vt:lpstr>
      <vt:lpstr>'Attach 9'!Print_Titles</vt:lpstr>
    </vt:vector>
  </TitlesOfParts>
  <Company>pgcil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20074</dc:creator>
  <cp:lastModifiedBy>Charanya Ambati {चरण्या अंबटि}</cp:lastModifiedBy>
  <cp:lastPrinted>2019-12-17T04:41:01Z</cp:lastPrinted>
  <dcterms:created xsi:type="dcterms:W3CDTF">2010-09-27T08:09:01Z</dcterms:created>
  <dcterms:modified xsi:type="dcterms:W3CDTF">2021-10-05T11:45:18Z</dcterms:modified>
</cp:coreProperties>
</file>