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48.xml" ContentType="application/vnd.ms-excel.controlproperties+xml"/>
  <Override PartName="/xl/drawings/drawing11.xml" ContentType="application/vnd.openxmlformats-officedocument.drawing+xml"/>
  <Override PartName="/xl/ctrlProps/ctrlProp149.xml" ContentType="application/vnd.ms-excel.controlproperties+xml"/>
  <Override PartName="/xl/drawings/drawing12.xml" ContentType="application/vnd.openxmlformats-officedocument.drawing+xml"/>
  <Override PartName="/xl/ctrlProps/ctrlProp15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51.xml" ContentType="application/vnd.ms-excel.controlproperties+xml"/>
  <Override PartName="/xl/ctrlProps/ctrlProp15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updateLinks="never" codeName="ThisWorkbook" defaultThemeVersion="124226"/>
  <mc:AlternateContent xmlns:mc="http://schemas.openxmlformats.org/markup-compatibility/2006">
    <mc:Choice Requires="x15">
      <x15ac:absPath xmlns:x15ac="http://schemas.microsoft.com/office/spreadsheetml/2010/11/ac" url="D:\Vikash Chandra\RTM\400kV Transformer Package 4TR04-(SIS)\Bidding Document\"/>
    </mc:Choice>
  </mc:AlternateContent>
  <xr:revisionPtr revIDLastSave="0" documentId="13_ncr:1_{92830CEA-61DC-4FBB-9773-DAEA27095D88}" xr6:coauthVersionLast="47" xr6:coauthVersionMax="47" xr10:uidLastSave="{00000000-0000-0000-0000-000000000000}"/>
  <bookViews>
    <workbookView xWindow="-120" yWindow="-120" windowWidth="29040" windowHeight="15720" tabRatio="829" firstSheet="17" activeTab="1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3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(QR)'!$I$371</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(QR)'!$I$371</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(QR)'!$J$371</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(QR)'!$K$371</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(QR)'!$I$372</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(QR)'!$J$372</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(QR)'!$K$372</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(QR)'!$I$373</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(QR)'!$J$373</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(QR)'!$K$373</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(QR)'!$I$374</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(QR)'!$J$374</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(QR)'!$K$374</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(QR)'!$AN$326</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(QR)'!$AN$327</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(QR)'!$AN$328</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(QR)'!$J$370</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(QR)'!$K$370</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(QR)'!$I$370</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(QR)'!$J$370</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11'!$A$1:$E$30</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(QR)'!$A$1:$I$380</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(QR)'!$A$1:$H$380</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(QR)'!$195:$195,'Attach-3 (QR)'!$245:$247,'Attach-3 (QR)'!$306:$320</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(QR)'!$A$1:$I$380</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(QR)'!$195:$195,'Attach-3 (QR)'!$232:$358</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(QR)'!$A$1:$H$380</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(QR)'!$A$1:$I$380</definedName>
    <definedName name="Z_176A4F7E_17B2_43CD_BA12_35A58E9B73EF_.wvu.Rows" localSheetId="6" hidden="1">'Attach-3 (QR)'!$19:$23,'Attach-3 (QR)'!$25:$25,'Attach-3 (QR)'!$35:$35,'Attach-3 (QR)'!#REF!,'Attach-3 (QR)'!#REF!,'Attach-3 (QR)'!$180:$186,'Attach-3 (QR)'!$195:$195,'Attach-3 (QR)'!$232:$358</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(QR)'!$A$1:$I$380</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(QR)'!$116:$116,'Attach-3 (QR)'!$180:$186,'Attach-3 (QR)'!$195:$195,'Attach-3 (QR)'!$232:$358</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(QR)'!$A$1:$H$380</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(QR)'!$A$1:$H$380</definedName>
    <definedName name="Z_20A53A97_D2BD_4E7F_8ABC_E5DF94CF88E8_.wvu.PrintArea" localSheetId="4" hidden="1">'Attach-3 (QR)_old'!$A$1:$H$407</definedName>
    <definedName name="Z_20A53A97_D2BD_4E7F_8ABC_E5DF94CF88E8_.wvu.Rows" localSheetId="6" hidden="1">'Attach-3 (QR)'!#REF!,'Attach-3 (QR)'!#REF!,'Attach-3 (QR)'!#REF!,'Attach-3 (QR)'!$245:$247,'Attach-3 (QR)'!$269:$300,'Attach-3 (QR)'!$311:$320</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(QR)'!$A$1:$I$380</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(QR)'!$180:$186,'Attach-3 (QR)'!$195:$195,'Attach-3 (QR)'!$232:$358</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(QR)'!$A$1:$I$380</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(QR)'!$180:$186,'Attach-3 (QR)'!$195:$195,'Attach-3 (QR)'!$232:$358</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(QR)'!$A$1:$H$380</definedName>
    <definedName name="Z_280EA05C_4582_4B0F_895F_5C9134A73222_.wvu.PrintArea" localSheetId="4" hidden="1">'Attach-3 (QR)_old'!$A$1:$H$407</definedName>
    <definedName name="Z_280EA05C_4582_4B0F_895F_5C9134A73222_.wvu.Rows" localSheetId="6" hidden="1">'Attach-3 (QR)'!$180:$186,'Attach-3 (QR)'!#REF!,'Attach-3 (QR)'!#REF!,'Attach-3 (QR)'!$245:$247,'Attach-3 (QR)'!$269:$300,'Attach-3 (QR)'!$311:$320</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(QR)'!$A$1:$H$380</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(QR)'!$195:$195,'Attach-3 (QR)'!$245:$247,'Attach-3 (QR)'!$269:$300,'Attach-3 (QR)'!$306:$320</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(QR)'!$A$1:$H$380</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(QR)'!$195:$195,'Attach-3 (QR)'!$245:$247,'Attach-3 (QR)'!$261:$301,'Attach-3 (QR)'!$306:$320,'Attach-3 (QR)'!$338:$359</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(QR)'!$A$1:$I$380</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(QR)'!$116:$116,'Attach-3 (QR)'!$180:$186,'Attach-3 (QR)'!$195:$195,'Attach-3 (QR)'!$232:$358</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6" hidden="1">'Attach 11'!$A$1:$E$86</definedName>
    <definedName name="Z_3B6A9969_E4B8_452F_AFFE_7A4A13F5C420_.wvu.PrintArea" localSheetId="17" hidden="1">'Attach 12'!$A$1:$F$37</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(QR)'!$A$1:$I$380</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(QR)'!$116:$116,'Attach-3 (QR)'!$180:$186,'Attach-3 (QR)'!$195:$195,'Attach-3 (QR)'!$232:$358</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(QR)'!$A$1:$H$380</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(QR)'!$A$1:$I$380</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(QR)'!$116:$116,'Attach-3 (QR)'!$180:$186,'Attach-3 (QR)'!$195:$195,'Attach-3 (QR)'!$232:$358</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6" hidden="1">'Attach 11'!$A$1:$E$86</definedName>
    <definedName name="Z_51A6EE7B_1159_4743_BF27_95D329619B3B_.wvu.PrintArea" localSheetId="17" hidden="1">'Attach 12'!$A$1:$F$37</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(QR)'!$A$1:$I$380</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(QR)'!$116:$116,'Attach-3 (QR)'!$180:$186,'Attach-3 (QR)'!$195:$195,'Attach-3 (QR)'!$232:$358</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(QR)'!$A$1:$I$380</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(QR)'!$180:$186,'Attach-3 (QR)'!$195:$195,'Attach-3 (QR)'!$232:$358</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(QR)'!$A$1:$H$380</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(QR)'!$A$1:$I$380</definedName>
    <definedName name="Z_5802F788_6BC6_4DD2_9B34_FB4B8F376754_.wvu.Rows" localSheetId="6" hidden="1">'Attach-3 (QR)'!$19:$23,'Attach-3 (QR)'!$25:$25,'Attach-3 (QR)'!$35:$35,'Attach-3 (QR)'!#REF!,'Attach-3 (QR)'!#REF!,'Attach-3 (QR)'!$180:$186,'Attach-3 (QR)'!$195:$195,'Attach-3 (QR)'!$232:$358</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(QR)'!$A$1:$H$380</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(QR)'!$195:$195,'Attach-3 (QR)'!$245:$247,'Attach-3 (QR)'!$269:$300,'Attach-3 (QR)'!$306:$320</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(QR)'!$A$1:$I$380</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(QR)'!$180:$186,'Attach-3 (QR)'!$195:$195,'Attach-3 (QR)'!$232:$358</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(QR)'!$A$1:$I$380</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(QR)'!$180:$186,'Attach-3 (QR)'!$195:$195,'Attach-3 (QR)'!$232:$358</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(QR)'!$A$1:$H$380</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(QR)'!$A$1:$I$380</definedName>
    <definedName name="Z_6DC6C963_9F04_44DD_BC90_C1641F014E55_.wvu.Rows" localSheetId="6" hidden="1">'Attach-3 (QR)'!$19:$23,'Attach-3 (QR)'!$25:$25,'Attach-3 (QR)'!$35:$35,'Attach-3 (QR)'!#REF!,'Attach-3 (QR)'!#REF!,'Attach-3 (QR)'!$180:$186,'Attach-3 (QR)'!$195:$195,'Attach-3 (QR)'!$232:$358</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(QR)'!$A$1:$H$380</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(QR)'!$195:$195,'Attach-3 (QR)'!$245:$247,'Attach-3 (QR)'!$261:$301,'Attach-3 (QR)'!$306:$320,'Attach-3 (QR)'!$338:$359</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(QR)'!$A$1:$I$380</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(QR)'!$195:$195,'Attach-3 (QR)'!$232:$358</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(QR)'!$A$1:$H$380</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(QR)'!$195:$195,'Attach-3 (QR)'!$245:$247,'Attach-3 (QR)'!$261:$301,'Attach-3 (QR)'!$306:$320,'Attach-3 (QR)'!$338:$359</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(QR)'!$A$1:$I$380</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(QR)'!$180:$186,'Attach-3 (QR)'!$195:$195,'Attach-3 (QR)'!$232:$358</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(QR)'!$A$1:$H$380</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(QR)'!$195:$195,'Attach-3 (QR)'!$245:$247,'Attach-3 (QR)'!$269:$300,'Attach-3 (QR)'!$306:$320</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(QR)'!$A$1:$H$380</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(QR)'!$A$1:$I$380</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(QR)'!$180:$186,'Attach-3 (QR)'!$195:$195,'Attach-3 (QR)'!$232:$358</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(QR)'!$A$1:$I$380</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(QR)'!$180:$186,'Attach-3 (QR)'!$195:$195,'Attach-3 (QR)'!$232:$358</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(QR)'!$A$1:$I$380</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(QR)'!$116:$116,'Attach-3 (QR)'!$180:$186,'Attach-3 (QR)'!$195:$195,'Attach-3 (QR)'!$232:$358</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(QR)'!$A$1:$H$380</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(QR)'!$195:$195,'Attach-3 (QR)'!$245:$247,'Attach-3 (QR)'!$269:$300,'Attach-3 (QR)'!$306:$320</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(QR)'!$A$1:$H$380</definedName>
    <definedName name="Z_A317F5C2_E44F_4A46_8833_2AE6CAE06F6E_.wvu.PrintArea" localSheetId="4" hidden="1">'Attach-3 (QR)_old'!$A$1:$H$407</definedName>
    <definedName name="Z_A317F5C2_E44F_4A46_8833_2AE6CAE06F6E_.wvu.Rows" localSheetId="6" hidden="1">'Attach-3 (QR)'!#REF!,'Attach-3 (QR)'!#REF!,'Attach-3 (QR)'!#REF!,'Attach-3 (QR)'!$245:$247</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(QR)'!$A$1:$H$380</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(QR)'!$245:$247,'Attach-3 (QR)'!$269:$300,'Attach-3 (QR)'!$311:$320</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(QR)'!$A$1:$I$380</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(QR)'!$116:$116,'Attach-3 (QR)'!$180:$186,'Attach-3 (QR)'!$195:$195,'Attach-3 (QR)'!$232:$358</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(QR)'!$A$1:$I$380</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(QR)'!$116:$116,'Attach-3 (QR)'!$180:$186,'Attach-3 (QR)'!$195:$195,'Attach-3 (QR)'!$232:$358</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PrintArea" localSheetId="15" hidden="1">'Attach 10'!$A$1:$E$21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(QR)'!$A$1:$H$380</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PrintArea" localSheetId="15" hidden="1">'Attach 10'!$A$1:$E$21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(QR)'!$A$1:$I$380</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(QR)'!$180:$186,'Attach-3 (QR)'!$195:$195,'Attach-3 (QR)'!$232:$358</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(QR)'!$A$1:$H$380</definedName>
    <definedName name="Z_D5994A17_2357_4B78_B667_DDB5D94B6FD1_.wvu.PrintArea" localSheetId="4" hidden="1">'Attach-3 (QR)_old'!$A$1:$H$407</definedName>
    <definedName name="Z_D5994A17_2357_4B78_B667_DDB5D94B6FD1_.wvu.Rows" localSheetId="6" hidden="1">'Attach-3 (QR)'!#REF!,'Attach-3 (QR)'!#REF!,'Attach-3 (QR)'!#REF!,'Attach-3 (QR)'!$245:$247</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(QR)'!$A$1:$I$380</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(QR)'!$116:$116,'Attach-3 (QR)'!$180:$186,'Attach-3 (QR)'!$195:$195,'Attach-3 (QR)'!$232:$358</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(QR)'!$A$1:$I$380</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(QR)'!$195:$195,'Attach-3 (QR)'!$232:$358</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(QR)'!$A$1:$H$380</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(QR)'!$A$1:$I$380</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(QR)'!$180:$186,'Attach-3 (QR)'!$195:$195,'Attach-3 (QR)'!$232:$358</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(QR)'!$A$1:$I$380</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(QR)'!$195:$195,'Attach-3 (QR)'!$232:$358</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36" l="1"/>
  <c r="E12" i="36"/>
  <c r="E11" i="36"/>
  <c r="E10" i="36"/>
  <c r="E9" i="36"/>
  <c r="E8" i="36"/>
  <c r="A9" i="36"/>
  <c r="A8" i="36"/>
  <c r="A3" i="36"/>
  <c r="E1" i="36"/>
  <c r="B57" i="32"/>
  <c r="B56" i="32"/>
  <c r="B55" i="32"/>
  <c r="B54" i="32"/>
  <c r="E1" i="28"/>
  <c r="A46" i="15"/>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A26" i="18" l="1"/>
  <c r="A48" i="26" l="1"/>
  <c r="A43" i="26" l="1"/>
  <c r="A42" i="26"/>
  <c r="A40" i="26"/>
  <c r="A39" i="26"/>
  <c r="B92" i="32" l="1"/>
  <c r="B53" i="32" l="1"/>
  <c r="B52" i="32"/>
  <c r="B51" i="32"/>
  <c r="E198" i="7" l="1"/>
  <c r="D43" i="7"/>
  <c r="A50" i="21" l="1"/>
  <c r="A7" i="4" l="1"/>
  <c r="A7" i="7" l="1"/>
  <c r="A7" i="31"/>
  <c r="A7" i="29"/>
  <c r="A7" i="30"/>
  <c r="A7" i="28"/>
  <c r="B20" i="23"/>
  <c r="G10" i="23"/>
  <c r="G9" i="23"/>
  <c r="G8" i="23"/>
  <c r="A8" i="23"/>
  <c r="G7" i="23"/>
  <c r="Z2" i="23"/>
  <c r="E268" i="7" l="1"/>
  <c r="E232" i="7"/>
  <c r="B22" i="7"/>
  <c r="M21" i="7"/>
  <c r="M197" i="7" s="1"/>
  <c r="B21" i="7"/>
  <c r="M20" i="7"/>
  <c r="M195" i="7" s="1"/>
  <c r="B20" i="7"/>
  <c r="H10" i="7"/>
  <c r="H9" i="7"/>
  <c r="H8" i="7"/>
  <c r="A8" i="7"/>
  <c r="H7" i="7"/>
  <c r="I1" i="7"/>
  <c r="B268" i="7" l="1"/>
  <c r="B348" i="7" s="1"/>
  <c r="B198" i="7"/>
  <c r="B324" i="7" s="1"/>
  <c r="B232" i="7"/>
  <c r="B336" i="7" s="1"/>
  <c r="B17" i="32" l="1"/>
  <c r="B152" i="5" l="1"/>
  <c r="B10" i="4" l="1"/>
  <c r="B11" i="36" s="1"/>
  <c r="B11" i="4"/>
  <c r="B12" i="36" s="1"/>
  <c r="B12" i="4"/>
  <c r="B13" i="36" s="1"/>
  <c r="B9" i="4"/>
  <c r="B10" i="36" s="1"/>
  <c r="B12" i="31" l="1"/>
  <c r="B12" i="28"/>
  <c r="B12" i="29"/>
  <c r="B12" i="30"/>
  <c r="B11" i="28"/>
  <c r="B11" i="31"/>
  <c r="B11" i="30"/>
  <c r="B11" i="29"/>
  <c r="B9" i="7"/>
  <c r="B9" i="29"/>
  <c r="B9" i="30"/>
  <c r="B9" i="28"/>
  <c r="B9" i="31"/>
  <c r="B10" i="7"/>
  <c r="B10" i="28"/>
  <c r="B10" i="30"/>
  <c r="B10" i="29"/>
  <c r="B10" i="31"/>
  <c r="B12" i="5"/>
  <c r="B12" i="7"/>
  <c r="B11" i="5"/>
  <c r="B11" i="7"/>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36" s="1"/>
  <c r="E1" i="4"/>
  <c r="Z1" i="4"/>
  <c r="Z2" i="4"/>
  <c r="Z2" i="17" s="1"/>
  <c r="A3" i="4"/>
  <c r="A3" i="18" s="1"/>
  <c r="A8" i="4"/>
  <c r="Z8" i="4"/>
  <c r="B9" i="25"/>
  <c r="B10" i="24"/>
  <c r="B11" i="25"/>
  <c r="B12" i="24"/>
  <c r="A14" i="4"/>
  <c r="B17" i="4"/>
  <c r="B38" i="17" s="1"/>
  <c r="B18" i="4"/>
  <c r="B39" i="17" s="1"/>
  <c r="B19" i="4"/>
  <c r="B40" i="17" s="1"/>
  <c r="E19" i="4"/>
  <c r="B68" i="17" s="1"/>
  <c r="B20" i="4"/>
  <c r="B41" i="17" s="1"/>
  <c r="H22" i="4"/>
  <c r="B24" i="4"/>
  <c r="E24" i="4"/>
  <c r="E20" i="36" s="1"/>
  <c r="AA24" i="4"/>
  <c r="B25" i="4"/>
  <c r="B21" i="36" s="1"/>
  <c r="E25" i="4"/>
  <c r="E21" i="36" s="1"/>
  <c r="AA25" i="4"/>
  <c r="B1" i="3"/>
  <c r="B2" i="3"/>
  <c r="I6" i="3"/>
  <c r="J6" i="3" s="1"/>
  <c r="K91" i="32" s="1"/>
  <c r="AA6" i="3"/>
  <c r="B7" i="3"/>
  <c r="I15" i="3"/>
  <c r="J15" i="3" s="1"/>
  <c r="L15" i="3"/>
  <c r="J21" i="3"/>
  <c r="B23" i="3"/>
  <c r="B24" i="3"/>
  <c r="H36" i="3"/>
  <c r="F1" i="2"/>
  <c r="B3" i="2"/>
  <c r="A8" i="24" l="1"/>
  <c r="A8" i="29"/>
  <c r="A8" i="30"/>
  <c r="A8" i="31"/>
  <c r="A8" i="28"/>
  <c r="E25" i="31"/>
  <c r="E25" i="30"/>
  <c r="E25" i="28"/>
  <c r="E25" i="29"/>
  <c r="C379" i="7"/>
  <c r="B25" i="31"/>
  <c r="B25" i="29"/>
  <c r="B25" i="30"/>
  <c r="B25" i="28"/>
  <c r="E24" i="31"/>
  <c r="E24" i="29"/>
  <c r="E24" i="28"/>
  <c r="E24" i="30"/>
  <c r="B24" i="31"/>
  <c r="B24" i="29"/>
  <c r="B24" i="28"/>
  <c r="B24" i="30"/>
  <c r="A1" i="28"/>
  <c r="A1" i="29"/>
  <c r="A1" i="30"/>
  <c r="A1" i="31"/>
  <c r="A3" i="31"/>
  <c r="A3" i="30"/>
  <c r="A3" i="28"/>
  <c r="A3" i="29"/>
  <c r="A1" i="22"/>
  <c r="A1" i="11"/>
  <c r="A1" i="7"/>
  <c r="A1" i="15"/>
  <c r="A1" i="32"/>
  <c r="G379" i="7"/>
  <c r="F49" i="15"/>
  <c r="G378" i="7"/>
  <c r="F48" i="15"/>
  <c r="A3" i="7"/>
  <c r="A3" i="15"/>
  <c r="C378"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35"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9"/>
  <c r="A4" i="34" l="1"/>
  <c r="E27" i="22"/>
  <c r="B9" i="23"/>
  <c r="H20" i="23" s="1"/>
  <c r="AI9" i="32"/>
  <c r="AI7" i="32"/>
  <c r="AI8" i="32" s="1"/>
  <c r="A73" i="11"/>
  <c r="A36" i="11"/>
  <c r="B94" i="32" l="1"/>
</calcChain>
</file>

<file path=xl/sharedStrings.xml><?xml version="1.0" encoding="utf-8"?>
<sst xmlns="http://schemas.openxmlformats.org/spreadsheetml/2006/main" count="2123" uniqueCount="1055">
  <si>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</si>
  <si>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</si>
  <si>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</si>
  <si>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</si>
  <si>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</si>
  <si>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</si>
  <si>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</si>
  <si>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</si>
  <si>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</si>
  <si>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</si>
  <si>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</si>
  <si>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</si>
  <si>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</si>
  <si>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</si>
  <si>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</si>
  <si>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</si>
  <si>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</si>
  <si>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</si>
  <si>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</si>
  <si>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</si>
  <si>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</si>
  <si>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</si>
  <si>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</si>
  <si>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</si>
  <si>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</si>
  <si>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</si>
  <si>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</si>
  <si>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</si>
  <si>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</si>
  <si>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</si>
  <si>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</si>
  <si>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</si>
  <si>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</si>
  <si>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</si>
  <si>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</si>
  <si>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</si>
  <si>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</si>
  <si>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</si>
  <si>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</si>
  <si>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</si>
  <si>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</si>
  <si>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</si>
  <si>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</si>
  <si>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</si>
  <si>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</si>
  <si>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</si>
  <si>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</si>
  <si>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</si>
  <si>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</si>
  <si>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</si>
  <si>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</si>
  <si>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</si>
  <si>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</si>
  <si>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</si>
  <si>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</si>
  <si>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</si>
  <si>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</si>
  <si>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</si>
  <si>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</si>
  <si>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</si>
  <si>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</si>
  <si>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</si>
  <si>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</si>
  <si>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</si>
  <si>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</si>
  <si>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</si>
  <si>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</si>
  <si>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</si>
  <si>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</si>
  <si>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</si>
  <si>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</si>
  <si>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</si>
  <si>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</si>
  <si>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</si>
  <si>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</si>
  <si>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</si>
  <si>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</si>
  <si>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</si>
  <si>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</si>
  <si>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</si>
  <si>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</si>
  <si>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</si>
  <si>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</si>
  <si>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</si>
  <si>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</si>
  <si>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</si>
  <si>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</si>
  <si>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</si>
  <si>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</si>
  <si>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</si>
  <si>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</si>
  <si>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</si>
  <si>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</si>
  <si>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</si>
  <si>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</si>
  <si>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</si>
  <si>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</si>
  <si>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</si>
  <si>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</si>
  <si>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</si>
  <si>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</si>
  <si>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</si>
  <si>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</si>
  <si>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</si>
  <si>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</si>
  <si>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</si>
  <si>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</si>
  <si>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</si>
  <si>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</si>
  <si>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</si>
  <si>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</si>
  <si>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</si>
  <si>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</si>
  <si>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</si>
  <si>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</si>
  <si>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</si>
  <si>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</si>
  <si>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</si>
  <si>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</si>
  <si>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</si>
  <si>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</si>
  <si>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</si>
  <si>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</si>
  <si>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</si>
  <si>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</si>
  <si>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</si>
  <si>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</si>
  <si>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</si>
  <si>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</si>
  <si>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</si>
  <si>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</si>
  <si>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</si>
  <si>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</si>
  <si>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</si>
  <si>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</si>
  <si>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</si>
  <si>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</si>
  <si>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</si>
  <si>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</si>
  <si>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</si>
  <si>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</si>
  <si>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</si>
  <si>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</si>
  <si>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</si>
  <si>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</si>
  <si>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</si>
  <si>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</si>
  <si>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</si>
  <si>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</si>
  <si>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</si>
  <si>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</si>
  <si>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</si>
  <si>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</si>
  <si>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</si>
  <si>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</si>
  <si>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</si>
  <si>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</si>
  <si>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</si>
  <si>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</si>
  <si>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</si>
  <si>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</si>
  <si>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</si>
  <si>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</si>
  <si>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</si>
  <si>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</si>
  <si>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</si>
  <si>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</si>
  <si>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</si>
  <si>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</si>
  <si>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</si>
  <si>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</si>
  <si>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</si>
  <si>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</si>
  <si>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</si>
  <si>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</si>
  <si>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</si>
  <si>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</si>
  <si>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</si>
  <si>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</si>
  <si>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</si>
  <si>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</si>
  <si>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</si>
  <si>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</si>
  <si>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</si>
  <si>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</si>
  <si>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</si>
  <si>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</si>
  <si>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</si>
  <si>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</si>
  <si>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</si>
  <si>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</si>
  <si>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</si>
  <si>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</si>
  <si>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</si>
  <si>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</si>
  <si>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</si>
  <si>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</si>
  <si>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</si>
  <si>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</si>
  <si>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</si>
  <si>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</si>
  <si>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</si>
  <si>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</si>
  <si>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</si>
  <si>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</si>
  <si>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</si>
  <si>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</si>
  <si>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</si>
  <si>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</si>
  <si>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</si>
  <si>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</si>
  <si>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</si>
  <si>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</si>
  <si>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</si>
  <si>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</si>
  <si>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</si>
  <si>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</si>
  <si>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</si>
  <si>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</si>
  <si>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</si>
  <si>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</si>
  <si>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</si>
  <si>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</si>
  <si>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</si>
  <si>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</si>
  <si>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</si>
  <si>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</si>
  <si>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</si>
  <si>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</si>
  <si>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</si>
  <si>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</si>
  <si>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</si>
  <si>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</si>
  <si>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</si>
  <si>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</si>
  <si>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</si>
  <si>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</si>
  <si>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</si>
  <si>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</si>
  <si>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</si>
  <si>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</si>
  <si>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</si>
  <si>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</si>
  <si>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</si>
  <si>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</si>
  <si>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</si>
  <si>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</si>
  <si>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</si>
  <si>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</si>
  <si>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</si>
  <si>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</si>
  <si>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</si>
  <si>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</si>
  <si>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</si>
  <si>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</si>
  <si>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</si>
  <si>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</si>
  <si>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</si>
  <si>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</si>
  <si>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</si>
  <si>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</si>
  <si>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</si>
  <si>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</si>
  <si>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</si>
  <si>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</si>
  <si>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</si>
  <si>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</si>
  <si>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</si>
  <si>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</si>
  <si>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</si>
  <si>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</si>
  <si>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</si>
  <si>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</si>
  <si>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</si>
  <si>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</si>
  <si>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</si>
  <si>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</si>
  <si>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</si>
  <si>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</si>
  <si>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</si>
  <si>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</si>
  <si>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</si>
  <si>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</si>
  <si>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</si>
  <si>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</si>
  <si>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</si>
  <si>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</si>
  <si>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</si>
  <si>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</si>
  <si>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</si>
  <si>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</si>
  <si>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Name of the Collaborator
{The qualifying data/details for collaborator for the equipment is to be furnished in Format-A  above)</t>
  </si>
  <si>
    <t>B1</t>
  </si>
  <si>
    <t>B2</t>
  </si>
  <si>
    <t>Indicate details below in case Contract executed by bidder for Transformer</t>
  </si>
  <si>
    <t>Date as on which the above mentioned Transformers  were supplied</t>
  </si>
  <si>
    <t>B3</t>
  </si>
  <si>
    <t>Voltage Level of Reactor manufactured in India &amp; type tested under the Contract based on technological support of Collaborator. (Indicate 715kV or above class only)</t>
  </si>
  <si>
    <t>MVAR capacity of the above mentioned single phase Reactors
(indicate 1-phase Reactor of atleast 80MVAR capacity)</t>
  </si>
  <si>
    <t>Indicate Number of Reactor(s) under the contract (Indicate nos. of Reactor(s) of at least 80 MVAR each)</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</si>
  <si>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</si>
  <si>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</si>
  <si>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</si>
  <si>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</si>
  <si>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</si>
  <si>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</si>
  <si>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</si>
  <si>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</si>
  <si>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</si>
  <si>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</si>
  <si>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C3</t>
  </si>
  <si>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</si>
  <si>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</si>
  <si>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</si>
  <si>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</si>
  <si>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</si>
  <si>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</si>
  <si>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</si>
  <si>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</si>
  <si>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t>{In support of its ‘Financial Position’, in line with the above, the Bidder (in case of bidding by single firm )  or Company/Constituents must provide the relevant information in support of the same, along with documentary evidence, in the following format}</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</si>
  <si>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</si>
  <si>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</si>
  <si>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</si>
  <si>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</si>
  <si>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</si>
  <si>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</si>
  <si>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</si>
  <si>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</si>
  <si>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</si>
  <si>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</si>
  <si>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</si>
  <si>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</si>
  <si>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</si>
  <si>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</si>
  <si>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</si>
  <si>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</si>
  <si>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</si>
  <si>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</si>
  <si>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</si>
  <si>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</si>
  <si>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</si>
  <si>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</si>
  <si>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</si>
  <si>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</si>
  <si>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</si>
  <si>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</si>
  <si>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</si>
  <si>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</si>
  <si>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</si>
  <si>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</si>
  <si>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</si>
  <si>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</si>
  <si>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</si>
  <si>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</si>
  <si>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</si>
  <si>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</si>
  <si>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</si>
  <si>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</si>
  <si>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</si>
  <si>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</si>
  <si>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</si>
  <si>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</si>
  <si>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</si>
  <si>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</si>
  <si>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</si>
  <si>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</si>
  <si>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</si>
  <si>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</si>
  <si>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</si>
  <si>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</si>
  <si>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</si>
  <si>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</si>
  <si>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</si>
  <si>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</si>
  <si>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</si>
  <si>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</si>
  <si>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</si>
  <si>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</si>
  <si>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</si>
  <si>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</si>
  <si>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</si>
  <si>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</si>
  <si>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</si>
  <si>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</si>
  <si>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</si>
  <si>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</si>
  <si>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</si>
  <si>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</si>
  <si>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</si>
  <si>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</si>
  <si>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</si>
  <si>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</si>
  <si>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</si>
  <si>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</si>
  <si>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</si>
  <si>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</si>
  <si>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</si>
  <si>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</si>
  <si>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</si>
  <si>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</si>
  <si>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</si>
  <si>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</si>
  <si>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</si>
  <si>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</si>
  <si>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</si>
  <si>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</si>
  <si>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</si>
  <si>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</si>
  <si>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</si>
  <si>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</si>
  <si>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</si>
  <si>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</si>
  <si>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</si>
  <si>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</si>
  <si>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</si>
  <si>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</si>
  <si>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</si>
  <si>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</si>
  <si>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</si>
  <si>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</si>
  <si>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</si>
  <si>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</si>
  <si>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</si>
  <si>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</si>
  <si>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</si>
  <si>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</si>
  <si>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</si>
  <si>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</si>
  <si>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</si>
  <si>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</si>
  <si>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</si>
  <si>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</si>
  <si>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</si>
  <si>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Transformer:</t>
  </si>
  <si>
    <t>Insulating Oil e=</t>
  </si>
  <si>
    <t>Transformer Oil (TO):  Transformer oil conforming to IS:335-1993, supplied in drum(Ex-Refinery, Mumbai) as published by IEEMA.</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</si>
  <si>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</si>
  <si>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</si>
  <si>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</si>
  <si>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</si>
  <si>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</si>
  <si>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</si>
  <si>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</si>
  <si>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</si>
  <si>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</si>
  <si>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</si>
  <si>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</si>
  <si>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</si>
  <si>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</si>
  <si>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</si>
  <si>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</si>
  <si>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</si>
  <si>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</si>
  <si>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</si>
  <si>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</si>
  <si>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</si>
  <si>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</si>
  <si>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</si>
  <si>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</si>
  <si>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</si>
  <si>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</si>
  <si>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</si>
  <si>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</si>
  <si>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</si>
  <si>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</si>
  <si>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</si>
  <si>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</si>
  <si>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</si>
  <si>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</si>
  <si>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</si>
  <si>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</si>
  <si>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</si>
  <si>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</si>
  <si>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</si>
  <si>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</si>
  <si>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</si>
  <si>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</si>
  <si>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</si>
  <si>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</si>
  <si>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</si>
  <si>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</si>
  <si>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</si>
  <si>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</si>
  <si>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</si>
  <si>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</si>
  <si>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</si>
  <si>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</si>
  <si>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</si>
  <si>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</si>
  <si>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</si>
  <si>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</si>
  <si>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</si>
  <si>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</si>
  <si>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</si>
  <si>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</si>
  <si>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</si>
  <si>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</si>
  <si>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</si>
  <si>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</si>
  <si>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</si>
  <si>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</si>
  <si>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</si>
  <si>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</si>
  <si>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</si>
  <si>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</si>
  <si>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</si>
  <si>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</si>
  <si>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</si>
  <si>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</si>
  <si>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</si>
  <si>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</si>
  <si>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</si>
  <si>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</si>
  <si>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</si>
  <si>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</si>
  <si>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</si>
  <si>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</si>
  <si>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</si>
  <si>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</si>
  <si>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</si>
  <si>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</si>
  <si>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</si>
  <si>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</si>
  <si>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</si>
  <si>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</si>
  <si>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</si>
  <si>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</si>
  <si>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</si>
  <si>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</si>
  <si>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</si>
  <si>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</si>
  <si>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</si>
  <si>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</si>
  <si>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</si>
  <si>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</si>
  <si>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</si>
  <si>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</si>
  <si>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</si>
  <si>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</si>
  <si>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</si>
  <si>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</si>
  <si>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</si>
  <si>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</si>
  <si>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</si>
  <si>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</si>
  <si>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</si>
  <si>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</si>
  <si>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</si>
  <si>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</si>
  <si>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</si>
  <si>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</si>
  <si>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</si>
  <si>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</si>
  <si>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</si>
  <si>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</si>
  <si>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</si>
  <si>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</si>
  <si>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</si>
  <si>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</si>
  <si>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</si>
  <si>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</si>
  <si>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</si>
  <si>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</si>
  <si>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</si>
  <si>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</si>
  <si>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</si>
  <si>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</si>
  <si>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</si>
  <si>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</si>
  <si>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</si>
  <si>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</si>
  <si>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</si>
  <si>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</si>
  <si>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</si>
  <si>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</si>
  <si>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</si>
  <si>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</si>
  <si>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</si>
  <si>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</si>
  <si>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</si>
  <si>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</si>
  <si>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</si>
  <si>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</si>
  <si>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</si>
  <si>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</si>
  <si>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</si>
  <si>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</si>
  <si>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</si>
  <si>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</si>
  <si>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</si>
  <si>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</si>
  <si>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</si>
  <si>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</si>
  <si>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</si>
  <si>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</si>
  <si>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</si>
  <si>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</si>
  <si>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</si>
  <si>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</si>
  <si>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</si>
  <si>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</si>
  <si>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</si>
  <si>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</si>
  <si>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</si>
  <si>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</si>
  <si>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</si>
  <si>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</si>
  <si>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</si>
  <si>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</si>
  <si>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</si>
  <si>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</si>
  <si>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</si>
  <si>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</si>
  <si>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</si>
  <si>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</si>
  <si>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</si>
  <si>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</si>
  <si>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</si>
  <si>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</si>
  <si>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</si>
  <si>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</si>
  <si>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</si>
  <si>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</si>
  <si>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</si>
  <si>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</si>
  <si>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</si>
  <si>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</si>
  <si>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</si>
  <si>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</si>
  <si>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</si>
  <si>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</si>
  <si>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</si>
  <si>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</si>
  <si>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</si>
  <si>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</si>
  <si>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</si>
  <si>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</si>
  <si>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</si>
  <si>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</si>
  <si>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</si>
  <si>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</si>
  <si>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</si>
  <si>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</si>
  <si>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</si>
  <si>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</si>
  <si>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</si>
  <si>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</si>
  <si>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</si>
  <si>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</si>
  <si>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</si>
  <si>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</si>
  <si>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</si>
  <si>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</si>
  <si>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</si>
  <si>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</si>
  <si>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</si>
  <si>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</si>
  <si>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</si>
  <si>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</si>
  <si>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</si>
  <si>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</si>
  <si>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</si>
  <si>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</si>
  <si>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</si>
  <si>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</si>
  <si>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</si>
  <si>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</si>
  <si>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</si>
  <si>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</si>
  <si>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</si>
  <si>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</si>
  <si>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</si>
  <si>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</si>
  <si>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</si>
  <si>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</si>
  <si>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</si>
  <si>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</si>
  <si>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</si>
  <si>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</si>
  <si>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</si>
  <si>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</si>
  <si>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</si>
  <si>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</si>
  <si>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</si>
  <si>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</si>
  <si>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</si>
  <si>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</si>
  <si>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</si>
  <si>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</si>
  <si>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</si>
  <si>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</si>
  <si>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</si>
  <si>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</si>
  <si>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</si>
  <si>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</si>
  <si>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</si>
  <si>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</si>
  <si>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</si>
  <si>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</si>
  <si>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</si>
  <si>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</si>
  <si>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</si>
  <si>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</si>
  <si>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</si>
  <si>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</si>
  <si>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</si>
  <si>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</si>
  <si>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</si>
  <si>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</si>
  <si>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</si>
  <si>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</si>
  <si>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</si>
  <si>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</si>
  <si>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</si>
  <si>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</si>
  <si>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</si>
  <si>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</si>
  <si>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</si>
  <si>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</si>
  <si>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</si>
  <si>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</si>
  <si>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</si>
  <si>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</si>
  <si>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</si>
  <si>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</si>
  <si>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</si>
  <si>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</si>
  <si>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</si>
  <si>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</si>
  <si>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</si>
  <si>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</si>
  <si>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</si>
  <si>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</si>
  <si>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</si>
  <si>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</si>
  <si>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</si>
  <si>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</si>
  <si>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</si>
  <si>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</si>
  <si>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</si>
  <si>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</si>
  <si>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</si>
  <si>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</si>
  <si>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</si>
  <si>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</si>
  <si>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</si>
  <si>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</si>
  <si>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</si>
  <si>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</si>
  <si>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</si>
  <si>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</si>
  <si>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</si>
  <si>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</si>
  <si>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</si>
  <si>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</si>
  <si>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</si>
  <si>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</si>
  <si>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</si>
  <si>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</si>
  <si>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</si>
  <si>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</si>
  <si>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</si>
  <si>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</si>
  <si>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</si>
  <si>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</si>
  <si>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</si>
  <si>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</si>
  <si>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</si>
  <si>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</si>
  <si>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</si>
  <si>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</si>
  <si>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</si>
  <si>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</si>
  <si>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</si>
  <si>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</si>
  <si>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</si>
  <si>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</si>
  <si>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</si>
  <si>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</si>
  <si>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</si>
  <si>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</si>
  <si>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</si>
  <si>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</si>
  <si>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</si>
  <si>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</si>
  <si>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</si>
  <si>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</si>
  <si>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</si>
  <si>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</si>
  <si>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</si>
  <si>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</si>
  <si>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</si>
  <si>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</si>
  <si>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</si>
  <si>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</si>
  <si>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</si>
  <si>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</si>
  <si>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</si>
  <si>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</si>
  <si>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</si>
  <si>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</si>
  <si>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</si>
  <si>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</si>
  <si>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</si>
  <si>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</si>
  <si>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</si>
  <si>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</si>
  <si>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</si>
  <si>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</si>
  <si>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</si>
  <si>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</si>
  <si>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</si>
  <si>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</si>
  <si>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</si>
  <si>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</si>
  <si>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</si>
  <si>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</si>
  <si>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</si>
  <si>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</si>
  <si>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</si>
  <si>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</si>
  <si>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</si>
  <si>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</si>
  <si>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</si>
  <si>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</si>
  <si>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</si>
  <si>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</si>
  <si>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</si>
  <si>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</si>
  <si>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</si>
  <si>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</si>
  <si>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</si>
  <si>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</si>
  <si>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</si>
  <si>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</si>
  <si>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</si>
  <si>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</si>
  <si>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</si>
  <si>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</si>
  <si>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</si>
  <si>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</si>
  <si>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</si>
  <si>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</si>
  <si>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</si>
  <si>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</si>
  <si>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</si>
  <si>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</si>
  <si>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</si>
  <si>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</si>
  <si>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</si>
  <si>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</si>
  <si>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</si>
  <si>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</si>
  <si>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</si>
  <si>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</si>
  <si>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</si>
  <si>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</si>
  <si>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</si>
  <si>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</si>
  <si>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</si>
  <si>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</si>
  <si>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</si>
  <si>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</si>
  <si>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</si>
  <si>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</si>
  <si>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</si>
  <si>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</si>
  <si>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</si>
  <si>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</si>
  <si>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</si>
  <si>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</si>
  <si>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</si>
  <si>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</si>
  <si>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</si>
  <si>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</si>
  <si>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</si>
  <si>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</si>
  <si>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</si>
  <si>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</si>
  <si>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</si>
  <si>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</si>
  <si>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</si>
  <si>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</si>
  <si>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</si>
  <si>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</si>
  <si>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</si>
  <si>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</si>
  <si>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</si>
  <si>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</si>
  <si>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</si>
  <si>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</si>
  <si>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</si>
  <si>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</si>
  <si>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</si>
  <si>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</si>
  <si>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</si>
  <si>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</si>
  <si>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</si>
  <si>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</si>
  <si>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</si>
  <si>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</si>
  <si>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</si>
  <si>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</si>
  <si>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</si>
  <si>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</si>
  <si>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</si>
  <si>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</si>
  <si>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</si>
  <si>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</si>
  <si>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</si>
  <si>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</si>
  <si>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</si>
  <si>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</si>
  <si>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</si>
  <si>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</si>
  <si>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</si>
  <si>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</si>
  <si>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</si>
  <si>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</si>
  <si>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</si>
  <si>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</si>
  <si>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</si>
  <si>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</si>
  <si>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</si>
  <si>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</si>
  <si>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</si>
  <si>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</si>
  <si>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</si>
  <si>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</si>
  <si>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</si>
  <si>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</si>
  <si>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</si>
  <si>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</si>
  <si>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</si>
  <si>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</si>
  <si>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</si>
  <si>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</si>
  <si>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</si>
  <si>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</si>
  <si>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</si>
  <si>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</si>
  <si>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</si>
  <si>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</si>
  <si>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</si>
  <si>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</si>
  <si>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</si>
  <si>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</si>
  <si>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</si>
  <si>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</si>
  <si>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</si>
  <si>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</si>
  <si>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</si>
  <si>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</si>
  <si>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</si>
  <si>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</si>
  <si>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</si>
  <si>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</si>
  <si>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</si>
  <si>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</si>
  <si>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</si>
  <si>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</si>
  <si>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</si>
  <si>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</si>
  <si>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</si>
  <si>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</si>
  <si>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</si>
  <si>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</si>
  <si>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</si>
  <si>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</si>
  <si>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</si>
  <si>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</si>
  <si>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</si>
  <si>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</si>
  <si>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</si>
  <si>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</si>
  <si>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</si>
  <si>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</si>
  <si>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</si>
  <si>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</si>
  <si>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</si>
  <si>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</si>
  <si>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</si>
  <si>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</si>
  <si>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</si>
  <si>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</si>
  <si>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</si>
  <si>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</si>
  <si>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</si>
  <si>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</si>
  <si>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</si>
  <si>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</si>
  <si>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</si>
  <si>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</si>
  <si>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</si>
  <si>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</si>
  <si>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</si>
  <si>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</si>
  <si>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</si>
  <si>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</si>
  <si>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</si>
  <si>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</si>
  <si>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</si>
  <si>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</si>
  <si>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</si>
  <si>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</si>
  <si>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</si>
  <si>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</si>
  <si>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</si>
  <si>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</si>
  <si>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</si>
  <si>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</si>
  <si>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</si>
  <si>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</si>
  <si>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</si>
  <si>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</si>
  <si>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</si>
  <si>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</si>
  <si>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</si>
  <si>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</si>
  <si>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</si>
  <si>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</si>
  <si>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</si>
  <si>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</si>
  <si>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</si>
  <si>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</si>
  <si>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</si>
  <si>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</si>
  <si>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</si>
  <si>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Attachments 3(JV), 3(QR), 4,  4(A),  4(B),  5, 6, 7,  9,  10, 11, 12, 13, 14, 15, 16, 17, 18, 19, 23, 24, 26, 28 and Bid Form for 1st Envelope are included here.</t>
  </si>
  <si>
    <t xml:space="preserve">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
</t>
  </si>
  <si>
    <t>Note-1: 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</si>
  <si>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t>Format-A: (for 2.1.1 above):</t>
  </si>
  <si>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</si>
  <si>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</si>
  <si>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t>Format-B:</t>
  </si>
  <si>
    <t>Format for the Bidder in support of meeting the requirement of para 1.1.2, Annexure-A to BDS, Section-III, Volume-I of the Bidding Documents
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</si>
  <si>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</si>
  <si>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Data/details:</t>
  </si>
  <si>
    <t>Voltage Level of Transformer manufactured in India &amp; type tested under the Contract based on technological support of Collaborator. (Indicate 220kV or above class only)</t>
  </si>
  <si>
    <t xml:space="preserve">Indicate Number of Transformer(s) under the contract </t>
  </si>
  <si>
    <t xml:space="preserve">Whether collaborator(s)  meets the technical experience criteria stipulated at 2.1 above, and the details of which is mentioned at Format-A above. </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</si>
  <si>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</si>
  <si>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</si>
  <si>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t>Transformer (excluding Insulating Oil) (ratings above 10MVA and voltage above 33kV up to 400kV)</t>
  </si>
  <si>
    <t xml:space="preserve">Name of Contract Undertaken
</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</si>
  <si>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</si>
  <si>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t xml:space="preserve">400 kV Transformer  Package 4TR-04-(SIS) for 3X 500 MVA, 400/220/33kV Transformers  1x315 MVA, 400/220/33kV Transformers  Under SIS Reserve Fund </t>
  </si>
  <si>
    <t>4TR-04-(SIS) </t>
  </si>
  <si>
    <t xml:space="preserve"> CC/NT/W-TR/DOM/A04/24/04796</t>
  </si>
  <si>
    <r>
      <t xml:space="preserve">a) Net Worth for last 3 financial years should be positive.
b) Minimum Average Annual Turnover* (MAAT) for best three years i.e. 36 months out of last five financial years of the bidder should be </t>
    </r>
    <r>
      <rPr>
        <b/>
        <i/>
        <sz val="10"/>
        <color rgb="FFFF0000"/>
        <rFont val="Book Antiqua"/>
        <family val="1"/>
      </rPr>
      <t>Rs. 592.07 million for 400kV Transformer Package 4TR-04-SIS</t>
    </r>
    <r>
      <rPr>
        <i/>
        <sz val="10"/>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0"/>
        <color rgb="FFFF0000"/>
        <rFont val="Book Antiqua"/>
        <family val="1"/>
      </rPr>
      <t xml:space="preserve">Rs. 98.68 million for 400kV Transformer Package 4TR-04-SIS
</t>
    </r>
    <r>
      <rPr>
        <i/>
        <sz val="10"/>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</si>
  <si>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t>Do you have complete annual reports together with Audited statement of accounts of the company for FY 2023-24 (refer ITB Clause 9.3(c))</t>
  </si>
  <si>
    <t>2023-2024</t>
  </si>
  <si>
    <r>
      <t>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last date of bid submission (soft copy) i.e. 22/05/2024</t>
    </r>
    <r>
      <rPr>
        <i/>
        <sz val="12"/>
        <rFont val="Book Antiqua"/>
        <family val="1"/>
      </rPr>
      <t>.
*Satisfactory operation means certificate issued by the Employer certifying the operation without any adverse remark.</t>
    </r>
  </si>
  <si>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&amp; 315 MVA , 400/220/33kV 3-Ph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</si>
  <si>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 xml:space="preserve">We hereby furnish the relevant details pertaining to the price adjustment provisions for equipment as specified in your specifications and documents for the </t>
    </r>
    <r>
      <rPr>
        <b/>
        <sz val="11"/>
        <rFont val="Book Antiqua"/>
        <family val="1"/>
      </rPr>
      <t xml:space="preserve"> </t>
    </r>
    <r>
      <rPr>
        <b/>
        <sz val="12"/>
        <color rgb="FFFF0000"/>
        <rFont val="Book Antiqua"/>
        <family val="1"/>
      </rPr>
      <t xml:space="preserve">400kV Transformer Package 4TR-04-(SIS) </t>
    </r>
    <r>
      <rPr>
        <sz val="11"/>
        <rFont val="Book Antiqua"/>
        <family val="1"/>
      </rPr>
      <t>. The necessary documentary evidence is enclosed.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</si>
</sst>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b/>
      <sz val="12"/>
      <color rgb="FFFF0000"/>
      <name val="Book Antiqua"/>
      <family val="1"/>
    </font>
    <font>
      <b/>
      <sz val="8"/>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08">
    <xf numFmtId="0" fontId="0" fillId="0" borderId="0" xfId="0"/>
    <xf numFmtId="0" fontId="9" fillId="0" borderId="0" xfId="0" applyFont="1"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47" applyFont="1" applyAlignment="1" applyProtection="1">
      <alignment vertical="center"/>
      <protection hidden="1"/>
    </xf>
    <xf numFmtId="0" fontId="52" fillId="0" borderId="0" xfId="53"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47" applyFont="1" applyAlignment="1" applyProtection="1">
      <alignment horizontal="justify" vertical="center"/>
      <protection hidden="1"/>
    </xf>
    <xf numFmtId="0" fontId="52" fillId="0" borderId="0" xfId="53"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9" fillId="0" borderId="0" xfId="0" applyFont="1" applyAlignment="1" applyProtection="1">
      <alignment vertical="center" wrapText="1"/>
      <protection hidden="1"/>
    </xf>
    <xf numFmtId="0" fontId="70" fillId="0" borderId="0" xfId="0" applyFont="1" applyAlignment="1" applyProtection="1">
      <alignment vertical="center" wrapText="1"/>
      <protection hidden="1"/>
    </xf>
    <xf numFmtId="0" fontId="71" fillId="0" borderId="0" xfId="0" applyFont="1" applyAlignment="1" applyProtection="1">
      <alignment horizontal="justify" vertical="top"/>
      <protection hidden="1"/>
    </xf>
    <xf numFmtId="0" fontId="58" fillId="0" borderId="0" xfId="52" applyFont="1" applyProtection="1">
      <protection hidden="1"/>
    </xf>
    <xf numFmtId="0" fontId="59" fillId="0" borderId="5" xfId="52" applyFont="1" applyBorder="1" applyAlignment="1" applyProtection="1">
      <alignment horizontal="center" vertical="center"/>
      <protection hidden="1"/>
    </xf>
    <xf numFmtId="0" fontId="59" fillId="0" borderId="5" xfId="52" applyFont="1" applyBorder="1" applyAlignment="1" applyProtection="1">
      <alignment horizontal="center" vertical="top"/>
      <protection hidden="1"/>
    </xf>
    <xf numFmtId="0" fontId="59" fillId="0" borderId="19" xfId="52" applyFont="1" applyBorder="1" applyAlignment="1" applyProtection="1">
      <alignment horizontal="center" vertical="top"/>
      <protection hidden="1"/>
    </xf>
    <xf numFmtId="0" fontId="72"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3"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2"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8"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8" fillId="0" borderId="0" xfId="35" applyFont="1" applyAlignment="1" applyProtection="1">
      <alignment horizontal="justify" vertical="center"/>
      <protection hidden="1"/>
    </xf>
    <xf numFmtId="0" fontId="48"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6"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0"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5" fillId="0" borderId="0" xfId="48" applyFont="1" applyAlignment="1" applyProtection="1">
      <alignment vertical="center"/>
      <protection hidden="1"/>
    </xf>
    <xf numFmtId="0" fontId="64" fillId="0" borderId="34" xfId="50" applyFont="1" applyBorder="1" applyAlignment="1" applyProtection="1">
      <alignment horizontal="left" vertical="center" wrapText="1"/>
      <protection hidden="1"/>
    </xf>
    <xf numFmtId="0" fontId="64"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6"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0"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8"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8" fillId="0" borderId="0" xfId="35" applyFont="1" applyAlignment="1" applyProtection="1">
      <alignment horizontal="left" vertical="top" wrapText="1"/>
      <protection hidden="1"/>
    </xf>
    <xf numFmtId="0" fontId="48" fillId="0" borderId="22" xfId="35" applyFont="1" applyBorder="1" applyAlignment="1" applyProtection="1">
      <alignment horizontal="right"/>
      <protection hidden="1"/>
    </xf>
    <xf numFmtId="0" fontId="48" fillId="0" borderId="0" xfId="35" applyFont="1" applyAlignment="1" applyProtection="1">
      <alignment horizontal="right"/>
      <protection hidden="1"/>
    </xf>
    <xf numFmtId="0" fontId="48" fillId="0" borderId="0" xfId="35" applyFont="1" applyAlignment="1" applyProtection="1">
      <alignment horizontal="left" vertical="center" wrapText="1"/>
      <protection locked="0" hidden="1"/>
    </xf>
    <xf numFmtId="0" fontId="48"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4" fillId="0" borderId="4" xfId="0" applyFont="1" applyBorder="1" applyAlignment="1">
      <alignment horizontal="right" vertical="top" wrapText="1"/>
    </xf>
    <xf numFmtId="0" fontId="76" fillId="0" borderId="0" xfId="0" applyFont="1" applyAlignment="1" applyProtection="1">
      <alignment vertical="center"/>
      <protection hidden="1"/>
    </xf>
    <xf numFmtId="0" fontId="76"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6"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0"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2"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8"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6"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7" fillId="0" borderId="0" xfId="38" applyFont="1"/>
    <xf numFmtId="0" fontId="56"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8" fillId="17" borderId="0" xfId="35" applyFont="1" applyFill="1" applyAlignment="1" applyProtection="1">
      <alignment horizontal="right" vertical="top"/>
      <protection hidden="1"/>
    </xf>
    <xf numFmtId="0" fontId="78"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0"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0" fillId="0" borderId="6" xfId="0" applyBorder="1" applyProtection="1">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10" fillId="10" borderId="6" xfId="37" applyFont="1" applyFill="1" applyBorder="1" applyAlignment="1" applyProtection="1">
      <alignment vertical="center" wrapText="1"/>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10" fillId="0" borderId="4" xfId="61" applyFont="1" applyBorder="1" applyAlignment="1" applyProtection="1">
      <alignment horizontal="right" vertical="top" wrapText="1"/>
      <protection hidden="1"/>
    </xf>
    <xf numFmtId="0" fontId="2" fillId="0" borderId="0" xfId="61" applyProtection="1">
      <protection hidden="1"/>
    </xf>
    <xf numFmtId="0" fontId="9" fillId="0" borderId="0" xfId="61" applyFont="1" applyAlignment="1" applyProtection="1">
      <alignment vertical="center"/>
      <protection hidden="1"/>
    </xf>
    <xf numFmtId="0" fontId="10" fillId="0" borderId="0" xfId="61" applyFont="1" applyAlignment="1" applyProtection="1">
      <alignment horizontal="center" vertical="center"/>
      <protection hidden="1"/>
    </xf>
    <xf numFmtId="0" fontId="9" fillId="0" borderId="0" xfId="61" applyFont="1" applyAlignment="1" applyProtection="1">
      <alignment horizontal="justify" vertical="center"/>
      <protection hidden="1"/>
    </xf>
    <xf numFmtId="0" fontId="10" fillId="0" borderId="0" xfId="61" applyFont="1" applyAlignment="1" applyProtection="1">
      <alignment vertical="center"/>
      <protection hidden="1"/>
    </xf>
    <xf numFmtId="0" fontId="10" fillId="0" borderId="0" xfId="61" applyFont="1" applyAlignment="1" applyProtection="1">
      <alignment horizontal="justify" vertical="center" wrapText="1"/>
      <protection hidden="1"/>
    </xf>
    <xf numFmtId="0" fontId="48" fillId="0" borderId="0" xfId="61" applyFont="1" applyAlignment="1">
      <alignment horizontal="left"/>
    </xf>
    <xf numFmtId="0" fontId="9" fillId="0" borderId="0" xfId="61" applyFont="1" applyAlignment="1" applyProtection="1">
      <alignment vertical="top"/>
      <protection hidden="1"/>
    </xf>
    <xf numFmtId="0" fontId="10" fillId="0" borderId="0" xfId="61" applyFont="1" applyAlignment="1" applyProtection="1">
      <alignment horizontal="right" vertical="top"/>
      <protection hidden="1"/>
    </xf>
    <xf numFmtId="0" fontId="10" fillId="0" borderId="0" xfId="61" applyFont="1" applyAlignment="1" applyProtection="1">
      <alignment horizontal="left" vertical="center"/>
      <protection hidden="1"/>
    </xf>
    <xf numFmtId="173" fontId="10" fillId="0" borderId="0" xfId="61" applyNumberFormat="1" applyFont="1" applyAlignment="1" applyProtection="1">
      <alignment horizontal="left" vertical="center" indent="1"/>
      <protection hidden="1"/>
    </xf>
    <xf numFmtId="0" fontId="10" fillId="0" borderId="0" xfId="61" applyFont="1" applyAlignment="1" applyProtection="1">
      <alignment horizontal="right" vertical="center"/>
      <protection hidden="1"/>
    </xf>
    <xf numFmtId="0" fontId="10" fillId="0" borderId="0" xfId="61" applyFont="1" applyAlignment="1" applyProtection="1">
      <alignment horizontal="left" vertical="center" wrapText="1" indent="1"/>
      <protection hidden="1"/>
    </xf>
    <xf numFmtId="0" fontId="9" fillId="0" borderId="0" xfId="61" applyFont="1" applyAlignment="1" applyProtection="1">
      <alignment horizontal="left" vertical="center"/>
      <protection hidden="1"/>
    </xf>
    <xf numFmtId="0" fontId="5" fillId="0" borderId="6" xfId="35" applyFont="1" applyBorder="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9" fillId="0" borderId="8" xfId="52" applyFont="1" applyBorder="1" applyAlignment="1" applyProtection="1">
      <alignment horizontal="center" vertical="center" textRotation="90"/>
      <protection hidden="1"/>
    </xf>
    <xf numFmtId="0" fontId="89" fillId="0" borderId="15"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60" fillId="0" borderId="0" xfId="52" applyFont="1"/>
    <xf numFmtId="0" fontId="59" fillId="0" borderId="5" xfId="52" applyFont="1" applyBorder="1" applyAlignment="1" applyProtection="1">
      <alignment horizontal="justify" vertical="center"/>
      <protection hidden="1"/>
    </xf>
    <xf numFmtId="0" fontId="59" fillId="0" borderId="19" xfId="52" applyFont="1" applyBorder="1" applyAlignment="1" applyProtection="1">
      <alignment horizontal="justify" vertical="center"/>
      <protection hidden="1"/>
    </xf>
    <xf numFmtId="0" fontId="59"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2" fillId="8" borderId="3" xfId="52" applyFont="1" applyFill="1" applyBorder="1" applyAlignment="1" applyProtection="1">
      <alignment horizontal="justify" vertical="center"/>
      <protection hidden="1"/>
    </xf>
    <xf numFmtId="0" fontId="72" fillId="8" borderId="11" xfId="52" applyFont="1" applyFill="1" applyBorder="1" applyAlignment="1" applyProtection="1">
      <alignment horizontal="justify" vertical="center"/>
      <protection hidden="1"/>
    </xf>
    <xf numFmtId="0" fontId="59" fillId="0" borderId="30" xfId="52" applyFont="1" applyBorder="1" applyAlignment="1" applyProtection="1">
      <alignment horizontal="justify" vertical="top"/>
      <protection hidden="1"/>
    </xf>
    <xf numFmtId="0" fontId="61" fillId="0" borderId="8" xfId="52" applyFont="1" applyBorder="1" applyAlignment="1" applyProtection="1">
      <alignment horizontal="center" vertical="center" textRotation="90"/>
      <protection hidden="1"/>
    </xf>
    <xf numFmtId="0" fontId="61" fillId="0" borderId="15" xfId="52" applyFont="1" applyBorder="1" applyAlignment="1" applyProtection="1">
      <alignment horizontal="center" vertical="center" textRotation="90"/>
      <protection hidden="1"/>
    </xf>
    <xf numFmtId="0" fontId="61"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2" fillId="13" borderId="34" xfId="52" applyFont="1" applyFill="1" applyBorder="1" applyAlignment="1" applyProtection="1">
      <alignment horizontal="center" vertical="center" wrapText="1"/>
      <protection hidden="1"/>
    </xf>
    <xf numFmtId="0" fontId="62" fillId="13" borderId="24" xfId="52" applyFont="1" applyFill="1" applyBorder="1" applyAlignment="1" applyProtection="1">
      <alignment horizontal="center" vertical="center" wrapText="1"/>
      <protection hidden="1"/>
    </xf>
    <xf numFmtId="0" fontId="62"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4" fillId="0" borderId="6" xfId="50" applyFont="1" applyBorder="1" applyAlignment="1" applyProtection="1">
      <alignment horizontal="left" vertical="center" wrapText="1"/>
      <protection hidden="1"/>
    </xf>
    <xf numFmtId="0" fontId="60"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2"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8"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2" fillId="0" borderId="6" xfId="0" applyFont="1" applyBorder="1" applyAlignment="1" applyProtection="1">
      <alignment horizontal="left" vertical="center" wrapText="1"/>
      <protection hidden="1"/>
    </xf>
    <xf numFmtId="0" fontId="82"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8" fillId="0" borderId="3" xfId="35" applyFont="1" applyBorder="1" applyAlignment="1" applyProtection="1">
      <alignment horizontal="left" vertical="top" wrapText="1"/>
      <protection hidden="1"/>
    </xf>
    <xf numFmtId="0" fontId="48"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8"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8" fillId="0" borderId="24" xfId="35" applyFont="1" applyBorder="1" applyAlignment="1" applyProtection="1">
      <alignment horizontal="left" vertical="top" wrapText="1"/>
      <protection hidden="1"/>
    </xf>
    <xf numFmtId="0" fontId="48"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8" fillId="0" borderId="0" xfId="35" applyFont="1" applyAlignment="1" applyProtection="1">
      <alignment horizontal="justify" vertical="top"/>
      <protection hidden="1"/>
    </xf>
    <xf numFmtId="0" fontId="48" fillId="0" borderId="0" xfId="35" applyFont="1" applyAlignment="1" applyProtection="1">
      <alignment horizontal="justify" vertical="top" wrapText="1"/>
      <protection hidden="1"/>
    </xf>
    <xf numFmtId="0" fontId="48"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8" fillId="2" borderId="48" xfId="35" applyFont="1" applyFill="1" applyBorder="1" applyAlignment="1" applyProtection="1">
      <alignment horizontal="left" vertical="center" wrapText="1"/>
      <protection locked="0"/>
    </xf>
    <xf numFmtId="0" fontId="48" fillId="2" borderId="5" xfId="35" applyFont="1" applyFill="1" applyBorder="1" applyAlignment="1" applyProtection="1">
      <alignment horizontal="left" vertical="center" wrapText="1"/>
      <protection locked="0"/>
    </xf>
    <xf numFmtId="0" fontId="48"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3" fillId="0" borderId="34" xfId="0" applyFont="1" applyBorder="1" applyAlignment="1" applyProtection="1">
      <alignment horizontal="left" vertical="center" wrapText="1"/>
      <protection hidden="1"/>
    </xf>
    <xf numFmtId="0" fontId="63" fillId="0" borderId="24"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2"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7" fillId="13" borderId="34" xfId="52" applyFont="1" applyFill="1" applyBorder="1" applyAlignment="1" applyProtection="1">
      <alignment horizontal="center" vertical="center" wrapText="1"/>
      <protection hidden="1"/>
    </xf>
    <xf numFmtId="0" fontId="67"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1"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5" fillId="0" borderId="26" xfId="35" applyFont="1" applyBorder="1" applyAlignment="1" applyProtection="1">
      <alignment horizontal="left" vertical="center" wrapText="1"/>
      <protection hidden="1"/>
    </xf>
    <xf numFmtId="0" fontId="85" fillId="0" borderId="3" xfId="35" applyFont="1" applyBorder="1" applyAlignment="1" applyProtection="1">
      <alignment horizontal="left" vertical="center" wrapText="1"/>
      <protection hidden="1"/>
    </xf>
    <xf numFmtId="0" fontId="85" fillId="0" borderId="11" xfId="35" applyFont="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63" fillId="0" borderId="34" xfId="35" applyFont="1" applyBorder="1" applyAlignment="1" applyProtection="1">
      <alignment horizontal="left" vertical="center" wrapText="1"/>
      <protection hidden="1"/>
    </xf>
    <xf numFmtId="0" fontId="63" fillId="0" borderId="24" xfId="35" applyFont="1" applyBorder="1" applyAlignment="1" applyProtection="1">
      <alignment horizontal="left" vertical="center" wrapText="1"/>
      <protection hidden="1"/>
    </xf>
    <xf numFmtId="0" fontId="63"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88" fillId="17" borderId="0" xfId="35" applyFont="1" applyFill="1" applyAlignment="1" applyProtection="1">
      <alignment horizontal="justify" vertical="top" wrapText="1"/>
      <protection hidden="1"/>
    </xf>
    <xf numFmtId="0" fontId="56" fillId="17" borderId="0" xfId="35" applyFont="1" applyFill="1" applyAlignment="1" applyProtection="1">
      <alignment horizontal="left" vertical="top" wrapText="1"/>
      <protection hidden="1"/>
    </xf>
    <xf numFmtId="0" fontId="48"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4"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2" borderId="34" xfId="35" applyFont="1" applyFill="1" applyBorder="1" applyAlignment="1" applyProtection="1">
      <alignment horizontal="center" vertical="top" wrapText="1"/>
      <protection locked="0" hidden="1"/>
    </xf>
    <xf numFmtId="0" fontId="9" fillId="2" borderId="35" xfId="35" applyFont="1" applyFill="1" applyBorder="1" applyAlignment="1" applyProtection="1">
      <alignment horizontal="center" vertical="top" wrapText="1"/>
      <protection locked="0"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3" fillId="0" borderId="26" xfId="35" applyFont="1" applyBorder="1" applyAlignment="1" applyProtection="1">
      <alignment horizontal="left" vertical="center" wrapText="1"/>
      <protection hidden="1"/>
    </xf>
    <xf numFmtId="0" fontId="63" fillId="0" borderId="3" xfId="35" applyFont="1" applyBorder="1" applyAlignment="1" applyProtection="1">
      <alignment horizontal="left" vertical="center" wrapText="1"/>
      <protection hidden="1"/>
    </xf>
    <xf numFmtId="0" fontId="63"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3"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2" fillId="13" borderId="12" xfId="52" applyFont="1" applyFill="1" applyBorder="1" applyAlignment="1" applyProtection="1">
      <alignment horizontal="center" vertical="center" wrapText="1"/>
      <protection hidden="1"/>
    </xf>
    <xf numFmtId="0" fontId="62"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9" fillId="0" borderId="0" xfId="61" quotePrefix="1" applyFont="1" applyAlignment="1" applyProtection="1">
      <alignment horizontal="justify" vertical="top" wrapText="1"/>
      <protection hidden="1"/>
    </xf>
    <xf numFmtId="0" fontId="9" fillId="0" borderId="0" xfId="53" applyAlignment="1" applyProtection="1">
      <alignment horizontal="left" vertical="center"/>
      <protection hidden="1"/>
    </xf>
    <xf numFmtId="0" fontId="10" fillId="0" borderId="4" xfId="61" applyFont="1" applyBorder="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61" applyFont="1" applyFill="1" applyAlignment="1" applyProtection="1">
      <alignment horizontal="center" vertical="center" wrapText="1"/>
      <protection hidden="1"/>
    </xf>
    <xf numFmtId="0" fontId="10" fillId="0" borderId="0" xfId="61" applyFont="1" applyAlignment="1" applyProtection="1">
      <alignment horizontal="justify" vertical="center" wrapText="1"/>
      <protection hidden="1"/>
    </xf>
    <xf numFmtId="0" fontId="10" fillId="0" borderId="0" xfId="61" applyFont="1" applyAlignment="1" applyProtection="1">
      <alignment horizontal="left" vertical="center" wrapText="1"/>
      <protection hidden="1"/>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7" fillId="0" borderId="3" xfId="38" applyFont="1" applyBorder="1" applyAlignment="1">
      <alignment horizontal="left" vertical="top" wrapText="1"/>
    </xf>
    <xf numFmtId="0" fontId="77"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4" fillId="0" borderId="3" xfId="38" applyFont="1" applyBorder="1" applyAlignment="1">
      <alignment horizontal="left" vertical="top" wrapText="1"/>
    </xf>
    <xf numFmtId="0" fontId="74"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5" fillId="0" borderId="29" xfId="33" applyFont="1" applyBorder="1" applyAlignment="1" applyProtection="1">
      <alignment horizontal="center" vertical="center"/>
      <protection hidden="1"/>
    </xf>
    <xf numFmtId="0" fontId="75" fillId="0" borderId="33" xfId="33" applyFont="1" applyBorder="1" applyAlignment="1" applyProtection="1">
      <alignment horizontal="center" vertical="center"/>
      <protection hidden="1"/>
    </xf>
    <xf numFmtId="0" fontId="75"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8" fillId="0" borderId="0" xfId="0" applyFont="1" applyAlignment="1">
      <alignment horizontal="left"/>
    </xf>
    <xf numFmtId="0" fontId="48"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4" fillId="0" borderId="4" xfId="35" applyFont="1" applyBorder="1" applyAlignment="1" applyProtection="1">
      <alignment horizontal="left" vertical="top" wrapText="1"/>
      <protection hidden="1"/>
    </xf>
    <xf numFmtId="0" fontId="54"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6" fillId="0" borderId="29" xfId="35" applyFont="1" applyBorder="1" applyAlignment="1" applyProtection="1">
      <alignment horizontal="center" vertical="center"/>
      <protection hidden="1"/>
    </xf>
    <xf numFmtId="0" fontId="86" fillId="0" borderId="33" xfId="35" applyFont="1" applyBorder="1" applyAlignment="1" applyProtection="1">
      <alignment horizontal="center" vertical="center"/>
      <protection hidden="1"/>
    </xf>
    <xf numFmtId="0" fontId="86"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0" xfId="0" applyFont="1" applyAlignment="1" applyProtection="1">
      <alignment horizontal="left" vertical="center"/>
      <protection hidden="1"/>
    </xf>
    <xf numFmtId="0" fontId="2" fillId="0" borderId="0" xfId="0" applyFont="1" applyAlignment="1" applyProtection="1">
      <alignment horizontal="justify" vertical="center" wrapText="1"/>
      <protection hidden="1"/>
    </xf>
    <xf numFmtId="0" fontId="93"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8"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2"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fmlaLink="$H$20" lockText="1" noThreeD="1"/>
</file>

<file path=xl/ctrlProps/ctrlProp149.xml><?xml version="1.0" encoding="utf-8"?>
<formControlPr xmlns="http://schemas.microsoft.com/office/spreadsheetml/2009/9/main" objectType="CheckBox" fmlaLink="$H$21"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H$20" lockText="1" noThreeD="1"/>
</file>

<file path=xl/ctrlProps/ctrlProp151.xml><?xml version="1.0" encoding="utf-8"?>
<formControlPr xmlns="http://schemas.microsoft.com/office/spreadsheetml/2009/9/main" objectType="Radio" firstButton="1" fmlaLink="$H$73" lockText="1" noThreeD="1"/>
</file>

<file path=xl/ctrlProps/ctrlProp152.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5850" y="66675"/>
          <a:ext cx="2038350"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8842" y="47625"/>
          <a:ext cx="1101970" cy="679206"/>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502801" y="57150"/>
          <a:ext cx="1111526" cy="69035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48358</xdr:colOff>
          <xdr:row>88</xdr:row>
          <xdr:rowOff>55685</xdr:rowOff>
        </xdr:from>
        <xdr:to>
          <xdr:col>6</xdr:col>
          <xdr:colOff>891431</xdr:colOff>
          <xdr:row>162</xdr:row>
          <xdr:rowOff>301870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916" y="32763070"/>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52754</xdr:colOff>
          <xdr:row>88</xdr:row>
          <xdr:rowOff>55685</xdr:rowOff>
        </xdr:from>
        <xdr:to>
          <xdr:col>9</xdr:col>
          <xdr:colOff>3729</xdr:colOff>
          <xdr:row>162</xdr:row>
          <xdr:rowOff>301870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4658" y="32763070"/>
              <a:ext cx="2548304"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61347</xdr:colOff>
          <xdr:row>94</xdr:row>
          <xdr:rowOff>87392</xdr:rowOff>
        </xdr:from>
        <xdr:to>
          <xdr:col>5</xdr:col>
          <xdr:colOff>1680597</xdr:colOff>
          <xdr:row>96</xdr:row>
          <xdr:rowOff>17609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905" y="35535046"/>
              <a:ext cx="1619250" cy="699544"/>
              <a:chOff x="5519172" y="35863262"/>
              <a:chExt cx="1619250" cy="69438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80"/>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122694</xdr:colOff>
          <xdr:row>94</xdr:row>
          <xdr:rowOff>70073</xdr:rowOff>
        </xdr:from>
        <xdr:to>
          <xdr:col>7</xdr:col>
          <xdr:colOff>550655</xdr:colOff>
          <xdr:row>96</xdr:row>
          <xdr:rowOff>13724</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5559" y="35517727"/>
              <a:ext cx="1527000" cy="712978"/>
              <a:chOff x="7272317" y="35845928"/>
              <a:chExt cx="1523237" cy="707909"/>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8"/>
                <a:ext cx="425619"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1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2" y="36208627"/>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66475</xdr:colOff>
          <xdr:row>94</xdr:row>
          <xdr:rowOff>61413</xdr:rowOff>
        </xdr:from>
        <xdr:to>
          <xdr:col>8</xdr:col>
          <xdr:colOff>1590477</xdr:colOff>
          <xdr:row>96</xdr:row>
          <xdr:rowOff>5064</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44937" y="35509067"/>
              <a:ext cx="1524002" cy="712978"/>
              <a:chOff x="9197286" y="35837268"/>
              <a:chExt cx="1524002" cy="707909"/>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8"/>
                <a:ext cx="425805" cy="3405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67"/>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132617</xdr:colOff>
          <xdr:row>120</xdr:row>
          <xdr:rowOff>191967</xdr:rowOff>
        </xdr:from>
        <xdr:to>
          <xdr:col>5</xdr:col>
          <xdr:colOff>1751867</xdr:colOff>
          <xdr:row>122</xdr:row>
          <xdr:rowOff>76849</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175" y="46901102"/>
              <a:ext cx="1619250" cy="566285"/>
              <a:chOff x="5519172" y="35863403"/>
              <a:chExt cx="1619250" cy="69439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03"/>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4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191965</xdr:colOff>
          <xdr:row>120</xdr:row>
          <xdr:rowOff>243276</xdr:rowOff>
        </xdr:from>
        <xdr:to>
          <xdr:col>7</xdr:col>
          <xdr:colOff>715840</xdr:colOff>
          <xdr:row>122</xdr:row>
          <xdr:rowOff>80501</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4830" y="46952411"/>
              <a:ext cx="1622914" cy="518628"/>
              <a:chOff x="5519187" y="35863647"/>
              <a:chExt cx="1619243" cy="69411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47"/>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7" y="36213194"/>
                <a:ext cx="56895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63" y="36219104"/>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93786</xdr:colOff>
          <xdr:row>120</xdr:row>
          <xdr:rowOff>257922</xdr:rowOff>
        </xdr:from>
        <xdr:to>
          <xdr:col>8</xdr:col>
          <xdr:colOff>1713036</xdr:colOff>
          <xdr:row>122</xdr:row>
          <xdr:rowOff>76067</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2248" y="46967057"/>
              <a:ext cx="1619250" cy="499548"/>
              <a:chOff x="5519173" y="35863209"/>
              <a:chExt cx="1619254" cy="694986"/>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209"/>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5"/>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527"/>
                <a:ext cx="983672" cy="33866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132</xdr:row>
          <xdr:rowOff>156041</xdr:rowOff>
        </xdr:from>
        <xdr:to>
          <xdr:col>5</xdr:col>
          <xdr:colOff>1825137</xdr:colOff>
          <xdr:row>133</xdr:row>
          <xdr:rowOff>409441</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4445" y="51576387"/>
              <a:ext cx="1619250" cy="634400"/>
              <a:chOff x="5519172" y="35863185"/>
              <a:chExt cx="1619250" cy="69467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85"/>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06"/>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206616</xdr:colOff>
          <xdr:row>132</xdr:row>
          <xdr:rowOff>156041</xdr:rowOff>
        </xdr:from>
        <xdr:to>
          <xdr:col>7</xdr:col>
          <xdr:colOff>811086</xdr:colOff>
          <xdr:row>133</xdr:row>
          <xdr:rowOff>409441</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9481" y="51576387"/>
              <a:ext cx="1703509" cy="634400"/>
              <a:chOff x="5519166" y="35863185"/>
              <a:chExt cx="1619282" cy="69467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85"/>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6" y="36213201"/>
                <a:ext cx="56893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5" y="36219206"/>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132</xdr:row>
          <xdr:rowOff>156041</xdr:rowOff>
        </xdr:from>
        <xdr:to>
          <xdr:col>9</xdr:col>
          <xdr:colOff>1466</xdr:colOff>
          <xdr:row>133</xdr:row>
          <xdr:rowOff>409441</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9478" y="51576387"/>
              <a:ext cx="1503484" cy="634400"/>
              <a:chOff x="5519169" y="35863185"/>
              <a:chExt cx="1619258" cy="69467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85"/>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06"/>
                <a:ext cx="983671"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205887</xdr:colOff>
          <xdr:row>177</xdr:row>
          <xdr:rowOff>185370</xdr:rowOff>
        </xdr:from>
        <xdr:to>
          <xdr:col>5</xdr:col>
          <xdr:colOff>1825137</xdr:colOff>
          <xdr:row>178</xdr:row>
          <xdr:rowOff>437289</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4445" y="72018524"/>
              <a:ext cx="1619250" cy="669553"/>
              <a:chOff x="5519172" y="35863662"/>
              <a:chExt cx="1619250" cy="69421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6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6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21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206619</xdr:colOff>
          <xdr:row>177</xdr:row>
          <xdr:rowOff>185370</xdr:rowOff>
        </xdr:from>
        <xdr:to>
          <xdr:col>7</xdr:col>
          <xdr:colOff>789112</xdr:colOff>
          <xdr:row>178</xdr:row>
          <xdr:rowOff>437289</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9484" y="72018524"/>
              <a:ext cx="1681532" cy="669553"/>
              <a:chOff x="5519181" y="35863662"/>
              <a:chExt cx="1619246" cy="69421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6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6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81" y="36213202"/>
                <a:ext cx="568952"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3" y="36219215"/>
                <a:ext cx="98367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211016</xdr:colOff>
          <xdr:row>177</xdr:row>
          <xdr:rowOff>185370</xdr:rowOff>
        </xdr:from>
        <xdr:to>
          <xdr:col>9</xdr:col>
          <xdr:colOff>1466</xdr:colOff>
          <xdr:row>178</xdr:row>
          <xdr:rowOff>437289</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9478" y="72018524"/>
              <a:ext cx="1503484" cy="669553"/>
              <a:chOff x="5519169" y="35863662"/>
              <a:chExt cx="1619258" cy="69421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62"/>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63"/>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215"/>
                <a:ext cx="983671"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139944</xdr:colOff>
          <xdr:row>166</xdr:row>
          <xdr:rowOff>202954</xdr:rowOff>
        </xdr:from>
        <xdr:to>
          <xdr:col>5</xdr:col>
          <xdr:colOff>1759194</xdr:colOff>
          <xdr:row>167</xdr:row>
          <xdr:rowOff>146416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8502" y="67383512"/>
              <a:ext cx="1619250" cy="573577"/>
              <a:chOff x="5519172" y="35863272"/>
              <a:chExt cx="1619250" cy="69448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0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199292</xdr:colOff>
          <xdr:row>166</xdr:row>
          <xdr:rowOff>239587</xdr:rowOff>
        </xdr:from>
        <xdr:to>
          <xdr:col>7</xdr:col>
          <xdr:colOff>723167</xdr:colOff>
          <xdr:row>167</xdr:row>
          <xdr:rowOff>183049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2157" y="67420145"/>
              <a:ext cx="1622914" cy="573577"/>
              <a:chOff x="5519187" y="35863272"/>
              <a:chExt cx="1619243" cy="69448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7"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63" y="36219095"/>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57151</xdr:colOff>
          <xdr:row>166</xdr:row>
          <xdr:rowOff>246914</xdr:rowOff>
        </xdr:from>
        <xdr:to>
          <xdr:col>8</xdr:col>
          <xdr:colOff>1676401</xdr:colOff>
          <xdr:row>167</xdr:row>
          <xdr:rowOff>190376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35613" y="67427472"/>
              <a:ext cx="1619250" cy="573577"/>
              <a:chOff x="5519207" y="35863272"/>
              <a:chExt cx="1619273" cy="69448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2"/>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07" y="36213201"/>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95" y="36219095"/>
                <a:ext cx="983685"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99031"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890703</xdr:colOff>
          <xdr:row>158</xdr:row>
          <xdr:rowOff>180975</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30134719"/>
              <a:ext cx="2438515" cy="20490656"/>
              <a:chOff x="428" y="0"/>
              <a:chExt cx="7753002"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95" y="33508950"/>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83" y="33508950"/>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86"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83" y="335089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3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8"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4522</xdr:colOff>
          <xdr:row>158</xdr:row>
          <xdr:rowOff>180975</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17719" y="30134719"/>
              <a:ext cx="2881312" cy="20490656"/>
              <a:chOff x="428" y="0"/>
              <a:chExt cx="10915287"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91" y="33508950"/>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6"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80" y="33508950"/>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8"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26" y="33508950"/>
                <a:ext cx="1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8"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60612</xdr:colOff>
          <xdr:row>93</xdr:row>
          <xdr:rowOff>34579</xdr:rowOff>
        </xdr:from>
        <xdr:to>
          <xdr:col>6</xdr:col>
          <xdr:colOff>3464</xdr:colOff>
          <xdr:row>94</xdr:row>
          <xdr:rowOff>392906</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1" y="33217298"/>
              <a:ext cx="1538289" cy="679796"/>
              <a:chOff x="5519165" y="35863346"/>
              <a:chExt cx="1619260" cy="383607"/>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276000" y="36102430"/>
                <a:ext cx="862425"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98002</xdr:rowOff>
        </xdr:from>
        <xdr:to>
          <xdr:col>7</xdr:col>
          <xdr:colOff>545524</xdr:colOff>
          <xdr:row>94</xdr:row>
          <xdr:rowOff>707561</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81636" y="33280721"/>
              <a:ext cx="1733982" cy="931028"/>
              <a:chOff x="7272261" y="35845842"/>
              <a:chExt cx="1523403" cy="707933"/>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4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4" y="36208565"/>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933451</xdr:colOff>
          <xdr:row>128</xdr:row>
          <xdr:rowOff>66708</xdr:rowOff>
        </xdr:from>
        <xdr:to>
          <xdr:col>6</xdr:col>
          <xdr:colOff>2</xdr:colOff>
          <xdr:row>129</xdr:row>
          <xdr:rowOff>304848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4014" y="46946344"/>
              <a:ext cx="1626394" cy="0"/>
              <a:chOff x="5312135" y="0"/>
              <a:chExt cx="2145927" cy="46946344"/>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312135" y="46946344"/>
                <a:ext cx="10067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367649" y="46946344"/>
                <a:ext cx="8872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4" y="0"/>
                <a:ext cx="6646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123826</xdr:colOff>
          <xdr:row>128</xdr:row>
          <xdr:rowOff>28595</xdr:rowOff>
        </xdr:from>
        <xdr:to>
          <xdr:col>7</xdr:col>
          <xdr:colOff>657225</xdr:colOff>
          <xdr:row>129</xdr:row>
          <xdr:rowOff>2688</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184232" y="46946344"/>
              <a:ext cx="1843087" cy="0"/>
              <a:chOff x="6793428" y="0"/>
              <a:chExt cx="2325977" cy="46946344"/>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8289295" y="46946344"/>
                <a:ext cx="60838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8232112" y="46946344"/>
                <a:ext cx="8872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28"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28595</xdr:rowOff>
        </xdr:from>
        <xdr:to>
          <xdr:col>8</xdr:col>
          <xdr:colOff>1262743</xdr:colOff>
          <xdr:row>129</xdr:row>
          <xdr:rowOff>2688</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686925" y="46946344"/>
              <a:ext cx="1148443" cy="0"/>
              <a:chOff x="6793385" y="0"/>
              <a:chExt cx="4533016" cy="46946344"/>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10011103" y="46946344"/>
                <a:ext cx="13152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10225105" y="46946344"/>
                <a:ext cx="8872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5" y="0"/>
                <a:ext cx="6646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104812</xdr:rowOff>
        </xdr:from>
        <xdr:to>
          <xdr:col>6</xdr:col>
          <xdr:colOff>0</xdr:colOff>
          <xdr:row>161</xdr:row>
          <xdr:rowOff>82723</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64969" y="50625375"/>
              <a:ext cx="1595437" cy="0"/>
              <a:chOff x="5358430" y="0"/>
              <a:chExt cx="2099640" cy="50625375"/>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489367" y="50625375"/>
                <a:ext cx="6083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358430" y="50625375"/>
                <a:ext cx="8872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404" y="0"/>
                <a:ext cx="6646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160</xdr:row>
          <xdr:rowOff>57187</xdr:rowOff>
        </xdr:from>
        <xdr:to>
          <xdr:col>7</xdr:col>
          <xdr:colOff>628650</xdr:colOff>
          <xdr:row>161</xdr:row>
          <xdr:rowOff>35098</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155657" y="50625375"/>
              <a:ext cx="1843087" cy="0"/>
              <a:chOff x="6793430" y="0"/>
              <a:chExt cx="2292221" cy="50625375"/>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8242232" y="50625375"/>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8198356" y="50625375"/>
                <a:ext cx="8872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30"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104812</xdr:rowOff>
        </xdr:from>
        <xdr:to>
          <xdr:col>9</xdr:col>
          <xdr:colOff>1905</xdr:colOff>
          <xdr:row>161</xdr:row>
          <xdr:rowOff>82723</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686925" y="50625375"/>
              <a:ext cx="1612106" cy="0"/>
              <a:chOff x="6793385" y="0"/>
              <a:chExt cx="4800298" cy="50625375"/>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10845826" y="50625375"/>
                <a:ext cx="6083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10706396" y="50625375"/>
                <a:ext cx="8872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5"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942978</xdr:colOff>
          <xdr:row>169</xdr:row>
          <xdr:rowOff>114296</xdr:rowOff>
        </xdr:from>
        <xdr:to>
          <xdr:col>6</xdr:col>
          <xdr:colOff>1905</xdr:colOff>
          <xdr:row>170</xdr:row>
          <xdr:rowOff>111346</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3541" y="50625375"/>
              <a:ext cx="1618770" cy="0"/>
              <a:chOff x="5338753" y="0"/>
              <a:chExt cx="2119330" cy="50625375"/>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342059" y="50625375"/>
                <a:ext cx="88103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338753" y="50625375"/>
                <a:ext cx="8872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13" y="0"/>
                <a:ext cx="6646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169</xdr:row>
          <xdr:rowOff>142871</xdr:rowOff>
        </xdr:from>
        <xdr:to>
          <xdr:col>7</xdr:col>
          <xdr:colOff>704850</xdr:colOff>
          <xdr:row>170</xdr:row>
          <xdr:rowOff>139921</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231857" y="50625375"/>
              <a:ext cx="1843087" cy="0"/>
              <a:chOff x="6793433" y="0"/>
              <a:chExt cx="2381848" cy="50625375"/>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8362735" y="50625375"/>
                <a:ext cx="6083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8287986" y="50625375"/>
                <a:ext cx="8872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33" y="0"/>
                <a:ext cx="66467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152401</xdr:colOff>
          <xdr:row>169</xdr:row>
          <xdr:rowOff>123821</xdr:rowOff>
        </xdr:from>
        <xdr:to>
          <xdr:col>8</xdr:col>
          <xdr:colOff>1543047</xdr:colOff>
          <xdr:row>170</xdr:row>
          <xdr:rowOff>120871</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725026" y="50625375"/>
              <a:ext cx="1390646" cy="0"/>
              <a:chOff x="6793375" y="0"/>
              <a:chExt cx="4661639" cy="50625375"/>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10487791" y="50625375"/>
                <a:ext cx="96722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10527755" y="50625375"/>
                <a:ext cx="88728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5" y="0"/>
                <a:ext cx="6646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60611</xdr:colOff>
          <xdr:row>93</xdr:row>
          <xdr:rowOff>8690</xdr:rowOff>
        </xdr:from>
        <xdr:to>
          <xdr:col>24</xdr:col>
          <xdr:colOff>245422</xdr:colOff>
          <xdr:row>94</xdr:row>
          <xdr:rowOff>618249</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633236" y="33191409"/>
              <a:ext cx="1911217" cy="931028"/>
              <a:chOff x="7272263" y="35845842"/>
              <a:chExt cx="1523383" cy="707933"/>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42"/>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3"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8" y="36208565"/>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685800</xdr:colOff>
          <xdr:row>94</xdr:row>
          <xdr:rowOff>476250</xdr:rowOff>
        </xdr:from>
        <xdr:to>
          <xdr:col>5</xdr:col>
          <xdr:colOff>1343025</xdr:colOff>
          <xdr:row>94</xdr:row>
          <xdr:rowOff>714375</xdr:rowOff>
        </xdr:to>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94</xdr:row>
          <xdr:rowOff>476250</xdr:rowOff>
        </xdr:from>
        <xdr:to>
          <xdr:col>5</xdr:col>
          <xdr:colOff>657225</xdr:colOff>
          <xdr:row>94</xdr:row>
          <xdr:rowOff>638175</xdr:rowOff>
        </xdr:to>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142875</xdr:colOff>
          <xdr:row>94</xdr:row>
          <xdr:rowOff>733425</xdr:rowOff>
        </xdr:from>
        <xdr:to>
          <xdr:col>6</xdr:col>
          <xdr:colOff>723900</xdr:colOff>
          <xdr:row>94</xdr:row>
          <xdr:rowOff>914400</xdr:rowOff>
        </xdr:to>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94</xdr:row>
          <xdr:rowOff>676275</xdr:rowOff>
        </xdr:from>
        <xdr:to>
          <xdr:col>8</xdr:col>
          <xdr:colOff>657225</xdr:colOff>
          <xdr:row>94</xdr:row>
          <xdr:rowOff>895350</xdr:rowOff>
        </xdr:to>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118</xdr:row>
          <xdr:rowOff>819150</xdr:rowOff>
        </xdr:from>
        <xdr:to>
          <xdr:col>5</xdr:col>
          <xdr:colOff>657225</xdr:colOff>
          <xdr:row>118</xdr:row>
          <xdr:rowOff>1095375</xdr:rowOff>
        </xdr:to>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154781</xdr:colOff>
          <xdr:row>118</xdr:row>
          <xdr:rowOff>47625</xdr:rowOff>
        </xdr:from>
        <xdr:to>
          <xdr:col>5</xdr:col>
          <xdr:colOff>1538289</xdr:colOff>
          <xdr:row>118</xdr:row>
          <xdr:rowOff>679796</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5619750" y="45481875"/>
              <a:ext cx="1383508" cy="632171"/>
              <a:chOff x="5519166" y="35863346"/>
              <a:chExt cx="1619263" cy="383646"/>
            </a:xfrm>
          </xdr:grpSpPr>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5527463" y="35863346"/>
                <a:ext cx="452420"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6276002" y="36102469"/>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166688</xdr:colOff>
          <xdr:row>118</xdr:row>
          <xdr:rowOff>178594</xdr:rowOff>
        </xdr:from>
        <xdr:to>
          <xdr:col>7</xdr:col>
          <xdr:colOff>762000</xdr:colOff>
          <xdr:row>118</xdr:row>
          <xdr:rowOff>679796</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7227094" y="45612844"/>
              <a:ext cx="1905000" cy="501202"/>
              <a:chOff x="5519166" y="35863346"/>
              <a:chExt cx="1619265" cy="383732"/>
            </a:xfrm>
          </xdr:grpSpPr>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6147102" y="35863346"/>
                <a:ext cx="958557"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5519166"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6276004" y="36102555"/>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107156</xdr:colOff>
          <xdr:row>118</xdr:row>
          <xdr:rowOff>35719</xdr:rowOff>
        </xdr:from>
        <xdr:to>
          <xdr:col>8</xdr:col>
          <xdr:colOff>1440656</xdr:colOff>
          <xdr:row>118</xdr:row>
          <xdr:rowOff>679796</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9679781" y="45469969"/>
              <a:ext cx="1333500" cy="644077"/>
              <a:chOff x="5519167" y="35863346"/>
              <a:chExt cx="1619262" cy="383583"/>
            </a:xfrm>
          </xdr:grpSpPr>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5527463" y="35863346"/>
                <a:ext cx="452419" cy="1668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6147102" y="35863346"/>
                <a:ext cx="958558" cy="14517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5519167" y="36080782"/>
                <a:ext cx="568946" cy="1589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6276002" y="36102406"/>
                <a:ext cx="862427" cy="1445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952500</xdr:rowOff>
        </xdr:from>
        <xdr:to>
          <xdr:col>6</xdr:col>
          <xdr:colOff>657225</xdr:colOff>
          <xdr:row>118</xdr:row>
          <xdr:rowOff>1076325</xdr:rowOff>
        </xdr:to>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76200</xdr:colOff>
          <xdr:row>118</xdr:row>
          <xdr:rowOff>800100</xdr:rowOff>
        </xdr:from>
        <xdr:to>
          <xdr:col>8</xdr:col>
          <xdr:colOff>657225</xdr:colOff>
          <xdr:row>118</xdr:row>
          <xdr:rowOff>1057275</xdr:rowOff>
        </xdr:to>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981075</xdr:colOff>
          <xdr:row>94</xdr:row>
          <xdr:rowOff>704850</xdr:rowOff>
        </xdr:from>
        <xdr:to>
          <xdr:col>7</xdr:col>
          <xdr:colOff>809625</xdr:colOff>
          <xdr:row>94</xdr:row>
          <xdr:rowOff>914400</xdr:rowOff>
        </xdr:to>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876300</xdr:colOff>
          <xdr:row>94</xdr:row>
          <xdr:rowOff>685800</xdr:rowOff>
        </xdr:from>
        <xdr:to>
          <xdr:col>8</xdr:col>
          <xdr:colOff>1638300</xdr:colOff>
          <xdr:row>94</xdr:row>
          <xdr:rowOff>857250</xdr:rowOff>
        </xdr:to>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981075</xdr:colOff>
          <xdr:row>118</xdr:row>
          <xdr:rowOff>876300</xdr:rowOff>
        </xdr:from>
        <xdr:to>
          <xdr:col>7</xdr:col>
          <xdr:colOff>809625</xdr:colOff>
          <xdr:row>118</xdr:row>
          <xdr:rowOff>1104900</xdr:rowOff>
        </xdr:to>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857250</xdr:colOff>
          <xdr:row>118</xdr:row>
          <xdr:rowOff>819150</xdr:rowOff>
        </xdr:from>
        <xdr:to>
          <xdr:col>5</xdr:col>
          <xdr:colOff>1524000</xdr:colOff>
          <xdr:row>118</xdr:row>
          <xdr:rowOff>1190625</xdr:rowOff>
        </xdr:to>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800100</xdr:colOff>
          <xdr:row>118</xdr:row>
          <xdr:rowOff>704850</xdr:rowOff>
        </xdr:from>
        <xdr:to>
          <xdr:col>8</xdr:col>
          <xdr:colOff>1562100</xdr:colOff>
          <xdr:row>118</xdr:row>
          <xdr:rowOff>1133475</xdr:rowOff>
        </xdr:to>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Commsisioned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48.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149.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150.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5.bin"/><Relationship Id="rId18" Type="http://schemas.openxmlformats.org/officeDocument/2006/relationships/printerSettings" Target="../printerSettings/printerSettings620.bin"/><Relationship Id="rId26" Type="http://schemas.openxmlformats.org/officeDocument/2006/relationships/printerSettings" Target="../printerSettings/printerSettings628.bin"/><Relationship Id="rId39" Type="http://schemas.openxmlformats.org/officeDocument/2006/relationships/printerSettings" Target="../printerSettings/printerSettings641.bin"/><Relationship Id="rId21" Type="http://schemas.openxmlformats.org/officeDocument/2006/relationships/printerSettings" Target="../printerSettings/printerSettings623.bin"/><Relationship Id="rId34" Type="http://schemas.openxmlformats.org/officeDocument/2006/relationships/printerSettings" Target="../printerSettings/printerSettings636.bin"/><Relationship Id="rId42" Type="http://schemas.openxmlformats.org/officeDocument/2006/relationships/printerSettings" Target="../printerSettings/printerSettings644.bin"/><Relationship Id="rId47" Type="http://schemas.openxmlformats.org/officeDocument/2006/relationships/drawing" Target="../drawings/drawing15.xml"/><Relationship Id="rId7" Type="http://schemas.openxmlformats.org/officeDocument/2006/relationships/printerSettings" Target="../printerSettings/printerSettings609.bin"/><Relationship Id="rId2" Type="http://schemas.openxmlformats.org/officeDocument/2006/relationships/printerSettings" Target="../printerSettings/printerSettings604.bin"/><Relationship Id="rId16" Type="http://schemas.openxmlformats.org/officeDocument/2006/relationships/printerSettings" Target="../printerSettings/printerSettings618.bin"/><Relationship Id="rId29" Type="http://schemas.openxmlformats.org/officeDocument/2006/relationships/printerSettings" Target="../printerSettings/printerSettings631.bin"/><Relationship Id="rId1" Type="http://schemas.openxmlformats.org/officeDocument/2006/relationships/printerSettings" Target="../printerSettings/printerSettings603.bin"/><Relationship Id="rId6" Type="http://schemas.openxmlformats.org/officeDocument/2006/relationships/printerSettings" Target="../printerSettings/printerSettings608.bin"/><Relationship Id="rId11" Type="http://schemas.openxmlformats.org/officeDocument/2006/relationships/printerSettings" Target="../printerSettings/printerSettings613.bin"/><Relationship Id="rId24" Type="http://schemas.openxmlformats.org/officeDocument/2006/relationships/printerSettings" Target="../printerSettings/printerSettings626.bin"/><Relationship Id="rId32" Type="http://schemas.openxmlformats.org/officeDocument/2006/relationships/printerSettings" Target="../printerSettings/printerSettings634.bin"/><Relationship Id="rId37" Type="http://schemas.openxmlformats.org/officeDocument/2006/relationships/printerSettings" Target="../printerSettings/printerSettings639.bin"/><Relationship Id="rId40" Type="http://schemas.openxmlformats.org/officeDocument/2006/relationships/printerSettings" Target="../printerSettings/printerSettings642.bin"/><Relationship Id="rId45" Type="http://schemas.openxmlformats.org/officeDocument/2006/relationships/printerSettings" Target="../printerSettings/printerSettings647.bin"/><Relationship Id="rId5" Type="http://schemas.openxmlformats.org/officeDocument/2006/relationships/printerSettings" Target="../printerSettings/printerSettings607.bin"/><Relationship Id="rId15" Type="http://schemas.openxmlformats.org/officeDocument/2006/relationships/printerSettings" Target="../printerSettings/printerSettings617.bin"/><Relationship Id="rId23" Type="http://schemas.openxmlformats.org/officeDocument/2006/relationships/printerSettings" Target="../printerSettings/printerSettings625.bin"/><Relationship Id="rId28" Type="http://schemas.openxmlformats.org/officeDocument/2006/relationships/printerSettings" Target="../printerSettings/printerSettings630.bin"/><Relationship Id="rId36" Type="http://schemas.openxmlformats.org/officeDocument/2006/relationships/printerSettings" Target="../printerSettings/printerSettings638.bin"/><Relationship Id="rId10" Type="http://schemas.openxmlformats.org/officeDocument/2006/relationships/printerSettings" Target="../printerSettings/printerSettings612.bin"/><Relationship Id="rId19" Type="http://schemas.openxmlformats.org/officeDocument/2006/relationships/printerSettings" Target="../printerSettings/printerSettings621.bin"/><Relationship Id="rId31" Type="http://schemas.openxmlformats.org/officeDocument/2006/relationships/printerSettings" Target="../printerSettings/printerSettings633.bin"/><Relationship Id="rId44" Type="http://schemas.openxmlformats.org/officeDocument/2006/relationships/printerSettings" Target="../printerSettings/printerSettings646.bin"/><Relationship Id="rId4" Type="http://schemas.openxmlformats.org/officeDocument/2006/relationships/printerSettings" Target="../printerSettings/printerSettings606.bin"/><Relationship Id="rId9" Type="http://schemas.openxmlformats.org/officeDocument/2006/relationships/printerSettings" Target="../printerSettings/printerSettings611.bin"/><Relationship Id="rId14" Type="http://schemas.openxmlformats.org/officeDocument/2006/relationships/printerSettings" Target="../printerSettings/printerSettings616.bin"/><Relationship Id="rId22" Type="http://schemas.openxmlformats.org/officeDocument/2006/relationships/printerSettings" Target="../printerSettings/printerSettings624.bin"/><Relationship Id="rId27" Type="http://schemas.openxmlformats.org/officeDocument/2006/relationships/printerSettings" Target="../printerSettings/printerSettings629.bin"/><Relationship Id="rId30" Type="http://schemas.openxmlformats.org/officeDocument/2006/relationships/printerSettings" Target="../printerSettings/printerSettings632.bin"/><Relationship Id="rId35" Type="http://schemas.openxmlformats.org/officeDocument/2006/relationships/printerSettings" Target="../printerSettings/printerSettings637.bin"/><Relationship Id="rId43" Type="http://schemas.openxmlformats.org/officeDocument/2006/relationships/printerSettings" Target="../printerSettings/printerSettings645.bin"/><Relationship Id="rId8" Type="http://schemas.openxmlformats.org/officeDocument/2006/relationships/printerSettings" Target="../printerSettings/printerSettings610.bin"/><Relationship Id="rId3" Type="http://schemas.openxmlformats.org/officeDocument/2006/relationships/printerSettings" Target="../printerSettings/printerSettings605.bin"/><Relationship Id="rId12" Type="http://schemas.openxmlformats.org/officeDocument/2006/relationships/printerSettings" Target="../printerSettings/printerSettings614.bin"/><Relationship Id="rId17" Type="http://schemas.openxmlformats.org/officeDocument/2006/relationships/printerSettings" Target="../printerSettings/printerSettings619.bin"/><Relationship Id="rId25" Type="http://schemas.openxmlformats.org/officeDocument/2006/relationships/printerSettings" Target="../printerSettings/printerSettings627.bin"/><Relationship Id="rId33" Type="http://schemas.openxmlformats.org/officeDocument/2006/relationships/printerSettings" Target="../printerSettings/printerSettings635.bin"/><Relationship Id="rId38" Type="http://schemas.openxmlformats.org/officeDocument/2006/relationships/printerSettings" Target="../printerSettings/printerSettings640.bin"/><Relationship Id="rId46" Type="http://schemas.openxmlformats.org/officeDocument/2006/relationships/printerSettings" Target="../printerSettings/printerSettings648.bin"/><Relationship Id="rId20" Type="http://schemas.openxmlformats.org/officeDocument/2006/relationships/printerSettings" Target="../printerSettings/printerSettings622.bin"/><Relationship Id="rId41" Type="http://schemas.openxmlformats.org/officeDocument/2006/relationships/printerSettings" Target="../printerSettings/printerSettings64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drawing" Target="../drawings/drawing16.xml"/><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9" Type="http://schemas.openxmlformats.org/officeDocument/2006/relationships/printerSettings" Target="../printerSettings/printerSettings712.bin"/><Relationship Id="rId21" Type="http://schemas.openxmlformats.org/officeDocument/2006/relationships/printerSettings" Target="../printerSettings/printerSettings694.bin"/><Relationship Id="rId34" Type="http://schemas.openxmlformats.org/officeDocument/2006/relationships/printerSettings" Target="../printerSettings/printerSettings707.bin"/><Relationship Id="rId42" Type="http://schemas.openxmlformats.org/officeDocument/2006/relationships/printerSettings" Target="../printerSettings/printerSettings715.bin"/><Relationship Id="rId47" Type="http://schemas.openxmlformats.org/officeDocument/2006/relationships/drawing" Target="../drawings/drawing17.xml"/><Relationship Id="rId7" Type="http://schemas.openxmlformats.org/officeDocument/2006/relationships/printerSettings" Target="../printerSettings/printerSettings680.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37" Type="http://schemas.openxmlformats.org/officeDocument/2006/relationships/printerSettings" Target="../printerSettings/printerSettings710.bin"/><Relationship Id="rId40" Type="http://schemas.openxmlformats.org/officeDocument/2006/relationships/printerSettings" Target="../printerSettings/printerSettings713.bin"/><Relationship Id="rId45" Type="http://schemas.openxmlformats.org/officeDocument/2006/relationships/printerSettings" Target="../printerSettings/printerSettings718.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36" Type="http://schemas.openxmlformats.org/officeDocument/2006/relationships/printerSettings" Target="../printerSettings/printerSettings709.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4" Type="http://schemas.openxmlformats.org/officeDocument/2006/relationships/printerSettings" Target="../printerSettings/printerSettings717.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 Id="rId35" Type="http://schemas.openxmlformats.org/officeDocument/2006/relationships/printerSettings" Target="../printerSettings/printerSettings708.bin"/><Relationship Id="rId43" Type="http://schemas.openxmlformats.org/officeDocument/2006/relationships/printerSettings" Target="../printerSettings/printerSettings716.bin"/><Relationship Id="rId8" Type="http://schemas.openxmlformats.org/officeDocument/2006/relationships/printerSettings" Target="../printerSettings/printerSettings681.bin"/><Relationship Id="rId3" Type="http://schemas.openxmlformats.org/officeDocument/2006/relationships/printerSettings" Target="../printerSettings/printerSettings676.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33" Type="http://schemas.openxmlformats.org/officeDocument/2006/relationships/printerSettings" Target="../printerSettings/printerSettings706.bin"/><Relationship Id="rId38" Type="http://schemas.openxmlformats.org/officeDocument/2006/relationships/printerSettings" Target="../printerSettings/printerSettings711.bin"/><Relationship Id="rId46" Type="http://schemas.openxmlformats.org/officeDocument/2006/relationships/printerSettings" Target="../printerSettings/printerSettings719.bin"/><Relationship Id="rId20" Type="http://schemas.openxmlformats.org/officeDocument/2006/relationships/printerSettings" Target="../printerSettings/printerSettings693.bin"/><Relationship Id="rId41" Type="http://schemas.openxmlformats.org/officeDocument/2006/relationships/printerSettings" Target="../printerSettings/printerSettings714.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9" Type="http://schemas.openxmlformats.org/officeDocument/2006/relationships/printerSettings" Target="../printerSettings/printerSettings758.bin"/><Relationship Id="rId21" Type="http://schemas.openxmlformats.org/officeDocument/2006/relationships/printerSettings" Target="../printerSettings/printerSettings740.bin"/><Relationship Id="rId34" Type="http://schemas.openxmlformats.org/officeDocument/2006/relationships/printerSettings" Target="../printerSettings/printerSettings753.bin"/><Relationship Id="rId42" Type="http://schemas.openxmlformats.org/officeDocument/2006/relationships/drawing" Target="../drawings/drawing18.xml"/><Relationship Id="rId7" Type="http://schemas.openxmlformats.org/officeDocument/2006/relationships/printerSettings" Target="../printerSettings/printerSettings726.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41" Type="http://schemas.openxmlformats.org/officeDocument/2006/relationships/printerSettings" Target="../printerSettings/printerSettings760.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32" Type="http://schemas.openxmlformats.org/officeDocument/2006/relationships/printerSettings" Target="../printerSettings/printerSettings751.bin"/><Relationship Id="rId37" Type="http://schemas.openxmlformats.org/officeDocument/2006/relationships/printerSettings" Target="../printerSettings/printerSettings756.bin"/><Relationship Id="rId40" Type="http://schemas.openxmlformats.org/officeDocument/2006/relationships/printerSettings" Target="../printerSettings/printerSettings759.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36" Type="http://schemas.openxmlformats.org/officeDocument/2006/relationships/printerSettings" Target="../printerSettings/printerSettings755.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printerSettings" Target="../printerSettings/printerSettings750.bin"/><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 Id="rId35" Type="http://schemas.openxmlformats.org/officeDocument/2006/relationships/printerSettings" Target="../printerSettings/printerSettings754.bin"/><Relationship Id="rId8" Type="http://schemas.openxmlformats.org/officeDocument/2006/relationships/printerSettings" Target="../printerSettings/printerSettings727.bin"/><Relationship Id="rId3" Type="http://schemas.openxmlformats.org/officeDocument/2006/relationships/printerSettings" Target="../printerSettings/printerSettings722.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33" Type="http://schemas.openxmlformats.org/officeDocument/2006/relationships/printerSettings" Target="../printerSettings/printerSettings752.bin"/><Relationship Id="rId38" Type="http://schemas.openxmlformats.org/officeDocument/2006/relationships/printerSettings" Target="../printerSettings/printerSettings757.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73.bin"/><Relationship Id="rId18" Type="http://schemas.openxmlformats.org/officeDocument/2006/relationships/printerSettings" Target="../printerSettings/printerSettings778.bin"/><Relationship Id="rId26" Type="http://schemas.openxmlformats.org/officeDocument/2006/relationships/printerSettings" Target="../printerSettings/printerSettings786.bin"/><Relationship Id="rId39" Type="http://schemas.openxmlformats.org/officeDocument/2006/relationships/printerSettings" Target="../printerSettings/printerSettings799.bin"/><Relationship Id="rId21" Type="http://schemas.openxmlformats.org/officeDocument/2006/relationships/printerSettings" Target="../printerSettings/printerSettings781.bin"/><Relationship Id="rId34" Type="http://schemas.openxmlformats.org/officeDocument/2006/relationships/printerSettings" Target="../printerSettings/printerSettings794.bin"/><Relationship Id="rId42" Type="http://schemas.openxmlformats.org/officeDocument/2006/relationships/drawing" Target="../drawings/drawing19.xml"/><Relationship Id="rId7" Type="http://schemas.openxmlformats.org/officeDocument/2006/relationships/printerSettings" Target="../printerSettings/printerSettings767.bin"/><Relationship Id="rId2" Type="http://schemas.openxmlformats.org/officeDocument/2006/relationships/printerSettings" Target="../printerSettings/printerSettings762.bin"/><Relationship Id="rId16" Type="http://schemas.openxmlformats.org/officeDocument/2006/relationships/printerSettings" Target="../printerSettings/printerSettings776.bin"/><Relationship Id="rId20" Type="http://schemas.openxmlformats.org/officeDocument/2006/relationships/printerSettings" Target="../printerSettings/printerSettings780.bin"/><Relationship Id="rId29" Type="http://schemas.openxmlformats.org/officeDocument/2006/relationships/printerSettings" Target="../printerSettings/printerSettings789.bin"/><Relationship Id="rId41" Type="http://schemas.openxmlformats.org/officeDocument/2006/relationships/printerSettings" Target="../printerSettings/printerSettings801.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11" Type="http://schemas.openxmlformats.org/officeDocument/2006/relationships/printerSettings" Target="../printerSettings/printerSettings771.bin"/><Relationship Id="rId24" Type="http://schemas.openxmlformats.org/officeDocument/2006/relationships/printerSettings" Target="../printerSettings/printerSettings784.bin"/><Relationship Id="rId32" Type="http://schemas.openxmlformats.org/officeDocument/2006/relationships/printerSettings" Target="../printerSettings/printerSettings792.bin"/><Relationship Id="rId37" Type="http://schemas.openxmlformats.org/officeDocument/2006/relationships/printerSettings" Target="../printerSettings/printerSettings797.bin"/><Relationship Id="rId40" Type="http://schemas.openxmlformats.org/officeDocument/2006/relationships/printerSettings" Target="../printerSettings/printerSettings800.bin"/><Relationship Id="rId5" Type="http://schemas.openxmlformats.org/officeDocument/2006/relationships/printerSettings" Target="../printerSettings/printerSettings765.bin"/><Relationship Id="rId15" Type="http://schemas.openxmlformats.org/officeDocument/2006/relationships/printerSettings" Target="../printerSettings/printerSettings775.bin"/><Relationship Id="rId23" Type="http://schemas.openxmlformats.org/officeDocument/2006/relationships/printerSettings" Target="../printerSettings/printerSettings783.bin"/><Relationship Id="rId28" Type="http://schemas.openxmlformats.org/officeDocument/2006/relationships/printerSettings" Target="../printerSettings/printerSettings788.bin"/><Relationship Id="rId36" Type="http://schemas.openxmlformats.org/officeDocument/2006/relationships/printerSettings" Target="../printerSettings/printerSettings796.bin"/><Relationship Id="rId10" Type="http://schemas.openxmlformats.org/officeDocument/2006/relationships/printerSettings" Target="../printerSettings/printerSettings770.bin"/><Relationship Id="rId19" Type="http://schemas.openxmlformats.org/officeDocument/2006/relationships/printerSettings" Target="../printerSettings/printerSettings779.bin"/><Relationship Id="rId31" Type="http://schemas.openxmlformats.org/officeDocument/2006/relationships/printerSettings" Target="../printerSettings/printerSettings791.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 Id="rId14" Type="http://schemas.openxmlformats.org/officeDocument/2006/relationships/printerSettings" Target="../printerSettings/printerSettings774.bin"/><Relationship Id="rId22" Type="http://schemas.openxmlformats.org/officeDocument/2006/relationships/printerSettings" Target="../printerSettings/printerSettings782.bin"/><Relationship Id="rId27" Type="http://schemas.openxmlformats.org/officeDocument/2006/relationships/printerSettings" Target="../printerSettings/printerSettings787.bin"/><Relationship Id="rId30" Type="http://schemas.openxmlformats.org/officeDocument/2006/relationships/printerSettings" Target="../printerSettings/printerSettings790.bin"/><Relationship Id="rId35" Type="http://schemas.openxmlformats.org/officeDocument/2006/relationships/printerSettings" Target="../printerSettings/printerSettings795.bin"/><Relationship Id="rId8" Type="http://schemas.openxmlformats.org/officeDocument/2006/relationships/printerSettings" Target="../printerSettings/printerSettings768.bin"/><Relationship Id="rId3" Type="http://schemas.openxmlformats.org/officeDocument/2006/relationships/printerSettings" Target="../printerSettings/printerSettings763.bin"/><Relationship Id="rId12" Type="http://schemas.openxmlformats.org/officeDocument/2006/relationships/printerSettings" Target="../printerSettings/printerSettings772.bin"/><Relationship Id="rId17" Type="http://schemas.openxmlformats.org/officeDocument/2006/relationships/printerSettings" Target="../printerSettings/printerSettings777.bin"/><Relationship Id="rId25" Type="http://schemas.openxmlformats.org/officeDocument/2006/relationships/printerSettings" Target="../printerSettings/printerSettings785.bin"/><Relationship Id="rId33" Type="http://schemas.openxmlformats.org/officeDocument/2006/relationships/printerSettings" Target="../printerSettings/printerSettings793.bin"/><Relationship Id="rId38" Type="http://schemas.openxmlformats.org/officeDocument/2006/relationships/printerSettings" Target="../printerSettings/printerSettings79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14.bin"/><Relationship Id="rId18" Type="http://schemas.openxmlformats.org/officeDocument/2006/relationships/printerSettings" Target="../printerSettings/printerSettings819.bin"/><Relationship Id="rId26" Type="http://schemas.openxmlformats.org/officeDocument/2006/relationships/printerSettings" Target="../printerSettings/printerSettings827.bin"/><Relationship Id="rId39" Type="http://schemas.openxmlformats.org/officeDocument/2006/relationships/printerSettings" Target="../printerSettings/printerSettings840.bin"/><Relationship Id="rId21" Type="http://schemas.openxmlformats.org/officeDocument/2006/relationships/printerSettings" Target="../printerSettings/printerSettings822.bin"/><Relationship Id="rId34" Type="http://schemas.openxmlformats.org/officeDocument/2006/relationships/printerSettings" Target="../printerSettings/printerSettings835.bin"/><Relationship Id="rId42" Type="http://schemas.openxmlformats.org/officeDocument/2006/relationships/printerSettings" Target="../printerSettings/printerSettings843.bin"/><Relationship Id="rId47" Type="http://schemas.openxmlformats.org/officeDocument/2006/relationships/ctrlProp" Target="../ctrlProps/ctrlProp152.xml"/><Relationship Id="rId7" Type="http://schemas.openxmlformats.org/officeDocument/2006/relationships/printerSettings" Target="../printerSettings/printerSettings808.bin"/><Relationship Id="rId2" Type="http://schemas.openxmlformats.org/officeDocument/2006/relationships/printerSettings" Target="../printerSettings/printerSettings803.bin"/><Relationship Id="rId16" Type="http://schemas.openxmlformats.org/officeDocument/2006/relationships/printerSettings" Target="../printerSettings/printerSettings817.bin"/><Relationship Id="rId29" Type="http://schemas.openxmlformats.org/officeDocument/2006/relationships/printerSettings" Target="../printerSettings/printerSettings830.bin"/><Relationship Id="rId1" Type="http://schemas.openxmlformats.org/officeDocument/2006/relationships/printerSettings" Target="../printerSettings/printerSettings802.bin"/><Relationship Id="rId6" Type="http://schemas.openxmlformats.org/officeDocument/2006/relationships/printerSettings" Target="../printerSettings/printerSettings807.bin"/><Relationship Id="rId11" Type="http://schemas.openxmlformats.org/officeDocument/2006/relationships/printerSettings" Target="../printerSettings/printerSettings812.bin"/><Relationship Id="rId24" Type="http://schemas.openxmlformats.org/officeDocument/2006/relationships/printerSettings" Target="../printerSettings/printerSettings825.bin"/><Relationship Id="rId32" Type="http://schemas.openxmlformats.org/officeDocument/2006/relationships/printerSettings" Target="../printerSettings/printerSettings833.bin"/><Relationship Id="rId37" Type="http://schemas.openxmlformats.org/officeDocument/2006/relationships/printerSettings" Target="../printerSettings/printerSettings838.bin"/><Relationship Id="rId40" Type="http://schemas.openxmlformats.org/officeDocument/2006/relationships/printerSettings" Target="../printerSettings/printerSettings841.bin"/><Relationship Id="rId45" Type="http://schemas.openxmlformats.org/officeDocument/2006/relationships/vmlDrawing" Target="../drawings/vmlDrawing6.vml"/><Relationship Id="rId5" Type="http://schemas.openxmlformats.org/officeDocument/2006/relationships/printerSettings" Target="../printerSettings/printerSettings806.bin"/><Relationship Id="rId15" Type="http://schemas.openxmlformats.org/officeDocument/2006/relationships/printerSettings" Target="../printerSettings/printerSettings816.bin"/><Relationship Id="rId23" Type="http://schemas.openxmlformats.org/officeDocument/2006/relationships/printerSettings" Target="../printerSettings/printerSettings824.bin"/><Relationship Id="rId28" Type="http://schemas.openxmlformats.org/officeDocument/2006/relationships/printerSettings" Target="../printerSettings/printerSettings829.bin"/><Relationship Id="rId36" Type="http://schemas.openxmlformats.org/officeDocument/2006/relationships/printerSettings" Target="../printerSettings/printerSettings837.bin"/><Relationship Id="rId10" Type="http://schemas.openxmlformats.org/officeDocument/2006/relationships/printerSettings" Target="../printerSettings/printerSettings811.bin"/><Relationship Id="rId19" Type="http://schemas.openxmlformats.org/officeDocument/2006/relationships/printerSettings" Target="../printerSettings/printerSettings820.bin"/><Relationship Id="rId31" Type="http://schemas.openxmlformats.org/officeDocument/2006/relationships/printerSettings" Target="../printerSettings/printerSettings832.bin"/><Relationship Id="rId44" Type="http://schemas.openxmlformats.org/officeDocument/2006/relationships/drawing" Target="../drawings/drawing20.xml"/><Relationship Id="rId4" Type="http://schemas.openxmlformats.org/officeDocument/2006/relationships/printerSettings" Target="../printerSettings/printerSettings805.bin"/><Relationship Id="rId9" Type="http://schemas.openxmlformats.org/officeDocument/2006/relationships/printerSettings" Target="../printerSettings/printerSettings810.bin"/><Relationship Id="rId14" Type="http://schemas.openxmlformats.org/officeDocument/2006/relationships/printerSettings" Target="../printerSettings/printerSettings815.bin"/><Relationship Id="rId22" Type="http://schemas.openxmlformats.org/officeDocument/2006/relationships/printerSettings" Target="../printerSettings/printerSettings823.bin"/><Relationship Id="rId27" Type="http://schemas.openxmlformats.org/officeDocument/2006/relationships/printerSettings" Target="../printerSettings/printerSettings828.bin"/><Relationship Id="rId30" Type="http://schemas.openxmlformats.org/officeDocument/2006/relationships/printerSettings" Target="../printerSettings/printerSettings831.bin"/><Relationship Id="rId35" Type="http://schemas.openxmlformats.org/officeDocument/2006/relationships/printerSettings" Target="../printerSettings/printerSettings836.bin"/><Relationship Id="rId43" Type="http://schemas.openxmlformats.org/officeDocument/2006/relationships/printerSettings" Target="../printerSettings/printerSettings844.bin"/><Relationship Id="rId8" Type="http://schemas.openxmlformats.org/officeDocument/2006/relationships/printerSettings" Target="../printerSettings/printerSettings809.bin"/><Relationship Id="rId3" Type="http://schemas.openxmlformats.org/officeDocument/2006/relationships/printerSettings" Target="../printerSettings/printerSettings804.bin"/><Relationship Id="rId12" Type="http://schemas.openxmlformats.org/officeDocument/2006/relationships/printerSettings" Target="../printerSettings/printerSettings813.bin"/><Relationship Id="rId17" Type="http://schemas.openxmlformats.org/officeDocument/2006/relationships/printerSettings" Target="../printerSettings/printerSettings818.bin"/><Relationship Id="rId25" Type="http://schemas.openxmlformats.org/officeDocument/2006/relationships/printerSettings" Target="../printerSettings/printerSettings826.bin"/><Relationship Id="rId33" Type="http://schemas.openxmlformats.org/officeDocument/2006/relationships/printerSettings" Target="../printerSettings/printerSettings834.bin"/><Relationship Id="rId38" Type="http://schemas.openxmlformats.org/officeDocument/2006/relationships/printerSettings" Target="../printerSettings/printerSettings839.bin"/><Relationship Id="rId46" Type="http://schemas.openxmlformats.org/officeDocument/2006/relationships/ctrlProp" Target="../ctrlProps/ctrlProp151.xml"/><Relationship Id="rId20" Type="http://schemas.openxmlformats.org/officeDocument/2006/relationships/printerSettings" Target="../printerSettings/printerSettings821.bin"/><Relationship Id="rId41" Type="http://schemas.openxmlformats.org/officeDocument/2006/relationships/printerSettings" Target="../printerSettings/printerSettings84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52.bin"/><Relationship Id="rId13" Type="http://schemas.openxmlformats.org/officeDocument/2006/relationships/printerSettings" Target="../printerSettings/printerSettings857.bin"/><Relationship Id="rId18" Type="http://schemas.openxmlformats.org/officeDocument/2006/relationships/printerSettings" Target="../printerSettings/printerSettings862.bin"/><Relationship Id="rId3" Type="http://schemas.openxmlformats.org/officeDocument/2006/relationships/printerSettings" Target="../printerSettings/printerSettings847.bin"/><Relationship Id="rId21" Type="http://schemas.openxmlformats.org/officeDocument/2006/relationships/printerSettings" Target="../printerSettings/printerSettings865.bin"/><Relationship Id="rId7" Type="http://schemas.openxmlformats.org/officeDocument/2006/relationships/printerSettings" Target="../printerSettings/printerSettings851.bin"/><Relationship Id="rId12" Type="http://schemas.openxmlformats.org/officeDocument/2006/relationships/printerSettings" Target="../printerSettings/printerSettings856.bin"/><Relationship Id="rId17" Type="http://schemas.openxmlformats.org/officeDocument/2006/relationships/printerSettings" Target="../printerSettings/printerSettings861.bin"/><Relationship Id="rId2" Type="http://schemas.openxmlformats.org/officeDocument/2006/relationships/printerSettings" Target="../printerSettings/printerSettings846.bin"/><Relationship Id="rId16" Type="http://schemas.openxmlformats.org/officeDocument/2006/relationships/printerSettings" Target="../printerSettings/printerSettings860.bin"/><Relationship Id="rId20" Type="http://schemas.openxmlformats.org/officeDocument/2006/relationships/printerSettings" Target="../printerSettings/printerSettings864.bin"/><Relationship Id="rId1" Type="http://schemas.openxmlformats.org/officeDocument/2006/relationships/printerSettings" Target="../printerSettings/printerSettings845.bin"/><Relationship Id="rId6" Type="http://schemas.openxmlformats.org/officeDocument/2006/relationships/printerSettings" Target="../printerSettings/printerSettings850.bin"/><Relationship Id="rId11" Type="http://schemas.openxmlformats.org/officeDocument/2006/relationships/printerSettings" Target="../printerSettings/printerSettings855.bin"/><Relationship Id="rId5" Type="http://schemas.openxmlformats.org/officeDocument/2006/relationships/printerSettings" Target="../printerSettings/printerSettings849.bin"/><Relationship Id="rId15" Type="http://schemas.openxmlformats.org/officeDocument/2006/relationships/printerSettings" Target="../printerSettings/printerSettings859.bin"/><Relationship Id="rId23" Type="http://schemas.openxmlformats.org/officeDocument/2006/relationships/drawing" Target="../drawings/drawing21.xml"/><Relationship Id="rId10" Type="http://schemas.openxmlformats.org/officeDocument/2006/relationships/printerSettings" Target="../printerSettings/printerSettings854.bin"/><Relationship Id="rId19" Type="http://schemas.openxmlformats.org/officeDocument/2006/relationships/printerSettings" Target="../printerSettings/printerSettings863.bin"/><Relationship Id="rId4" Type="http://schemas.openxmlformats.org/officeDocument/2006/relationships/printerSettings" Target="../printerSettings/printerSettings848.bin"/><Relationship Id="rId9" Type="http://schemas.openxmlformats.org/officeDocument/2006/relationships/printerSettings" Target="../printerSettings/printerSettings853.bin"/><Relationship Id="rId14" Type="http://schemas.openxmlformats.org/officeDocument/2006/relationships/printerSettings" Target="../printerSettings/printerSettings858.bin"/><Relationship Id="rId22" Type="http://schemas.openxmlformats.org/officeDocument/2006/relationships/printerSettings" Target="../printerSettings/printerSettings866.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79.bin"/><Relationship Id="rId18" Type="http://schemas.openxmlformats.org/officeDocument/2006/relationships/printerSettings" Target="../printerSettings/printerSettings884.bin"/><Relationship Id="rId26" Type="http://schemas.openxmlformats.org/officeDocument/2006/relationships/printerSettings" Target="../printerSettings/printerSettings892.bin"/><Relationship Id="rId39" Type="http://schemas.openxmlformats.org/officeDocument/2006/relationships/printerSettings" Target="../printerSettings/printerSettings905.bin"/><Relationship Id="rId21" Type="http://schemas.openxmlformats.org/officeDocument/2006/relationships/printerSettings" Target="../printerSettings/printerSettings887.bin"/><Relationship Id="rId34" Type="http://schemas.openxmlformats.org/officeDocument/2006/relationships/printerSettings" Target="../printerSettings/printerSettings900.bin"/><Relationship Id="rId7" Type="http://schemas.openxmlformats.org/officeDocument/2006/relationships/printerSettings" Target="../printerSettings/printerSettings873.bin"/><Relationship Id="rId2" Type="http://schemas.openxmlformats.org/officeDocument/2006/relationships/printerSettings" Target="../printerSettings/printerSettings868.bin"/><Relationship Id="rId16" Type="http://schemas.openxmlformats.org/officeDocument/2006/relationships/printerSettings" Target="../printerSettings/printerSettings882.bin"/><Relationship Id="rId20" Type="http://schemas.openxmlformats.org/officeDocument/2006/relationships/printerSettings" Target="../printerSettings/printerSettings886.bin"/><Relationship Id="rId29" Type="http://schemas.openxmlformats.org/officeDocument/2006/relationships/printerSettings" Target="../printerSettings/printerSettings895.bin"/><Relationship Id="rId41" Type="http://schemas.openxmlformats.org/officeDocument/2006/relationships/drawing" Target="../drawings/drawing22.xml"/><Relationship Id="rId1" Type="http://schemas.openxmlformats.org/officeDocument/2006/relationships/printerSettings" Target="../printerSettings/printerSettings867.bin"/><Relationship Id="rId6" Type="http://schemas.openxmlformats.org/officeDocument/2006/relationships/printerSettings" Target="../printerSettings/printerSettings872.bin"/><Relationship Id="rId11" Type="http://schemas.openxmlformats.org/officeDocument/2006/relationships/printerSettings" Target="../printerSettings/printerSettings877.bin"/><Relationship Id="rId24" Type="http://schemas.openxmlformats.org/officeDocument/2006/relationships/printerSettings" Target="../printerSettings/printerSettings890.bin"/><Relationship Id="rId32" Type="http://schemas.openxmlformats.org/officeDocument/2006/relationships/printerSettings" Target="../printerSettings/printerSettings898.bin"/><Relationship Id="rId37" Type="http://schemas.openxmlformats.org/officeDocument/2006/relationships/printerSettings" Target="../printerSettings/printerSettings903.bin"/><Relationship Id="rId40" Type="http://schemas.openxmlformats.org/officeDocument/2006/relationships/printerSettings" Target="../printerSettings/printerSettings906.bin"/><Relationship Id="rId5" Type="http://schemas.openxmlformats.org/officeDocument/2006/relationships/printerSettings" Target="../printerSettings/printerSettings871.bin"/><Relationship Id="rId15" Type="http://schemas.openxmlformats.org/officeDocument/2006/relationships/printerSettings" Target="../printerSettings/printerSettings881.bin"/><Relationship Id="rId23" Type="http://schemas.openxmlformats.org/officeDocument/2006/relationships/printerSettings" Target="../printerSettings/printerSettings889.bin"/><Relationship Id="rId28" Type="http://schemas.openxmlformats.org/officeDocument/2006/relationships/printerSettings" Target="../printerSettings/printerSettings894.bin"/><Relationship Id="rId36" Type="http://schemas.openxmlformats.org/officeDocument/2006/relationships/printerSettings" Target="../printerSettings/printerSettings902.bin"/><Relationship Id="rId10" Type="http://schemas.openxmlformats.org/officeDocument/2006/relationships/printerSettings" Target="../printerSettings/printerSettings876.bin"/><Relationship Id="rId19" Type="http://schemas.openxmlformats.org/officeDocument/2006/relationships/printerSettings" Target="../printerSettings/printerSettings885.bin"/><Relationship Id="rId31" Type="http://schemas.openxmlformats.org/officeDocument/2006/relationships/printerSettings" Target="../printerSettings/printerSettings897.bin"/><Relationship Id="rId4" Type="http://schemas.openxmlformats.org/officeDocument/2006/relationships/printerSettings" Target="../printerSettings/printerSettings870.bin"/><Relationship Id="rId9" Type="http://schemas.openxmlformats.org/officeDocument/2006/relationships/printerSettings" Target="../printerSettings/printerSettings875.bin"/><Relationship Id="rId14" Type="http://schemas.openxmlformats.org/officeDocument/2006/relationships/printerSettings" Target="../printerSettings/printerSettings880.bin"/><Relationship Id="rId22" Type="http://schemas.openxmlformats.org/officeDocument/2006/relationships/printerSettings" Target="../printerSettings/printerSettings888.bin"/><Relationship Id="rId27" Type="http://schemas.openxmlformats.org/officeDocument/2006/relationships/printerSettings" Target="../printerSettings/printerSettings893.bin"/><Relationship Id="rId30" Type="http://schemas.openxmlformats.org/officeDocument/2006/relationships/printerSettings" Target="../printerSettings/printerSettings896.bin"/><Relationship Id="rId35" Type="http://schemas.openxmlformats.org/officeDocument/2006/relationships/printerSettings" Target="../printerSettings/printerSettings901.bin"/><Relationship Id="rId8" Type="http://schemas.openxmlformats.org/officeDocument/2006/relationships/printerSettings" Target="../printerSettings/printerSettings874.bin"/><Relationship Id="rId3" Type="http://schemas.openxmlformats.org/officeDocument/2006/relationships/printerSettings" Target="../printerSettings/printerSettings869.bin"/><Relationship Id="rId12" Type="http://schemas.openxmlformats.org/officeDocument/2006/relationships/printerSettings" Target="../printerSettings/printerSettings878.bin"/><Relationship Id="rId17" Type="http://schemas.openxmlformats.org/officeDocument/2006/relationships/printerSettings" Target="../printerSettings/printerSettings883.bin"/><Relationship Id="rId25" Type="http://schemas.openxmlformats.org/officeDocument/2006/relationships/printerSettings" Target="../printerSettings/printerSettings891.bin"/><Relationship Id="rId33" Type="http://schemas.openxmlformats.org/officeDocument/2006/relationships/printerSettings" Target="../printerSettings/printerSettings899.bin"/><Relationship Id="rId38" Type="http://schemas.openxmlformats.org/officeDocument/2006/relationships/printerSettings" Target="../printerSettings/printerSettings9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14.bin"/><Relationship Id="rId13" Type="http://schemas.openxmlformats.org/officeDocument/2006/relationships/printerSettings" Target="../printerSettings/printerSettings919.bin"/><Relationship Id="rId18" Type="http://schemas.openxmlformats.org/officeDocument/2006/relationships/printerSettings" Target="../printerSettings/printerSettings924.bin"/><Relationship Id="rId26" Type="http://schemas.openxmlformats.org/officeDocument/2006/relationships/printerSettings" Target="../printerSettings/printerSettings932.bin"/><Relationship Id="rId3" Type="http://schemas.openxmlformats.org/officeDocument/2006/relationships/printerSettings" Target="../printerSettings/printerSettings909.bin"/><Relationship Id="rId21" Type="http://schemas.openxmlformats.org/officeDocument/2006/relationships/printerSettings" Target="../printerSettings/printerSettings927.bin"/><Relationship Id="rId7" Type="http://schemas.openxmlformats.org/officeDocument/2006/relationships/printerSettings" Target="../printerSettings/printerSettings913.bin"/><Relationship Id="rId12" Type="http://schemas.openxmlformats.org/officeDocument/2006/relationships/printerSettings" Target="../printerSettings/printerSettings918.bin"/><Relationship Id="rId17" Type="http://schemas.openxmlformats.org/officeDocument/2006/relationships/printerSettings" Target="../printerSettings/printerSettings923.bin"/><Relationship Id="rId25" Type="http://schemas.openxmlformats.org/officeDocument/2006/relationships/printerSettings" Target="../printerSettings/printerSettings931.bin"/><Relationship Id="rId2" Type="http://schemas.openxmlformats.org/officeDocument/2006/relationships/printerSettings" Target="../printerSettings/printerSettings908.bin"/><Relationship Id="rId16" Type="http://schemas.openxmlformats.org/officeDocument/2006/relationships/printerSettings" Target="../printerSettings/printerSettings922.bin"/><Relationship Id="rId20" Type="http://schemas.openxmlformats.org/officeDocument/2006/relationships/printerSettings" Target="../printerSettings/printerSettings926.bin"/><Relationship Id="rId29" Type="http://schemas.openxmlformats.org/officeDocument/2006/relationships/printerSettings" Target="../printerSettings/printerSettings935.bin"/><Relationship Id="rId1" Type="http://schemas.openxmlformats.org/officeDocument/2006/relationships/printerSettings" Target="../printerSettings/printerSettings907.bin"/><Relationship Id="rId6" Type="http://schemas.openxmlformats.org/officeDocument/2006/relationships/printerSettings" Target="../printerSettings/printerSettings912.bin"/><Relationship Id="rId11" Type="http://schemas.openxmlformats.org/officeDocument/2006/relationships/printerSettings" Target="../printerSettings/printerSettings917.bin"/><Relationship Id="rId24" Type="http://schemas.openxmlformats.org/officeDocument/2006/relationships/printerSettings" Target="../printerSettings/printerSettings930.bin"/><Relationship Id="rId32" Type="http://schemas.openxmlformats.org/officeDocument/2006/relationships/drawing" Target="../drawings/drawing23.xml"/><Relationship Id="rId5" Type="http://schemas.openxmlformats.org/officeDocument/2006/relationships/printerSettings" Target="../printerSettings/printerSettings911.bin"/><Relationship Id="rId15" Type="http://schemas.openxmlformats.org/officeDocument/2006/relationships/printerSettings" Target="../printerSettings/printerSettings921.bin"/><Relationship Id="rId23" Type="http://schemas.openxmlformats.org/officeDocument/2006/relationships/printerSettings" Target="../printerSettings/printerSettings929.bin"/><Relationship Id="rId28" Type="http://schemas.openxmlformats.org/officeDocument/2006/relationships/printerSettings" Target="../printerSettings/printerSettings934.bin"/><Relationship Id="rId10" Type="http://schemas.openxmlformats.org/officeDocument/2006/relationships/printerSettings" Target="../printerSettings/printerSettings916.bin"/><Relationship Id="rId19" Type="http://schemas.openxmlformats.org/officeDocument/2006/relationships/printerSettings" Target="../printerSettings/printerSettings925.bin"/><Relationship Id="rId31" Type="http://schemas.openxmlformats.org/officeDocument/2006/relationships/printerSettings" Target="../printerSettings/printerSettings937.bin"/><Relationship Id="rId4" Type="http://schemas.openxmlformats.org/officeDocument/2006/relationships/printerSettings" Target="../printerSettings/printerSettings910.bin"/><Relationship Id="rId9" Type="http://schemas.openxmlformats.org/officeDocument/2006/relationships/printerSettings" Target="../printerSettings/printerSettings915.bin"/><Relationship Id="rId14" Type="http://schemas.openxmlformats.org/officeDocument/2006/relationships/printerSettings" Target="../printerSettings/printerSettings920.bin"/><Relationship Id="rId22" Type="http://schemas.openxmlformats.org/officeDocument/2006/relationships/printerSettings" Target="../printerSettings/printerSettings928.bin"/><Relationship Id="rId27" Type="http://schemas.openxmlformats.org/officeDocument/2006/relationships/printerSettings" Target="../printerSettings/printerSettings933.bin"/><Relationship Id="rId30" Type="http://schemas.openxmlformats.org/officeDocument/2006/relationships/printerSettings" Target="../printerSettings/printerSettings93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45.bin"/><Relationship Id="rId13" Type="http://schemas.openxmlformats.org/officeDocument/2006/relationships/printerSettings" Target="../printerSettings/printerSettings950.bin"/><Relationship Id="rId3" Type="http://schemas.openxmlformats.org/officeDocument/2006/relationships/printerSettings" Target="../printerSettings/printerSettings940.bin"/><Relationship Id="rId7" Type="http://schemas.openxmlformats.org/officeDocument/2006/relationships/printerSettings" Target="../printerSettings/printerSettings944.bin"/><Relationship Id="rId12" Type="http://schemas.openxmlformats.org/officeDocument/2006/relationships/printerSettings" Target="../printerSettings/printerSettings949.bin"/><Relationship Id="rId2" Type="http://schemas.openxmlformats.org/officeDocument/2006/relationships/printerSettings" Target="../printerSettings/printerSettings939.bin"/><Relationship Id="rId1" Type="http://schemas.openxmlformats.org/officeDocument/2006/relationships/printerSettings" Target="../printerSettings/printerSettings938.bin"/><Relationship Id="rId6" Type="http://schemas.openxmlformats.org/officeDocument/2006/relationships/printerSettings" Target="../printerSettings/printerSettings943.bin"/><Relationship Id="rId11" Type="http://schemas.openxmlformats.org/officeDocument/2006/relationships/printerSettings" Target="../printerSettings/printerSettings948.bin"/><Relationship Id="rId5" Type="http://schemas.openxmlformats.org/officeDocument/2006/relationships/printerSettings" Target="../printerSettings/printerSettings942.bin"/><Relationship Id="rId15" Type="http://schemas.openxmlformats.org/officeDocument/2006/relationships/drawing" Target="../drawings/drawing24.xml"/><Relationship Id="rId10" Type="http://schemas.openxmlformats.org/officeDocument/2006/relationships/printerSettings" Target="../printerSettings/printerSettings947.bin"/><Relationship Id="rId4" Type="http://schemas.openxmlformats.org/officeDocument/2006/relationships/printerSettings" Target="../printerSettings/printerSettings941.bin"/><Relationship Id="rId9" Type="http://schemas.openxmlformats.org/officeDocument/2006/relationships/printerSettings" Target="../printerSettings/printerSettings946.bin"/><Relationship Id="rId14" Type="http://schemas.openxmlformats.org/officeDocument/2006/relationships/printerSettings" Target="../printerSettings/printerSettings95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9" Type="http://schemas.openxmlformats.org/officeDocument/2006/relationships/printerSettings" Target="../printerSettings/printerSettings990.bin"/><Relationship Id="rId21" Type="http://schemas.openxmlformats.org/officeDocument/2006/relationships/printerSettings" Target="../printerSettings/printerSettings972.bin"/><Relationship Id="rId34" Type="http://schemas.openxmlformats.org/officeDocument/2006/relationships/printerSettings" Target="../printerSettings/printerSettings985.bin"/><Relationship Id="rId42" Type="http://schemas.openxmlformats.org/officeDocument/2006/relationships/printerSettings" Target="../printerSettings/printerSettings993.bin"/><Relationship Id="rId47" Type="http://schemas.openxmlformats.org/officeDocument/2006/relationships/drawing" Target="../drawings/drawing25.xml"/><Relationship Id="rId7" Type="http://schemas.openxmlformats.org/officeDocument/2006/relationships/printerSettings" Target="../printerSettings/printerSettings958.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printerSettings" Target="../printerSettings/printerSettings983.bin"/><Relationship Id="rId37" Type="http://schemas.openxmlformats.org/officeDocument/2006/relationships/printerSettings" Target="../printerSettings/printerSettings988.bin"/><Relationship Id="rId40" Type="http://schemas.openxmlformats.org/officeDocument/2006/relationships/printerSettings" Target="../printerSettings/printerSettings991.bin"/><Relationship Id="rId45" Type="http://schemas.openxmlformats.org/officeDocument/2006/relationships/printerSettings" Target="../printerSettings/printerSettings996.bin"/><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36" Type="http://schemas.openxmlformats.org/officeDocument/2006/relationships/printerSettings" Target="../printerSettings/printerSettings987.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4" Type="http://schemas.openxmlformats.org/officeDocument/2006/relationships/printerSettings" Target="../printerSettings/printerSettings995.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 Id="rId35" Type="http://schemas.openxmlformats.org/officeDocument/2006/relationships/printerSettings" Target="../printerSettings/printerSettings986.bin"/><Relationship Id="rId43" Type="http://schemas.openxmlformats.org/officeDocument/2006/relationships/printerSettings" Target="../printerSettings/printerSettings994.bin"/><Relationship Id="rId8" Type="http://schemas.openxmlformats.org/officeDocument/2006/relationships/printerSettings" Target="../printerSettings/printerSettings959.bin"/><Relationship Id="rId3" Type="http://schemas.openxmlformats.org/officeDocument/2006/relationships/printerSettings" Target="../printerSettings/printerSettings954.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33" Type="http://schemas.openxmlformats.org/officeDocument/2006/relationships/printerSettings" Target="../printerSettings/printerSettings984.bin"/><Relationship Id="rId38" Type="http://schemas.openxmlformats.org/officeDocument/2006/relationships/printerSettings" Target="../printerSettings/printerSettings989.bin"/><Relationship Id="rId46" Type="http://schemas.openxmlformats.org/officeDocument/2006/relationships/printerSettings" Target="../printerSettings/printerSettings997.bin"/><Relationship Id="rId20" Type="http://schemas.openxmlformats.org/officeDocument/2006/relationships/printerSettings" Target="../printerSettings/printerSettings971.bin"/><Relationship Id="rId41" Type="http://schemas.openxmlformats.org/officeDocument/2006/relationships/printerSettings" Target="../printerSettings/printerSettings992.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00.bin"/><Relationship Id="rId2" Type="http://schemas.openxmlformats.org/officeDocument/2006/relationships/printerSettings" Target="../printerSettings/printerSettings999.bin"/><Relationship Id="rId1" Type="http://schemas.openxmlformats.org/officeDocument/2006/relationships/printerSettings" Target="../printerSettings/printerSettings998.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3.bin"/><Relationship Id="rId2" Type="http://schemas.openxmlformats.org/officeDocument/2006/relationships/printerSettings" Target="../printerSettings/printerSettings1002.bin"/><Relationship Id="rId1" Type="http://schemas.openxmlformats.org/officeDocument/2006/relationships/printerSettings" Target="../printerSettings/printerSettings1001.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06.bin"/><Relationship Id="rId2" Type="http://schemas.openxmlformats.org/officeDocument/2006/relationships/printerSettings" Target="../printerSettings/printerSettings1005.bin"/><Relationship Id="rId1" Type="http://schemas.openxmlformats.org/officeDocument/2006/relationships/printerSettings" Target="../printerSettings/printerSettings1004.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09.bin"/><Relationship Id="rId2" Type="http://schemas.openxmlformats.org/officeDocument/2006/relationships/printerSettings" Target="../printerSettings/printerSettings1008.bin"/><Relationship Id="rId1" Type="http://schemas.openxmlformats.org/officeDocument/2006/relationships/printerSettings" Target="../printerSettings/printerSettings1007.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22.bin"/><Relationship Id="rId18" Type="http://schemas.openxmlformats.org/officeDocument/2006/relationships/printerSettings" Target="../printerSettings/printerSettings1027.bin"/><Relationship Id="rId26" Type="http://schemas.openxmlformats.org/officeDocument/2006/relationships/printerSettings" Target="../printerSettings/printerSettings1035.bin"/><Relationship Id="rId39" Type="http://schemas.openxmlformats.org/officeDocument/2006/relationships/printerSettings" Target="../printerSettings/printerSettings1048.bin"/><Relationship Id="rId21" Type="http://schemas.openxmlformats.org/officeDocument/2006/relationships/printerSettings" Target="../printerSettings/printerSettings1030.bin"/><Relationship Id="rId34" Type="http://schemas.openxmlformats.org/officeDocument/2006/relationships/printerSettings" Target="../printerSettings/printerSettings1043.bin"/><Relationship Id="rId42" Type="http://schemas.openxmlformats.org/officeDocument/2006/relationships/printerSettings" Target="../printerSettings/printerSettings1051.bin"/><Relationship Id="rId7" Type="http://schemas.openxmlformats.org/officeDocument/2006/relationships/printerSettings" Target="../printerSettings/printerSettings1016.bin"/><Relationship Id="rId2" Type="http://schemas.openxmlformats.org/officeDocument/2006/relationships/printerSettings" Target="../printerSettings/printerSettings1011.bin"/><Relationship Id="rId16" Type="http://schemas.openxmlformats.org/officeDocument/2006/relationships/printerSettings" Target="../printerSettings/printerSettings1025.bin"/><Relationship Id="rId20" Type="http://schemas.openxmlformats.org/officeDocument/2006/relationships/printerSettings" Target="../printerSettings/printerSettings1029.bin"/><Relationship Id="rId29" Type="http://schemas.openxmlformats.org/officeDocument/2006/relationships/printerSettings" Target="../printerSettings/printerSettings1038.bin"/><Relationship Id="rId41" Type="http://schemas.openxmlformats.org/officeDocument/2006/relationships/printerSettings" Target="../printerSettings/printerSettings1050.bin"/><Relationship Id="rId1" Type="http://schemas.openxmlformats.org/officeDocument/2006/relationships/printerSettings" Target="../printerSettings/printerSettings1010.bin"/><Relationship Id="rId6" Type="http://schemas.openxmlformats.org/officeDocument/2006/relationships/printerSettings" Target="../printerSettings/printerSettings1015.bin"/><Relationship Id="rId11" Type="http://schemas.openxmlformats.org/officeDocument/2006/relationships/printerSettings" Target="../printerSettings/printerSettings1020.bin"/><Relationship Id="rId24" Type="http://schemas.openxmlformats.org/officeDocument/2006/relationships/printerSettings" Target="../printerSettings/printerSettings1033.bin"/><Relationship Id="rId32" Type="http://schemas.openxmlformats.org/officeDocument/2006/relationships/printerSettings" Target="../printerSettings/printerSettings1041.bin"/><Relationship Id="rId37" Type="http://schemas.openxmlformats.org/officeDocument/2006/relationships/printerSettings" Target="../printerSettings/printerSettings1046.bin"/><Relationship Id="rId40" Type="http://schemas.openxmlformats.org/officeDocument/2006/relationships/printerSettings" Target="../printerSettings/printerSettings1049.bin"/><Relationship Id="rId5" Type="http://schemas.openxmlformats.org/officeDocument/2006/relationships/printerSettings" Target="../printerSettings/printerSettings1014.bin"/><Relationship Id="rId15" Type="http://schemas.openxmlformats.org/officeDocument/2006/relationships/printerSettings" Target="../printerSettings/printerSettings1024.bin"/><Relationship Id="rId23" Type="http://schemas.openxmlformats.org/officeDocument/2006/relationships/printerSettings" Target="../printerSettings/printerSettings1032.bin"/><Relationship Id="rId28" Type="http://schemas.openxmlformats.org/officeDocument/2006/relationships/printerSettings" Target="../printerSettings/printerSettings1037.bin"/><Relationship Id="rId36" Type="http://schemas.openxmlformats.org/officeDocument/2006/relationships/printerSettings" Target="../printerSettings/printerSettings1045.bin"/><Relationship Id="rId10" Type="http://schemas.openxmlformats.org/officeDocument/2006/relationships/printerSettings" Target="../printerSettings/printerSettings1019.bin"/><Relationship Id="rId19" Type="http://schemas.openxmlformats.org/officeDocument/2006/relationships/printerSettings" Target="../printerSettings/printerSettings1028.bin"/><Relationship Id="rId31" Type="http://schemas.openxmlformats.org/officeDocument/2006/relationships/printerSettings" Target="../printerSettings/printerSettings1040.bin"/><Relationship Id="rId4" Type="http://schemas.openxmlformats.org/officeDocument/2006/relationships/printerSettings" Target="../printerSettings/printerSettings1013.bin"/><Relationship Id="rId9" Type="http://schemas.openxmlformats.org/officeDocument/2006/relationships/printerSettings" Target="../printerSettings/printerSettings1018.bin"/><Relationship Id="rId14" Type="http://schemas.openxmlformats.org/officeDocument/2006/relationships/printerSettings" Target="../printerSettings/printerSettings1023.bin"/><Relationship Id="rId22" Type="http://schemas.openxmlformats.org/officeDocument/2006/relationships/printerSettings" Target="../printerSettings/printerSettings1031.bin"/><Relationship Id="rId27" Type="http://schemas.openxmlformats.org/officeDocument/2006/relationships/printerSettings" Target="../printerSettings/printerSettings1036.bin"/><Relationship Id="rId30" Type="http://schemas.openxmlformats.org/officeDocument/2006/relationships/printerSettings" Target="../printerSettings/printerSettings1039.bin"/><Relationship Id="rId35" Type="http://schemas.openxmlformats.org/officeDocument/2006/relationships/printerSettings" Target="../printerSettings/printerSettings1044.bin"/><Relationship Id="rId43" Type="http://schemas.openxmlformats.org/officeDocument/2006/relationships/drawing" Target="../drawings/drawing30.xml"/><Relationship Id="rId8" Type="http://schemas.openxmlformats.org/officeDocument/2006/relationships/printerSettings" Target="../printerSettings/printerSettings1017.bin"/><Relationship Id="rId3" Type="http://schemas.openxmlformats.org/officeDocument/2006/relationships/printerSettings" Target="../printerSettings/printerSettings1012.bin"/><Relationship Id="rId12" Type="http://schemas.openxmlformats.org/officeDocument/2006/relationships/printerSettings" Target="../printerSettings/printerSettings1021.bin"/><Relationship Id="rId17" Type="http://schemas.openxmlformats.org/officeDocument/2006/relationships/printerSettings" Target="../printerSettings/printerSettings1026.bin"/><Relationship Id="rId25" Type="http://schemas.openxmlformats.org/officeDocument/2006/relationships/printerSettings" Target="../printerSettings/printerSettings1034.bin"/><Relationship Id="rId33" Type="http://schemas.openxmlformats.org/officeDocument/2006/relationships/printerSettings" Target="../printerSettings/printerSettings1042.bin"/><Relationship Id="rId38" Type="http://schemas.openxmlformats.org/officeDocument/2006/relationships/printerSettings" Target="../printerSettings/printerSettings1047.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064.bin"/><Relationship Id="rId18" Type="http://schemas.openxmlformats.org/officeDocument/2006/relationships/printerSettings" Target="../printerSettings/printerSettings1069.bin"/><Relationship Id="rId26" Type="http://schemas.openxmlformats.org/officeDocument/2006/relationships/printerSettings" Target="../printerSettings/printerSettings1077.bin"/><Relationship Id="rId39" Type="http://schemas.openxmlformats.org/officeDocument/2006/relationships/printerSettings" Target="../printerSettings/printerSettings1090.bin"/><Relationship Id="rId21" Type="http://schemas.openxmlformats.org/officeDocument/2006/relationships/printerSettings" Target="../printerSettings/printerSettings1072.bin"/><Relationship Id="rId34" Type="http://schemas.openxmlformats.org/officeDocument/2006/relationships/printerSettings" Target="../printerSettings/printerSettings1085.bin"/><Relationship Id="rId42" Type="http://schemas.openxmlformats.org/officeDocument/2006/relationships/printerSettings" Target="../printerSettings/printerSettings1093.bin"/><Relationship Id="rId7" Type="http://schemas.openxmlformats.org/officeDocument/2006/relationships/printerSettings" Target="../printerSettings/printerSettings1058.bin"/><Relationship Id="rId2" Type="http://schemas.openxmlformats.org/officeDocument/2006/relationships/printerSettings" Target="../printerSettings/printerSettings1053.bin"/><Relationship Id="rId16" Type="http://schemas.openxmlformats.org/officeDocument/2006/relationships/printerSettings" Target="../printerSettings/printerSettings1067.bin"/><Relationship Id="rId20" Type="http://schemas.openxmlformats.org/officeDocument/2006/relationships/printerSettings" Target="../printerSettings/printerSettings1071.bin"/><Relationship Id="rId29" Type="http://schemas.openxmlformats.org/officeDocument/2006/relationships/printerSettings" Target="../printerSettings/printerSettings1080.bin"/><Relationship Id="rId41" Type="http://schemas.openxmlformats.org/officeDocument/2006/relationships/printerSettings" Target="../printerSettings/printerSettings1092.bin"/><Relationship Id="rId1" Type="http://schemas.openxmlformats.org/officeDocument/2006/relationships/printerSettings" Target="../printerSettings/printerSettings1052.bin"/><Relationship Id="rId6" Type="http://schemas.openxmlformats.org/officeDocument/2006/relationships/printerSettings" Target="../printerSettings/printerSettings1057.bin"/><Relationship Id="rId11" Type="http://schemas.openxmlformats.org/officeDocument/2006/relationships/printerSettings" Target="../printerSettings/printerSettings1062.bin"/><Relationship Id="rId24" Type="http://schemas.openxmlformats.org/officeDocument/2006/relationships/printerSettings" Target="../printerSettings/printerSettings1075.bin"/><Relationship Id="rId32" Type="http://schemas.openxmlformats.org/officeDocument/2006/relationships/printerSettings" Target="../printerSettings/printerSettings1083.bin"/><Relationship Id="rId37" Type="http://schemas.openxmlformats.org/officeDocument/2006/relationships/printerSettings" Target="../printerSettings/printerSettings1088.bin"/><Relationship Id="rId40" Type="http://schemas.openxmlformats.org/officeDocument/2006/relationships/printerSettings" Target="../printerSettings/printerSettings1091.bin"/><Relationship Id="rId5" Type="http://schemas.openxmlformats.org/officeDocument/2006/relationships/printerSettings" Target="../printerSettings/printerSettings1056.bin"/><Relationship Id="rId15" Type="http://schemas.openxmlformats.org/officeDocument/2006/relationships/printerSettings" Target="../printerSettings/printerSettings1066.bin"/><Relationship Id="rId23" Type="http://schemas.openxmlformats.org/officeDocument/2006/relationships/printerSettings" Target="../printerSettings/printerSettings1074.bin"/><Relationship Id="rId28" Type="http://schemas.openxmlformats.org/officeDocument/2006/relationships/printerSettings" Target="../printerSettings/printerSettings1079.bin"/><Relationship Id="rId36" Type="http://schemas.openxmlformats.org/officeDocument/2006/relationships/printerSettings" Target="../printerSettings/printerSettings1087.bin"/><Relationship Id="rId10" Type="http://schemas.openxmlformats.org/officeDocument/2006/relationships/printerSettings" Target="../printerSettings/printerSettings1061.bin"/><Relationship Id="rId19" Type="http://schemas.openxmlformats.org/officeDocument/2006/relationships/printerSettings" Target="../printerSettings/printerSettings1070.bin"/><Relationship Id="rId31" Type="http://schemas.openxmlformats.org/officeDocument/2006/relationships/printerSettings" Target="../printerSettings/printerSettings1082.bin"/><Relationship Id="rId4" Type="http://schemas.openxmlformats.org/officeDocument/2006/relationships/printerSettings" Target="../printerSettings/printerSettings1055.bin"/><Relationship Id="rId9" Type="http://schemas.openxmlformats.org/officeDocument/2006/relationships/printerSettings" Target="../printerSettings/printerSettings1060.bin"/><Relationship Id="rId14" Type="http://schemas.openxmlformats.org/officeDocument/2006/relationships/printerSettings" Target="../printerSettings/printerSettings1065.bin"/><Relationship Id="rId22" Type="http://schemas.openxmlformats.org/officeDocument/2006/relationships/printerSettings" Target="../printerSettings/printerSettings1073.bin"/><Relationship Id="rId27" Type="http://schemas.openxmlformats.org/officeDocument/2006/relationships/printerSettings" Target="../printerSettings/printerSettings1078.bin"/><Relationship Id="rId30" Type="http://schemas.openxmlformats.org/officeDocument/2006/relationships/printerSettings" Target="../printerSettings/printerSettings1081.bin"/><Relationship Id="rId35" Type="http://schemas.openxmlformats.org/officeDocument/2006/relationships/printerSettings" Target="../printerSettings/printerSettings1086.bin"/><Relationship Id="rId8" Type="http://schemas.openxmlformats.org/officeDocument/2006/relationships/printerSettings" Target="../printerSettings/printerSettings1059.bin"/><Relationship Id="rId3" Type="http://schemas.openxmlformats.org/officeDocument/2006/relationships/printerSettings" Target="../printerSettings/printerSettings1054.bin"/><Relationship Id="rId12" Type="http://schemas.openxmlformats.org/officeDocument/2006/relationships/printerSettings" Target="../printerSettings/printerSettings1063.bin"/><Relationship Id="rId17" Type="http://schemas.openxmlformats.org/officeDocument/2006/relationships/printerSettings" Target="../printerSettings/printerSettings1068.bin"/><Relationship Id="rId25" Type="http://schemas.openxmlformats.org/officeDocument/2006/relationships/printerSettings" Target="../printerSettings/printerSettings1076.bin"/><Relationship Id="rId33" Type="http://schemas.openxmlformats.org/officeDocument/2006/relationships/printerSettings" Target="../printerSettings/printerSettings1084.bin"/><Relationship Id="rId38" Type="http://schemas.openxmlformats.org/officeDocument/2006/relationships/printerSettings" Target="../printerSettings/printerSettings1089.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4.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47" Type="http://schemas.openxmlformats.org/officeDocument/2006/relationships/ctrlProp" Target="../ctrlProps/ctrlProp95.xml"/><Relationship Id="rId63" Type="http://schemas.openxmlformats.org/officeDocument/2006/relationships/ctrlProp" Target="../ctrlProps/ctrlProp111.xml"/><Relationship Id="rId68" Type="http://schemas.openxmlformats.org/officeDocument/2006/relationships/ctrlProp" Target="../ctrlProps/ctrlProp116.xml"/><Relationship Id="rId84" Type="http://schemas.openxmlformats.org/officeDocument/2006/relationships/ctrlProp" Target="../ctrlProps/ctrlProp132.xml"/><Relationship Id="rId89" Type="http://schemas.openxmlformats.org/officeDocument/2006/relationships/ctrlProp" Target="../ctrlProps/ctrlProp137.xml"/><Relationship Id="rId16" Type="http://schemas.openxmlformats.org/officeDocument/2006/relationships/printerSettings" Target="../printerSettings/printerSettings249.bin"/><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37" Type="http://schemas.openxmlformats.org/officeDocument/2006/relationships/ctrlProp" Target="../ctrlProps/ctrlProp85.xml"/><Relationship Id="rId53" Type="http://schemas.openxmlformats.org/officeDocument/2006/relationships/ctrlProp" Target="../ctrlProps/ctrlProp101.xml"/><Relationship Id="rId58" Type="http://schemas.openxmlformats.org/officeDocument/2006/relationships/ctrlProp" Target="../ctrlProps/ctrlProp106.xml"/><Relationship Id="rId74" Type="http://schemas.openxmlformats.org/officeDocument/2006/relationships/ctrlProp" Target="../ctrlProps/ctrlProp122.xml"/><Relationship Id="rId79" Type="http://schemas.openxmlformats.org/officeDocument/2006/relationships/ctrlProp" Target="../ctrlProps/ctrlProp127.xml"/><Relationship Id="rId5" Type="http://schemas.openxmlformats.org/officeDocument/2006/relationships/printerSettings" Target="../printerSettings/printerSettings238.bin"/><Relationship Id="rId90" Type="http://schemas.openxmlformats.org/officeDocument/2006/relationships/ctrlProp" Target="../ctrlProps/ctrlProp138.xml"/><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80" Type="http://schemas.openxmlformats.org/officeDocument/2006/relationships/ctrlProp" Target="../ctrlProps/ctrlProp128.xml"/><Relationship Id="rId85" Type="http://schemas.openxmlformats.org/officeDocument/2006/relationships/ctrlProp" Target="../ctrlProps/ctrlProp133.xml"/><Relationship Id="rId3" Type="http://schemas.openxmlformats.org/officeDocument/2006/relationships/printerSettings" Target="../printerSettings/printerSettings236.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67" Type="http://schemas.openxmlformats.org/officeDocument/2006/relationships/ctrlProp" Target="../ctrlProps/ctrlProp11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54" Type="http://schemas.openxmlformats.org/officeDocument/2006/relationships/ctrlProp" Target="../ctrlProps/ctrlProp102.xml"/><Relationship Id="rId62" Type="http://schemas.openxmlformats.org/officeDocument/2006/relationships/ctrlProp" Target="../ctrlProps/ctrlProp110.xml"/><Relationship Id="rId70" Type="http://schemas.openxmlformats.org/officeDocument/2006/relationships/ctrlProp" Target="../ctrlProps/ctrlProp118.xml"/><Relationship Id="rId75" Type="http://schemas.openxmlformats.org/officeDocument/2006/relationships/ctrlProp" Target="../ctrlProps/ctrlProp123.xml"/><Relationship Id="rId83" Type="http://schemas.openxmlformats.org/officeDocument/2006/relationships/ctrlProp" Target="../ctrlProps/ctrlProp131.xml"/><Relationship Id="rId88" Type="http://schemas.openxmlformats.org/officeDocument/2006/relationships/ctrlProp" Target="../ctrlProps/ctrlProp136.xml"/><Relationship Id="rId91" Type="http://schemas.openxmlformats.org/officeDocument/2006/relationships/ctrlProp" Target="../ctrlProps/ctrlProp139.xml"/><Relationship Id="rId96" Type="http://schemas.openxmlformats.org/officeDocument/2006/relationships/ctrlProp" Target="../ctrlProps/ctrlProp144.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65" Type="http://schemas.openxmlformats.org/officeDocument/2006/relationships/ctrlProp" Target="../ctrlProps/ctrlProp113.xml"/><Relationship Id="rId73" Type="http://schemas.openxmlformats.org/officeDocument/2006/relationships/ctrlProp" Target="../ctrlProps/ctrlProp121.xml"/><Relationship Id="rId78" Type="http://schemas.openxmlformats.org/officeDocument/2006/relationships/ctrlProp" Target="../ctrlProps/ctrlProp126.xml"/><Relationship Id="rId81" Type="http://schemas.openxmlformats.org/officeDocument/2006/relationships/ctrlProp" Target="../ctrlProps/ctrlProp129.xml"/><Relationship Id="rId86" Type="http://schemas.openxmlformats.org/officeDocument/2006/relationships/ctrlProp" Target="../ctrlProps/ctrlProp134.xml"/><Relationship Id="rId94" Type="http://schemas.openxmlformats.org/officeDocument/2006/relationships/ctrlProp" Target="../ctrlProps/ctrlProp142.xml"/><Relationship Id="rId99" Type="http://schemas.openxmlformats.org/officeDocument/2006/relationships/ctrlProp" Target="../ctrlProps/ctrlProp147.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1" sqref="B1:H1"/>
    </sheetView>
  </sheetViews>
  <sheetFormatPr defaultColWidth="9.140625" defaultRowHeight="15.75"/>
  <cols>
    <col min="1" max="1" width="27.5703125" style="48" customWidth="1"/>
    <col min="2" max="2" width="14.85546875" style="48" customWidth="1"/>
    <col min="3" max="7" width="9.140625" style="48"/>
    <col min="8" max="8" width="43.140625" style="48" customWidth="1"/>
    <col min="9" max="16384" width="9.140625" style="12"/>
  </cols>
  <sheetData>
    <row r="1" spans="1:8" s="11" customFormat="1" ht="57.75" customHeight="1">
      <c r="A1" s="751" t="s">
        <v>0</v>
      </c>
      <c r="B1" s="789" t="s">
        <v>1046</v>
      </c>
      <c r="C1" s="790"/>
      <c r="D1" s="790"/>
      <c r="E1" s="790"/>
      <c r="F1" s="790"/>
      <c r="G1" s="790"/>
      <c r="H1" s="790"/>
    </row>
    <row r="2" spans="1:8" s="11" customFormat="1" ht="30.75" customHeight="1">
      <c r="A2" s="751" t="s">
        <v>1</v>
      </c>
      <c r="B2" s="760" t="s">
        <v>1047</v>
      </c>
      <c r="C2" s="21"/>
      <c r="D2" s="21"/>
      <c r="E2" s="21"/>
      <c r="F2" s="21"/>
      <c r="G2" s="21"/>
      <c r="H2" s="21"/>
    </row>
    <row r="3" spans="1:8" s="11" customFormat="1" ht="30" customHeight="1">
      <c r="A3" s="751" t="s">
        <v>2</v>
      </c>
      <c r="B3" s="792" t="s">
        <v>1048</v>
      </c>
      <c r="C3" s="789"/>
      <c r="D3" s="789"/>
      <c r="E3" s="789"/>
      <c r="F3" s="789"/>
      <c r="G3" s="789"/>
      <c r="H3" s="21"/>
    </row>
    <row r="4" spans="1:8" s="11" customFormat="1">
      <c r="A4" s="21"/>
      <c r="B4" s="791"/>
      <c r="C4" s="791"/>
      <c r="D4" s="21"/>
      <c r="E4" s="21"/>
      <c r="F4" s="21"/>
      <c r="G4" s="21"/>
      <c r="H4" s="21"/>
    </row>
    <row r="5" spans="1:8" s="11" customFormat="1" ht="16.5">
      <c r="A5" s="751" t="s">
        <v>3</v>
      </c>
      <c r="B5" s="760">
        <v>24</v>
      </c>
      <c r="C5" s="481" t="s">
        <v>4</v>
      </c>
      <c r="D5" s="21"/>
      <c r="E5" s="21"/>
      <c r="F5" s="21"/>
      <c r="G5" s="21"/>
      <c r="H5" s="21"/>
    </row>
    <row r="6" spans="1:8">
      <c r="A6" s="21"/>
      <c r="B6" s="760"/>
      <c r="C6" s="481"/>
      <c r="D6" s="21"/>
      <c r="E6" s="21"/>
      <c r="F6" s="21"/>
      <c r="G6" s="21"/>
      <c r="H6" s="21"/>
    </row>
    <row r="7" spans="1:8" ht="16.5">
      <c r="A7" s="121"/>
      <c r="B7" s="21"/>
      <c r="C7" s="21"/>
      <c r="D7" s="21"/>
      <c r="E7" s="21"/>
      <c r="F7" s="21"/>
      <c r="G7" s="21"/>
      <c r="H7" s="21"/>
    </row>
    <row r="9" spans="1:8">
      <c r="A9" s="21"/>
      <c r="B9" s="382"/>
      <c r="C9" s="21"/>
      <c r="D9" s="21"/>
      <c r="E9" s="21"/>
      <c r="F9" s="21"/>
      <c r="G9" s="21"/>
      <c r="H9" s="21"/>
    </row>
  </sheetData>
  <sheetProtection formatColumns="0" formatRows="0" selectLockedCell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50.5703125" style="16" customWidth="1"/>
    <col min="6" max="8" width="9.140625" style="11"/>
    <col min="9" max="16384" width="9.140625" style="12"/>
  </cols>
  <sheetData>
    <row r="1" spans="1:9" s="499" customFormat="1" ht="19.5" customHeight="1">
      <c r="A1" s="1153" t="str">
        <f>'Attach 3(JV)'!A1</f>
        <v>Specification No.: CC/NT/W-TR/DOM/A04/24/04796</v>
      </c>
      <c r="B1" s="1153"/>
      <c r="C1" s="1153"/>
      <c r="D1" s="1153"/>
      <c r="E1" s="512" t="str">
        <f>"Attachment-4(B) "&amp; 'Attach 3(JV)'!AT1</f>
        <v xml:space="preserve">Attachment-4(B) </v>
      </c>
      <c r="F1" s="498"/>
      <c r="G1" s="498"/>
      <c r="H1" s="498"/>
    </row>
    <row r="3" spans="1:9" ht="58.5" customHeight="1">
      <c r="A3" s="808" t="str">
        <f>'Attach 3(JV)'!A3</f>
        <v xml:space="preserve">400 kV Transformer  Package 4TR-04-(SIS) for 3X 500 MVA, 400/220/33kV Transformers  1x315 MVA, 400/220/33kV Transformers  Under SIS Reserve Fund </v>
      </c>
      <c r="B3" s="809"/>
      <c r="C3" s="809"/>
      <c r="D3" s="809"/>
      <c r="E3" s="809"/>
      <c r="F3" s="13"/>
      <c r="G3" s="14"/>
      <c r="H3" s="13"/>
    </row>
    <row r="4" spans="1:9" ht="20.100000000000001" customHeight="1">
      <c r="A4" s="15"/>
      <c r="H4" s="17"/>
      <c r="I4" s="2"/>
    </row>
    <row r="5" spans="1:9" ht="20.100000000000001" customHeight="1">
      <c r="A5" s="837" t="s">
        <v>330</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row>
    <row r="12" spans="1:9" ht="20.100000000000001" customHeight="1">
      <c r="A12" s="19"/>
      <c r="B12" s="840">
        <f>'Attach 3(JV)'!B12</f>
        <v>0</v>
      </c>
      <c r="C12" s="840"/>
      <c r="D12" s="840"/>
      <c r="E12" s="3"/>
    </row>
    <row r="13" spans="1:9" ht="20.100000000000001" customHeight="1">
      <c r="A13" s="16" t="s">
        <v>60</v>
      </c>
    </row>
    <row r="14" spans="1:9" ht="20.100000000000001" customHeight="1">
      <c r="A14" s="19"/>
    </row>
    <row r="15" spans="1:9" ht="87.75" customHeight="1">
      <c r="A15" s="1154" t="s">
        <v>338</v>
      </c>
      <c r="B15" s="1154"/>
      <c r="C15" s="1154"/>
      <c r="D15" s="1154"/>
      <c r="E15" s="1154"/>
    </row>
    <row r="16" spans="1:9" ht="30" customHeight="1">
      <c r="A16" s="66" t="s">
        <v>255</v>
      </c>
      <c r="B16" s="1156"/>
      <c r="C16" s="1156"/>
      <c r="D16" s="1156"/>
      <c r="E16" s="1156"/>
    </row>
    <row r="17" spans="1:5" ht="30" customHeight="1">
      <c r="A17" s="66" t="s">
        <v>257</v>
      </c>
      <c r="B17" s="1156"/>
      <c r="C17" s="1156"/>
      <c r="D17" s="1156"/>
      <c r="E17" s="1156"/>
    </row>
    <row r="18" spans="1:5" ht="30" customHeight="1">
      <c r="A18" s="66" t="s">
        <v>259</v>
      </c>
      <c r="B18" s="1156"/>
      <c r="C18" s="1156"/>
      <c r="D18" s="1156"/>
      <c r="E18" s="1156"/>
    </row>
    <row r="19" spans="1:5" ht="30" customHeight="1">
      <c r="A19" s="29" t="s">
        <v>261</v>
      </c>
      <c r="B19" s="1156"/>
      <c r="C19" s="1156"/>
      <c r="D19" s="1156"/>
      <c r="E19" s="1156"/>
    </row>
    <row r="20" spans="1:5" ht="30" customHeight="1">
      <c r="A20" s="29" t="s">
        <v>339</v>
      </c>
      <c r="B20" s="1156"/>
      <c r="C20" s="1156"/>
      <c r="D20" s="1156"/>
      <c r="E20" s="1156"/>
    </row>
    <row r="21" spans="1:5" ht="30" customHeight="1">
      <c r="A21" s="29" t="s">
        <v>340</v>
      </c>
      <c r="B21" s="1156"/>
      <c r="C21" s="1156"/>
      <c r="D21" s="1156"/>
      <c r="E21" s="1156"/>
    </row>
    <row r="22" spans="1:5" ht="16.5" customHeight="1">
      <c r="A22" s="90"/>
    </row>
    <row r="23" spans="1:5" ht="27.95" customHeight="1">
      <c r="D23" s="24"/>
    </row>
    <row r="24" spans="1:5" ht="27.95" customHeight="1">
      <c r="A24" s="23" t="s">
        <v>62</v>
      </c>
      <c r="B24" s="49" t="str">
        <f>'Attach 3(JV)'!B24</f>
        <v>--</v>
      </c>
      <c r="D24" s="24" t="s">
        <v>63</v>
      </c>
      <c r="E24" s="185" t="str">
        <f>'Attach 3(JV)'!E24</f>
        <v/>
      </c>
    </row>
    <row r="25" spans="1:5" ht="27.95" customHeight="1">
      <c r="A25" s="23" t="s">
        <v>64</v>
      </c>
      <c r="B25" s="185" t="str">
        <f>'Attach 3(JV)'!B25</f>
        <v/>
      </c>
      <c r="D25" s="24" t="s">
        <v>65</v>
      </c>
      <c r="E25" s="185" t="str">
        <f>'Attach 3(JV)'!E25</f>
        <v/>
      </c>
    </row>
    <row r="26" spans="1:5" ht="27.95" customHeight="1">
      <c r="D26" s="24"/>
    </row>
    <row r="27" spans="1:5" ht="33" customHeight="1"/>
    <row r="28" spans="1:5" ht="33"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c r="A35" s="25"/>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16" customWidth="1"/>
    <col min="2" max="2" width="30.7109375" style="16" customWidth="1"/>
    <col min="3" max="3" width="20.42578125" style="16" customWidth="1"/>
    <col min="4" max="4" width="24.28515625" style="16" customWidth="1"/>
    <col min="5" max="5" width="35.140625" style="16" customWidth="1"/>
    <col min="6" max="7" width="9.140625" style="11"/>
    <col min="8" max="8" width="0" style="11" hidden="1" customWidth="1"/>
    <col min="9" max="16384" width="9.140625" style="12"/>
  </cols>
  <sheetData>
    <row r="1" spans="1:9" s="499" customFormat="1" ht="27" customHeight="1">
      <c r="A1" s="916" t="str">
        <f>'Attach 3(JV)'!A1:D1</f>
        <v>Specification No.: CC/NT/W-TR/DOM/A04/24/04796</v>
      </c>
      <c r="B1" s="916"/>
      <c r="C1" s="916"/>
      <c r="D1" s="1163" t="str">
        <f>"Attachment-5 " &amp; 'Attach 3(JV)'!AT1</f>
        <v xml:space="preserve">Attachment-5 </v>
      </c>
      <c r="E1" s="1163"/>
      <c r="F1" s="498"/>
      <c r="G1" s="498"/>
      <c r="H1" s="498"/>
    </row>
    <row r="3" spans="1:9" ht="54" customHeight="1">
      <c r="A3" s="808" t="str">
        <f>'Attach 3(JV)'!A3</f>
        <v xml:space="preserve">400 kV Transformer  Package 4TR-04-(SIS) for 3X 500 MVA, 400/220/33kV Transformers  1x315 MVA, 400/220/33kV Transformers  Under SIS Reserve Fund </v>
      </c>
      <c r="B3" s="809"/>
      <c r="C3" s="809"/>
      <c r="D3" s="809"/>
      <c r="E3" s="809"/>
      <c r="F3" s="13"/>
      <c r="G3" s="14"/>
      <c r="H3" s="13"/>
    </row>
    <row r="4" spans="1:9" ht="42" hidden="1" customHeight="1">
      <c r="A4" s="15"/>
      <c r="H4" s="17"/>
      <c r="I4" s="2"/>
    </row>
    <row r="5" spans="1:9" ht="31.5" customHeight="1">
      <c r="A5" s="837" t="s">
        <v>341</v>
      </c>
      <c r="B5" s="837"/>
      <c r="C5" s="837"/>
      <c r="D5" s="837"/>
      <c r="E5" s="837"/>
      <c r="F5" s="18"/>
      <c r="H5" s="17"/>
      <c r="I5" s="2"/>
    </row>
    <row r="6" spans="1:9" ht="8.1" customHeight="1">
      <c r="A6" s="19"/>
      <c r="H6" s="17"/>
      <c r="I6" s="2"/>
    </row>
    <row r="7" spans="1:9" ht="20.100000000000001" customHeight="1">
      <c r="A7" s="20" t="str">
        <f>'Attach 3(JV)'!A7</f>
        <v>Bidder’s Name and Address  :</v>
      </c>
      <c r="B7" s="19"/>
      <c r="C7" s="19"/>
      <c r="D7" s="5" t="str">
        <f>'Attach 3(JV)'!E7</f>
        <v>To:</v>
      </c>
      <c r="H7" s="17"/>
      <c r="I7" s="2"/>
    </row>
    <row r="8" spans="1:9" ht="36" customHeight="1">
      <c r="A8" s="843" t="str">
        <f>'Attach 3(JV)'!A8</f>
        <v/>
      </c>
      <c r="B8" s="843"/>
      <c r="C8" s="843"/>
      <c r="D8" s="3" t="str">
        <f>'Attach 3(JV)'!E8</f>
        <v>Contract Services</v>
      </c>
      <c r="H8" s="17"/>
      <c r="I8" s="2"/>
    </row>
    <row r="9" spans="1:9" ht="20.100000000000001" customHeight="1">
      <c r="A9" s="4" t="s">
        <v>54</v>
      </c>
      <c r="B9" s="840">
        <f>'Attach 3(JV)'!B9</f>
        <v>0</v>
      </c>
      <c r="C9" s="840"/>
      <c r="D9" s="3" t="str">
        <f>'Attach 3(JV)'!E9</f>
        <v>Power Grid Corporation of India Ltd.,</v>
      </c>
      <c r="H9" s="17"/>
      <c r="I9" s="2"/>
    </row>
    <row r="10" spans="1:9" ht="20.100000000000001" customHeight="1">
      <c r="A10" s="4" t="s">
        <v>56</v>
      </c>
      <c r="B10" s="840">
        <f>'Attach 3(JV)'!B10</f>
        <v>0</v>
      </c>
      <c r="C10" s="840"/>
      <c r="D10" s="3" t="str">
        <f>'Attach 3(JV)'!E10</f>
        <v>"Saudamini", Plot No. 2, Sector 29</v>
      </c>
      <c r="H10" s="17"/>
      <c r="I10" s="2"/>
    </row>
    <row r="11" spans="1:9" ht="20.100000000000001" customHeight="1">
      <c r="B11" s="840">
        <f>'Attach 3(JV)'!B11</f>
        <v>0</v>
      </c>
      <c r="C11" s="840"/>
      <c r="D11" s="3" t="str">
        <f>'Attach 3(JV)'!E11</f>
        <v>Gurugram (Haryana) - 122001</v>
      </c>
    </row>
    <row r="12" spans="1:9" ht="17.25" customHeight="1">
      <c r="A12" s="19"/>
      <c r="B12" s="840">
        <f>'Attach 3(JV)'!B12</f>
        <v>0</v>
      </c>
      <c r="C12" s="840"/>
      <c r="D12" s="3"/>
    </row>
    <row r="13" spans="1:9" ht="20.100000000000001" customHeight="1">
      <c r="A13" s="16" t="s">
        <v>60</v>
      </c>
    </row>
    <row r="14" spans="1:9" ht="45.75" customHeight="1">
      <c r="A14" s="1056" t="s">
        <v>342</v>
      </c>
      <c r="B14" s="1056"/>
      <c r="C14" s="1056"/>
      <c r="D14" s="1056"/>
      <c r="E14" s="1056"/>
      <c r="F14" s="21"/>
      <c r="G14" s="21"/>
      <c r="H14" s="21"/>
    </row>
    <row r="15" spans="1:9" ht="32.1" customHeight="1">
      <c r="A15" s="1158" t="s">
        <v>343</v>
      </c>
      <c r="B15" s="1158" t="s">
        <v>334</v>
      </c>
      <c r="C15" s="1158" t="s">
        <v>344</v>
      </c>
      <c r="D15" s="1160" t="s">
        <v>345</v>
      </c>
      <c r="E15" s="1161"/>
      <c r="F15" s="21"/>
      <c r="G15" s="21"/>
      <c r="H15" s="21"/>
    </row>
    <row r="16" spans="1:9" ht="19.5" customHeight="1">
      <c r="A16" s="1159"/>
      <c r="B16" s="1159"/>
      <c r="C16" s="1159"/>
      <c r="D16" s="33" t="s">
        <v>346</v>
      </c>
      <c r="E16" s="33" t="s">
        <v>347</v>
      </c>
      <c r="F16" s="21"/>
      <c r="G16" s="21"/>
      <c r="H16" s="21"/>
    </row>
    <row r="17" spans="1:8" ht="21.95" customHeight="1">
      <c r="A17" s="86">
        <v>1</v>
      </c>
      <c r="B17" s="197"/>
      <c r="C17" s="197"/>
      <c r="D17" s="197"/>
      <c r="E17" s="197"/>
      <c r="F17" s="21"/>
      <c r="G17" s="21"/>
      <c r="H17" s="21"/>
    </row>
    <row r="18" spans="1:8" ht="21.95" customHeight="1">
      <c r="A18" s="87">
        <v>2</v>
      </c>
      <c r="B18" s="197"/>
      <c r="C18" s="197"/>
      <c r="D18" s="197"/>
      <c r="E18" s="197"/>
      <c r="F18" s="21"/>
      <c r="G18" s="21"/>
      <c r="H18" s="21"/>
    </row>
    <row r="19" spans="1:8" ht="21.95" customHeight="1">
      <c r="A19" s="87">
        <v>3</v>
      </c>
      <c r="B19" s="197"/>
      <c r="C19" s="197"/>
      <c r="D19" s="197"/>
      <c r="E19" s="197"/>
      <c r="F19" s="21"/>
      <c r="G19" s="21"/>
      <c r="H19" s="21"/>
    </row>
    <row r="20" spans="1:8" ht="21.95" customHeight="1">
      <c r="A20" s="87">
        <v>4</v>
      </c>
      <c r="B20" s="197"/>
      <c r="C20" s="197"/>
      <c r="D20" s="197"/>
      <c r="E20" s="197"/>
      <c r="F20" s="138"/>
      <c r="G20" s="138"/>
      <c r="H20" s="762" t="b">
        <v>0</v>
      </c>
    </row>
    <row r="21" spans="1:8" ht="21.95" customHeight="1">
      <c r="A21" s="88">
        <v>5</v>
      </c>
      <c r="B21" s="197"/>
      <c r="C21" s="197"/>
      <c r="D21" s="197"/>
      <c r="E21" s="197"/>
      <c r="F21" s="138"/>
      <c r="G21" s="138"/>
      <c r="H21" s="139"/>
    </row>
    <row r="22" spans="1:8" ht="18" customHeight="1">
      <c r="A22" s="136"/>
      <c r="B22" s="137"/>
      <c r="C22" s="137"/>
      <c r="D22" s="137"/>
      <c r="E22" s="137"/>
      <c r="F22" s="131"/>
      <c r="G22" s="131"/>
      <c r="H22" s="132"/>
    </row>
    <row r="23" spans="1:8" ht="9" customHeight="1">
      <c r="A23" s="69"/>
      <c r="B23" s="251"/>
      <c r="C23" s="251"/>
      <c r="D23" s="251"/>
      <c r="E23" s="251"/>
      <c r="F23" s="131"/>
      <c r="G23" s="131"/>
      <c r="H23" s="132"/>
    </row>
    <row r="24" spans="1:8" ht="38.25" customHeight="1">
      <c r="A24" s="1164" t="s">
        <v>348</v>
      </c>
      <c r="B24" s="1165"/>
      <c r="C24" s="1165"/>
      <c r="D24" s="1165"/>
      <c r="E24" s="1165"/>
      <c r="F24" s="131"/>
      <c r="G24" s="131"/>
      <c r="H24" s="132"/>
    </row>
    <row r="25" spans="1:8" ht="54.75" customHeight="1">
      <c r="A25" s="1162" t="s">
        <v>349</v>
      </c>
      <c r="B25" s="1162"/>
      <c r="C25" s="1162"/>
      <c r="D25" s="1162"/>
      <c r="E25" s="1162"/>
      <c r="F25" s="131"/>
      <c r="G25" s="131"/>
      <c r="H25" s="132"/>
    </row>
    <row r="26" spans="1:8" ht="32.1" customHeight="1">
      <c r="A26" s="1158" t="s">
        <v>343</v>
      </c>
      <c r="B26" s="1158" t="s">
        <v>334</v>
      </c>
      <c r="C26" s="1158" t="s">
        <v>350</v>
      </c>
      <c r="D26" s="1160" t="s">
        <v>351</v>
      </c>
      <c r="E26" s="1161"/>
      <c r="F26" s="21"/>
      <c r="G26" s="21"/>
      <c r="H26" s="21"/>
    </row>
    <row r="27" spans="1:8" ht="22.5" customHeight="1">
      <c r="A27" s="1159"/>
      <c r="B27" s="1159"/>
      <c r="C27" s="1159"/>
      <c r="D27" s="33" t="s">
        <v>352</v>
      </c>
      <c r="E27" s="33" t="s">
        <v>353</v>
      </c>
      <c r="F27" s="21"/>
      <c r="G27" s="21"/>
      <c r="H27" s="21"/>
    </row>
    <row r="28" spans="1:8" ht="21.95" customHeight="1">
      <c r="A28" s="130">
        <v>1</v>
      </c>
      <c r="B28" s="196"/>
      <c r="C28" s="196"/>
      <c r="D28" s="196"/>
      <c r="E28" s="196"/>
      <c r="F28" s="21"/>
      <c r="G28" s="21"/>
      <c r="H28" s="21"/>
    </row>
    <row r="29" spans="1:8" ht="21.95" customHeight="1">
      <c r="A29" s="130">
        <v>2</v>
      </c>
      <c r="B29" s="196"/>
      <c r="C29" s="196"/>
      <c r="D29" s="196"/>
      <c r="E29" s="196"/>
    </row>
    <row r="30" spans="1:8" ht="21.95" customHeight="1">
      <c r="A30" s="88">
        <v>3</v>
      </c>
      <c r="B30" s="196"/>
      <c r="C30" s="196"/>
      <c r="D30" s="196"/>
      <c r="E30" s="196"/>
    </row>
    <row r="31" spans="1:8" ht="3.75" customHeight="1">
      <c r="A31" s="114"/>
      <c r="B31" s="114"/>
      <c r="C31" s="114"/>
      <c r="D31" s="114"/>
      <c r="E31" s="114"/>
      <c r="F31" s="21"/>
      <c r="G31" s="21"/>
      <c r="H31" s="21"/>
    </row>
    <row r="32" spans="1:8" ht="11.25" customHeight="1">
      <c r="C32" s="24"/>
      <c r="F32" s="21"/>
      <c r="G32" s="21"/>
      <c r="H32" s="21"/>
    </row>
    <row r="33" spans="1:5" ht="15.95" customHeight="1">
      <c r="A33" s="23" t="s">
        <v>62</v>
      </c>
      <c r="B33" s="49" t="str">
        <f>'Attach 3(JV)'!B24</f>
        <v>--</v>
      </c>
      <c r="D33" s="24" t="s">
        <v>63</v>
      </c>
      <c r="E33" s="185" t="str">
        <f>'Attach 3(JV)'!E24</f>
        <v/>
      </c>
    </row>
    <row r="34" spans="1:5" ht="15.95" customHeight="1">
      <c r="A34" s="23" t="s">
        <v>64</v>
      </c>
      <c r="B34" s="185" t="str">
        <f>'Attach 3(JV)'!B25</f>
        <v/>
      </c>
      <c r="D34" s="24" t="s">
        <v>65</v>
      </c>
      <c r="E34" s="185" t="str">
        <f>'Attach 3(JV)'!E25</f>
        <v/>
      </c>
    </row>
    <row r="35" spans="1:5" ht="15.95" customHeight="1">
      <c r="A35" s="12"/>
      <c r="B35" s="12"/>
      <c r="C35" s="24"/>
      <c r="D35" s="12"/>
      <c r="E35" s="12"/>
    </row>
    <row r="36" spans="1:5" ht="20.100000000000001" customHeight="1">
      <c r="A36" s="8" t="str">
        <f>A1</f>
        <v>Specification No.: CC/NT/W-TR/DOM/A04/24/04796</v>
      </c>
      <c r="B36" s="9"/>
      <c r="C36" s="9"/>
      <c r="D36" s="9"/>
      <c r="E36" s="28" t="str">
        <f>"Annexure I to " &amp;D1</f>
        <v xml:space="preserve">Annexure I to Attachment-5 </v>
      </c>
    </row>
    <row r="37" spans="1:5" ht="18" customHeight="1">
      <c r="A37" s="25"/>
    </row>
    <row r="38" spans="1:5" ht="18" customHeight="1">
      <c r="A38" s="1157" t="s">
        <v>354</v>
      </c>
      <c r="B38" s="1157"/>
      <c r="C38" s="1157"/>
      <c r="D38" s="1157"/>
      <c r="E38" s="1157"/>
    </row>
    <row r="39" spans="1:5" ht="18" customHeight="1"/>
    <row r="40" spans="1:5" ht="42" customHeight="1">
      <c r="A40" s="1168" t="s">
        <v>343</v>
      </c>
      <c r="B40" s="1170" t="s">
        <v>334</v>
      </c>
      <c r="C40" s="1170" t="s">
        <v>344</v>
      </c>
      <c r="D40" s="1160" t="s">
        <v>345</v>
      </c>
      <c r="E40" s="1161"/>
    </row>
    <row r="41" spans="1:5" ht="23.25" customHeight="1">
      <c r="A41" s="1169"/>
      <c r="B41" s="1171"/>
      <c r="C41" s="1171"/>
      <c r="D41" s="33" t="s">
        <v>346</v>
      </c>
      <c r="E41" s="33" t="s">
        <v>347</v>
      </c>
    </row>
    <row r="42" spans="1:5" ht="18" customHeight="1">
      <c r="A42" s="115"/>
      <c r="B42" s="115"/>
      <c r="C42" s="115"/>
      <c r="D42" s="115"/>
      <c r="E42" s="115"/>
    </row>
    <row r="43" spans="1:5" ht="18" customHeight="1">
      <c r="A43" s="115"/>
      <c r="B43" s="115"/>
      <c r="C43" s="115"/>
      <c r="D43" s="115"/>
      <c r="E43" s="115"/>
    </row>
    <row r="44" spans="1:5" ht="18" customHeight="1">
      <c r="A44" s="115"/>
      <c r="B44" s="115"/>
      <c r="C44" s="115"/>
      <c r="D44" s="115"/>
      <c r="E44" s="115"/>
    </row>
    <row r="45" spans="1:5" ht="18" customHeight="1">
      <c r="A45" s="115"/>
      <c r="B45" s="115"/>
      <c r="C45" s="115"/>
      <c r="D45" s="115"/>
      <c r="E45" s="115"/>
    </row>
    <row r="46" spans="1:5" ht="18" customHeight="1">
      <c r="A46" s="115"/>
      <c r="B46" s="115"/>
      <c r="C46" s="115"/>
      <c r="D46" s="115"/>
      <c r="E46" s="115"/>
    </row>
    <row r="47" spans="1:5" ht="18" customHeight="1">
      <c r="A47" s="115"/>
      <c r="B47" s="115"/>
      <c r="C47" s="115"/>
      <c r="D47" s="115"/>
      <c r="E47" s="115"/>
    </row>
    <row r="48" spans="1:5" ht="18" customHeight="1">
      <c r="A48" s="115"/>
      <c r="B48" s="115"/>
      <c r="C48" s="115"/>
      <c r="D48" s="115"/>
      <c r="E48" s="115"/>
    </row>
    <row r="49" spans="1:5" ht="18" customHeight="1">
      <c r="A49" s="115"/>
      <c r="B49" s="115"/>
      <c r="C49" s="115"/>
      <c r="D49" s="115"/>
      <c r="E49" s="115"/>
    </row>
    <row r="50" spans="1:5" ht="18" customHeight="1">
      <c r="A50" s="115"/>
      <c r="B50" s="115"/>
      <c r="C50" s="115"/>
      <c r="D50" s="115"/>
      <c r="E50" s="115"/>
    </row>
    <row r="51" spans="1:5" ht="18" customHeight="1">
      <c r="A51" s="115"/>
      <c r="B51" s="115"/>
      <c r="C51" s="115"/>
      <c r="D51" s="115"/>
      <c r="E51" s="115"/>
    </row>
    <row r="52" spans="1:5" ht="18" customHeight="1">
      <c r="A52" s="115"/>
      <c r="B52" s="115"/>
      <c r="C52" s="115"/>
      <c r="D52" s="115"/>
      <c r="E52" s="115"/>
    </row>
    <row r="53" spans="1:5" ht="18" customHeight="1">
      <c r="A53" s="115"/>
      <c r="B53" s="115"/>
      <c r="C53" s="115"/>
      <c r="D53" s="115"/>
      <c r="E53" s="115"/>
    </row>
    <row r="54" spans="1:5" ht="18" customHeight="1">
      <c r="A54" s="115"/>
      <c r="B54" s="115"/>
      <c r="C54" s="115"/>
      <c r="D54" s="115"/>
      <c r="E54" s="115"/>
    </row>
    <row r="55" spans="1:5" ht="18" customHeight="1">
      <c r="A55" s="115"/>
      <c r="B55" s="115"/>
      <c r="C55" s="115"/>
      <c r="D55" s="115"/>
      <c r="E55" s="115"/>
    </row>
    <row r="56" spans="1:5" ht="18" customHeight="1">
      <c r="A56" s="115"/>
      <c r="B56" s="115"/>
      <c r="C56" s="115"/>
      <c r="D56" s="115"/>
      <c r="E56" s="115"/>
    </row>
    <row r="57" spans="1:5" ht="18" customHeight="1">
      <c r="A57" s="115"/>
      <c r="B57" s="115"/>
      <c r="C57" s="115"/>
      <c r="D57" s="115"/>
      <c r="E57" s="115"/>
    </row>
    <row r="58" spans="1:5" ht="18" customHeight="1">
      <c r="A58" s="115"/>
      <c r="B58" s="115"/>
      <c r="C58" s="115"/>
      <c r="D58" s="115"/>
      <c r="E58" s="115"/>
    </row>
    <row r="59" spans="1:5" ht="18" customHeight="1">
      <c r="A59" s="115"/>
      <c r="B59" s="115"/>
      <c r="C59" s="115"/>
      <c r="D59" s="115"/>
      <c r="E59" s="115"/>
    </row>
    <row r="60" spans="1:5" ht="18" customHeight="1">
      <c r="A60" s="115"/>
      <c r="B60" s="115"/>
      <c r="C60" s="115"/>
      <c r="D60" s="115"/>
      <c r="E60" s="115"/>
    </row>
    <row r="61" spans="1:5" ht="18" customHeight="1">
      <c r="A61" s="115"/>
      <c r="B61" s="115"/>
      <c r="C61" s="115"/>
      <c r="D61" s="115"/>
      <c r="E61" s="115"/>
    </row>
    <row r="62" spans="1:5" ht="18" customHeight="1">
      <c r="A62" s="115"/>
      <c r="B62" s="115"/>
      <c r="C62" s="115"/>
      <c r="D62" s="115"/>
      <c r="E62" s="115"/>
    </row>
    <row r="63" spans="1:5" ht="18" customHeight="1">
      <c r="A63" s="115"/>
      <c r="B63" s="115"/>
      <c r="C63" s="115"/>
      <c r="D63" s="115"/>
      <c r="E63" s="115"/>
    </row>
    <row r="64" spans="1:5" ht="18" customHeight="1">
      <c r="A64" s="115"/>
      <c r="B64" s="115"/>
      <c r="C64" s="115"/>
      <c r="D64" s="115"/>
      <c r="E64" s="115"/>
    </row>
    <row r="65" spans="1:5" ht="18" customHeight="1">
      <c r="A65" s="115"/>
      <c r="B65" s="115"/>
      <c r="C65" s="115"/>
      <c r="D65" s="115"/>
      <c r="E65" s="115"/>
    </row>
    <row r="66" spans="1:5" ht="18" customHeight="1">
      <c r="A66" s="115"/>
      <c r="B66" s="115"/>
      <c r="C66" s="115"/>
      <c r="D66" s="115"/>
      <c r="E66" s="115"/>
    </row>
    <row r="67" spans="1:5" ht="18" customHeight="1">
      <c r="A67" s="116"/>
      <c r="B67" s="116"/>
      <c r="C67" s="116"/>
      <c r="D67" s="116"/>
      <c r="E67" s="116"/>
    </row>
    <row r="68" spans="1:5" ht="18" customHeight="1"/>
    <row r="69" spans="1:5" ht="24" customHeight="1">
      <c r="C69" s="24"/>
    </row>
    <row r="70" spans="1:5" ht="24" customHeight="1">
      <c r="A70" s="23" t="s">
        <v>62</v>
      </c>
      <c r="B70" s="49" t="str">
        <f>B33</f>
        <v>--</v>
      </c>
      <c r="C70" s="24" t="s">
        <v>63</v>
      </c>
      <c r="D70" s="185" t="str">
        <f>E33</f>
        <v/>
      </c>
    </row>
    <row r="71" spans="1:5" ht="24" customHeight="1">
      <c r="A71" s="23" t="s">
        <v>64</v>
      </c>
      <c r="B71" s="190" t="str">
        <f>B34</f>
        <v/>
      </c>
      <c r="C71" s="24" t="s">
        <v>65</v>
      </c>
      <c r="D71" s="185" t="str">
        <f>E34</f>
        <v/>
      </c>
    </row>
    <row r="72" spans="1:5" ht="24" customHeight="1">
      <c r="A72" s="23"/>
      <c r="B72" s="49"/>
      <c r="C72" s="24"/>
      <c r="D72" s="26"/>
    </row>
    <row r="73" spans="1:5" ht="20.100000000000001" customHeight="1">
      <c r="A73" s="8" t="str">
        <f>A1</f>
        <v>Specification No.: CC/NT/W-TR/DOM/A04/24/04796</v>
      </c>
      <c r="B73" s="9"/>
      <c r="C73" s="9"/>
      <c r="D73" s="9"/>
      <c r="E73" s="28" t="str">
        <f>E36</f>
        <v xml:space="preserve">Annexure I to Attachment-5 </v>
      </c>
    </row>
    <row r="74" spans="1:5" ht="18" customHeight="1">
      <c r="A74" s="25"/>
    </row>
    <row r="75" spans="1:5" ht="18" customHeight="1">
      <c r="A75" s="1157" t="s">
        <v>354</v>
      </c>
      <c r="B75" s="1157"/>
      <c r="C75" s="1157"/>
      <c r="D75" s="1157"/>
      <c r="E75" s="1157"/>
    </row>
    <row r="76" spans="1:5" ht="18" customHeight="1"/>
    <row r="77" spans="1:5" ht="37.5" customHeight="1">
      <c r="A77" s="1168" t="s">
        <v>343</v>
      </c>
      <c r="B77" s="1170" t="s">
        <v>334</v>
      </c>
      <c r="C77" s="1170" t="s">
        <v>345</v>
      </c>
      <c r="D77" s="1166" t="s">
        <v>345</v>
      </c>
      <c r="E77" s="1167"/>
    </row>
    <row r="78" spans="1:5" ht="24" customHeight="1">
      <c r="A78" s="1169"/>
      <c r="B78" s="1172"/>
      <c r="C78" s="1172"/>
      <c r="D78" s="34" t="s">
        <v>346</v>
      </c>
      <c r="E78" s="34" t="s">
        <v>347</v>
      </c>
    </row>
    <row r="79" spans="1:5" ht="18" customHeight="1">
      <c r="A79" s="115"/>
      <c r="B79" s="115"/>
      <c r="C79" s="115"/>
      <c r="D79" s="115"/>
      <c r="E79" s="115"/>
    </row>
    <row r="80" spans="1:5" ht="18" customHeight="1">
      <c r="A80" s="115"/>
      <c r="B80" s="115"/>
      <c r="C80" s="115"/>
      <c r="D80" s="115"/>
      <c r="E80" s="115"/>
    </row>
    <row r="81" spans="1:5" ht="18" customHeight="1">
      <c r="A81" s="115"/>
      <c r="B81" s="115"/>
      <c r="C81" s="115"/>
      <c r="D81" s="115"/>
      <c r="E81" s="115"/>
    </row>
    <row r="82" spans="1:5" ht="18" customHeight="1">
      <c r="A82" s="115"/>
      <c r="B82" s="115"/>
      <c r="C82" s="115"/>
      <c r="D82" s="115"/>
      <c r="E82" s="115"/>
    </row>
    <row r="83" spans="1:5" ht="18" customHeight="1">
      <c r="A83" s="115"/>
      <c r="B83" s="115"/>
      <c r="C83" s="115"/>
      <c r="D83" s="115"/>
      <c r="E83" s="115"/>
    </row>
    <row r="84" spans="1:5" ht="18" customHeight="1">
      <c r="A84" s="115"/>
      <c r="B84" s="115"/>
      <c r="C84" s="115"/>
      <c r="D84" s="115"/>
      <c r="E84" s="115"/>
    </row>
    <row r="85" spans="1:5" ht="18" customHeight="1">
      <c r="A85" s="115"/>
      <c r="B85" s="115"/>
      <c r="C85" s="115"/>
      <c r="D85" s="115"/>
      <c r="E85" s="115"/>
    </row>
    <row r="86" spans="1:5" ht="18" customHeight="1">
      <c r="A86" s="115"/>
      <c r="B86" s="115"/>
      <c r="C86" s="115"/>
      <c r="D86" s="115"/>
      <c r="E86" s="115"/>
    </row>
    <row r="87" spans="1:5" ht="18" customHeight="1">
      <c r="A87" s="115"/>
      <c r="B87" s="115"/>
      <c r="C87" s="115"/>
      <c r="D87" s="115"/>
      <c r="E87" s="115"/>
    </row>
    <row r="88" spans="1:5" ht="18" customHeight="1">
      <c r="A88" s="115"/>
      <c r="B88" s="115"/>
      <c r="C88" s="115"/>
      <c r="D88" s="115"/>
      <c r="E88" s="115"/>
    </row>
    <row r="89" spans="1:5" ht="18" customHeight="1">
      <c r="A89" s="115"/>
      <c r="B89" s="115"/>
      <c r="C89" s="115"/>
      <c r="D89" s="115"/>
      <c r="E89" s="115"/>
    </row>
    <row r="90" spans="1:5" ht="18" customHeight="1">
      <c r="A90" s="115"/>
      <c r="B90" s="115"/>
      <c r="C90" s="115"/>
      <c r="D90" s="115"/>
      <c r="E90" s="115"/>
    </row>
    <row r="91" spans="1:5" ht="18" customHeight="1">
      <c r="A91" s="115"/>
      <c r="B91" s="115"/>
      <c r="C91" s="115"/>
      <c r="D91" s="115"/>
      <c r="E91" s="115"/>
    </row>
    <row r="92" spans="1:5" ht="18" customHeight="1">
      <c r="A92" s="115"/>
      <c r="B92" s="115"/>
      <c r="C92" s="115"/>
      <c r="D92" s="115"/>
      <c r="E92" s="115"/>
    </row>
    <row r="93" spans="1:5" ht="18" customHeight="1">
      <c r="A93" s="115"/>
      <c r="B93" s="115"/>
      <c r="C93" s="115"/>
      <c r="D93" s="115"/>
      <c r="E93" s="115"/>
    </row>
    <row r="94" spans="1:5" ht="18" customHeight="1">
      <c r="A94" s="115"/>
      <c r="B94" s="115"/>
      <c r="C94" s="115"/>
      <c r="D94" s="115"/>
      <c r="E94" s="115"/>
    </row>
    <row r="95" spans="1:5" ht="18" customHeight="1">
      <c r="A95" s="115"/>
      <c r="B95" s="115"/>
      <c r="C95" s="115"/>
      <c r="D95" s="115"/>
      <c r="E95" s="115"/>
    </row>
    <row r="96" spans="1:5" ht="18" customHeight="1">
      <c r="A96" s="115"/>
      <c r="B96" s="115"/>
      <c r="C96" s="115"/>
      <c r="D96" s="115"/>
      <c r="E96" s="115"/>
    </row>
    <row r="97" spans="1:5" ht="18" customHeight="1">
      <c r="A97" s="115"/>
      <c r="B97" s="115"/>
      <c r="C97" s="115"/>
      <c r="D97" s="115"/>
      <c r="E97" s="115"/>
    </row>
    <row r="98" spans="1:5" ht="18" customHeight="1">
      <c r="A98" s="115"/>
      <c r="B98" s="115"/>
      <c r="C98" s="115"/>
      <c r="D98" s="115"/>
      <c r="E98" s="115"/>
    </row>
    <row r="99" spans="1:5" ht="18" customHeight="1">
      <c r="A99" s="115"/>
      <c r="B99" s="115"/>
      <c r="C99" s="115"/>
      <c r="D99" s="115"/>
      <c r="E99" s="115"/>
    </row>
    <row r="100" spans="1:5" ht="18" customHeight="1">
      <c r="A100" s="115"/>
      <c r="B100" s="115"/>
      <c r="C100" s="115"/>
      <c r="D100" s="115"/>
      <c r="E100" s="115"/>
    </row>
    <row r="101" spans="1:5" ht="18" customHeight="1">
      <c r="A101" s="115"/>
      <c r="B101" s="115"/>
      <c r="C101" s="115"/>
      <c r="D101" s="115"/>
      <c r="E101" s="115"/>
    </row>
    <row r="102" spans="1:5" ht="18" customHeight="1">
      <c r="A102" s="115"/>
      <c r="B102" s="115"/>
      <c r="C102" s="115"/>
      <c r="D102" s="115"/>
      <c r="E102" s="115"/>
    </row>
    <row r="103" spans="1:5" ht="18" customHeight="1">
      <c r="A103" s="115"/>
      <c r="B103" s="115"/>
      <c r="C103" s="115"/>
      <c r="D103" s="115"/>
      <c r="E103" s="115"/>
    </row>
    <row r="104" spans="1:5" ht="18" customHeight="1">
      <c r="A104" s="116"/>
      <c r="B104" s="116"/>
      <c r="C104" s="116"/>
      <c r="D104" s="116"/>
      <c r="E104" s="116"/>
    </row>
    <row r="105" spans="1:5" ht="18" customHeight="1"/>
    <row r="106" spans="1:5" ht="24" customHeight="1">
      <c r="C106" s="24"/>
    </row>
    <row r="107" spans="1:5" ht="24" customHeight="1">
      <c r="A107" s="23" t="s">
        <v>62</v>
      </c>
      <c r="B107" s="49" t="str">
        <f>B70</f>
        <v>--</v>
      </c>
      <c r="C107" s="24" t="s">
        <v>63</v>
      </c>
      <c r="D107" s="185" t="str">
        <f>D70</f>
        <v/>
      </c>
    </row>
    <row r="108" spans="1:5" ht="24" customHeight="1">
      <c r="A108" s="23" t="s">
        <v>64</v>
      </c>
      <c r="B108" s="190" t="str">
        <f>B71</f>
        <v/>
      </c>
      <c r="C108" s="24" t="s">
        <v>65</v>
      </c>
      <c r="D108" s="185" t="str">
        <f>D71</f>
        <v/>
      </c>
    </row>
    <row r="109" spans="1:5" ht="24" customHeight="1">
      <c r="A109" s="12"/>
      <c r="B109" s="12"/>
      <c r="C109" s="24"/>
      <c r="D109" s="12"/>
      <c r="E109" s="12"/>
    </row>
    <row r="110" spans="1:5" ht="33" customHeight="1">
      <c r="D110" s="24"/>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ColWidth="9.140625" defaultRowHeight="15.75"/>
  <cols>
    <col min="1" max="1" width="12.140625" style="263" customWidth="1"/>
    <col min="2" max="2" width="28.5703125" style="263" customWidth="1"/>
    <col min="3" max="3" width="36.7109375" style="263" customWidth="1"/>
    <col min="4" max="4" width="15" style="263" customWidth="1"/>
    <col min="5" max="5" width="26" style="263" customWidth="1"/>
    <col min="6" max="7" width="9.140625" style="263"/>
    <col min="8" max="8" width="10.42578125" style="263" hidden="1" customWidth="1"/>
    <col min="9" max="16384" width="9.140625" style="264"/>
  </cols>
  <sheetData>
    <row r="1" spans="1:9" s="308" customFormat="1" ht="24.75" customHeight="1">
      <c r="A1" s="515" t="str">
        <f>'Attach 3(JV)'!A1</f>
        <v>Specification No.: CC/NT/W-TR/DOM/A04/24/04796</v>
      </c>
      <c r="B1" s="516"/>
      <c r="C1" s="516"/>
      <c r="D1" s="516"/>
      <c r="E1" s="517" t="s">
        <v>355</v>
      </c>
      <c r="F1" s="518"/>
      <c r="G1" s="518"/>
      <c r="H1" s="518"/>
    </row>
    <row r="2" spans="1:9" ht="8.1" customHeight="1"/>
    <row r="3" spans="1:9" ht="57" customHeight="1">
      <c r="A3" s="808" t="str">
        <f>'Attach 3(JV)'!A3</f>
        <v xml:space="preserve">400 kV Transformer  Package 4TR-04-(SIS) for 3X 500 MVA, 400/220/33kV Transformers  1x315 MVA, 400/220/33kV Transformers  Under SIS Reserve Fund </v>
      </c>
      <c r="B3" s="809"/>
      <c r="C3" s="809"/>
      <c r="D3" s="809"/>
      <c r="E3" s="809"/>
      <c r="F3" s="265"/>
      <c r="G3" s="265"/>
      <c r="H3" s="265"/>
    </row>
    <row r="4" spans="1:9" ht="8.1" customHeight="1">
      <c r="A4" s="266"/>
      <c r="H4" s="267"/>
      <c r="I4" s="268"/>
    </row>
    <row r="5" spans="1:9" ht="27.75" customHeight="1">
      <c r="A5" s="1173" t="s">
        <v>356</v>
      </c>
      <c r="B5" s="1173"/>
      <c r="C5" s="1173"/>
      <c r="D5" s="1173"/>
      <c r="E5" s="1173"/>
      <c r="F5" s="269"/>
      <c r="H5" s="267"/>
      <c r="I5" s="268"/>
    </row>
    <row r="6" spans="1:9" ht="8.1" customHeight="1">
      <c r="A6" s="270"/>
      <c r="H6" s="267"/>
      <c r="I6" s="268"/>
    </row>
    <row r="7" spans="1:9" ht="20.100000000000001" customHeight="1">
      <c r="A7" s="269"/>
      <c r="B7" s="270"/>
      <c r="C7" s="270"/>
      <c r="H7" s="267"/>
      <c r="I7" s="268"/>
    </row>
    <row r="8" spans="1:9" ht="26.25" customHeight="1">
      <c r="A8" s="1174" t="str">
        <f>'[18]Attach 3(QR)'!A8:D8</f>
        <v>Bidder's Name and Address:</v>
      </c>
      <c r="B8" s="1174"/>
      <c r="C8" s="1174"/>
      <c r="D8" s="271" t="str">
        <f>'[18]Attach 3(JV)'!E7</f>
        <v>To:</v>
      </c>
      <c r="H8" s="267"/>
      <c r="I8" s="268"/>
    </row>
    <row r="9" spans="1:9" ht="23.25" customHeight="1">
      <c r="A9" s="847" t="str">
        <f>'Attach 3(JV)'!A8</f>
        <v/>
      </c>
      <c r="B9" s="847"/>
      <c r="C9" s="366"/>
      <c r="D9" s="272" t="str">
        <f>'[18]Attach 3(JV)'!E8</f>
        <v>Contract Services</v>
      </c>
      <c r="H9" s="267"/>
      <c r="I9" s="268"/>
    </row>
    <row r="10" spans="1:9" ht="26.25" customHeight="1">
      <c r="A10" s="273" t="s">
        <v>54</v>
      </c>
      <c r="B10" s="1175">
        <f>'Attach 3(JV)'!B9</f>
        <v>0</v>
      </c>
      <c r="C10" s="1175"/>
      <c r="D10" s="272" t="str">
        <f>'[18]Attach 3(JV)'!E9</f>
        <v>Power Grid Corporation of India Ltd.,</v>
      </c>
      <c r="F10" s="274"/>
      <c r="H10" s="267"/>
      <c r="I10" s="268"/>
    </row>
    <row r="11" spans="1:9" ht="16.5">
      <c r="A11" s="273" t="s">
        <v>56</v>
      </c>
      <c r="B11" s="1176">
        <f>'Attach 3(JV)'!B10</f>
        <v>0</v>
      </c>
      <c r="C11" s="1176"/>
      <c r="D11" s="272" t="str">
        <f>'[18]Attach 3(JV)'!E10</f>
        <v>"Saudamini", Plot No. 2, Sector 29</v>
      </c>
      <c r="H11" s="267"/>
      <c r="I11" s="268"/>
    </row>
    <row r="12" spans="1:9">
      <c r="B12" s="1176">
        <f>'Attach 3(JV)'!B11</f>
        <v>0</v>
      </c>
      <c r="C12" s="1176"/>
      <c r="D12" s="272" t="str">
        <f>'Attach 3(JV)'!E11</f>
        <v>Gurugram (Haryana) - 122001</v>
      </c>
    </row>
    <row r="13" spans="1:9" ht="21" customHeight="1">
      <c r="A13" s="270"/>
      <c r="B13" s="1176">
        <f>'Attach 3(JV)'!B12</f>
        <v>0</v>
      </c>
      <c r="C13" s="1176"/>
      <c r="D13" s="272"/>
    </row>
    <row r="14" spans="1:9" ht="20.100000000000001" customHeight="1">
      <c r="A14" s="263" t="s">
        <v>60</v>
      </c>
    </row>
    <row r="15" spans="1:9" ht="63" customHeight="1">
      <c r="A15" s="275">
        <v>1</v>
      </c>
      <c r="B15" s="1059" t="s">
        <v>357</v>
      </c>
      <c r="C15" s="1059"/>
      <c r="D15" s="1059"/>
      <c r="E15" s="1059"/>
    </row>
    <row r="16" spans="1:9" ht="32.1" customHeight="1">
      <c r="A16" s="1177" t="s">
        <v>343</v>
      </c>
      <c r="B16" s="1177" t="s">
        <v>334</v>
      </c>
      <c r="C16" s="1177" t="s">
        <v>344</v>
      </c>
      <c r="D16" s="1179" t="s">
        <v>358</v>
      </c>
      <c r="E16" s="1180"/>
    </row>
    <row r="17" spans="1:8" ht="41.25" customHeight="1">
      <c r="A17" s="1178"/>
      <c r="B17" s="1178"/>
      <c r="C17" s="1178"/>
      <c r="D17" s="276" t="s">
        <v>346</v>
      </c>
      <c r="E17" s="276" t="s">
        <v>359</v>
      </c>
    </row>
    <row r="18" spans="1:8" ht="21.75" customHeight="1">
      <c r="A18" s="277">
        <v>1</v>
      </c>
      <c r="B18" s="278"/>
      <c r="C18" s="278"/>
      <c r="D18" s="278"/>
      <c r="E18" s="278"/>
    </row>
    <row r="19" spans="1:8" ht="21.95" customHeight="1">
      <c r="A19" s="279">
        <v>2</v>
      </c>
      <c r="B19" s="280"/>
      <c r="C19" s="280"/>
      <c r="D19" s="280"/>
      <c r="E19" s="280"/>
    </row>
    <row r="20" spans="1:8" ht="21.95" customHeight="1">
      <c r="A20" s="279">
        <v>3</v>
      </c>
      <c r="B20" s="280"/>
      <c r="C20" s="280"/>
      <c r="D20" s="280"/>
      <c r="E20" s="280"/>
    </row>
    <row r="21" spans="1:8" ht="21.95" customHeight="1">
      <c r="A21" s="279">
        <v>4</v>
      </c>
      <c r="B21" s="280"/>
      <c r="C21" s="280"/>
      <c r="D21" s="280"/>
      <c r="E21" s="280"/>
      <c r="F21" s="281"/>
      <c r="G21" s="281"/>
      <c r="H21" s="263" t="b">
        <v>0</v>
      </c>
    </row>
    <row r="22" spans="1:8" ht="24.75" customHeight="1">
      <c r="A22" s="282">
        <v>5</v>
      </c>
      <c r="B22" s="283"/>
      <c r="C22" s="283"/>
      <c r="D22" s="283"/>
      <c r="E22" s="283"/>
      <c r="F22" s="281"/>
      <c r="G22" s="281"/>
      <c r="H22" s="281"/>
    </row>
    <row r="23" spans="1:8" ht="107.25" customHeight="1">
      <c r="A23" s="284">
        <v>2</v>
      </c>
      <c r="B23" s="1181" t="s">
        <v>360</v>
      </c>
      <c r="C23" s="1181"/>
      <c r="D23" s="1181"/>
      <c r="E23" s="1181"/>
      <c r="F23" s="281"/>
      <c r="G23" s="281"/>
      <c r="H23" s="281"/>
    </row>
    <row r="24" spans="1:8" ht="18" customHeight="1">
      <c r="A24" s="285"/>
      <c r="B24" s="286"/>
      <c r="C24" s="286"/>
      <c r="D24" s="286"/>
      <c r="E24" s="286"/>
      <c r="F24" s="287"/>
      <c r="G24" s="287"/>
      <c r="H24" s="288"/>
    </row>
    <row r="25" spans="1:8" ht="54.75" hidden="1" customHeight="1">
      <c r="A25" s="1182" t="s">
        <v>361</v>
      </c>
      <c r="B25" s="1182"/>
      <c r="C25" s="1182"/>
      <c r="D25" s="1182"/>
      <c r="E25" s="1182"/>
      <c r="F25" s="287"/>
      <c r="G25" s="287"/>
      <c r="H25" s="288"/>
    </row>
    <row r="26" spans="1:8" ht="32.1" hidden="1" customHeight="1">
      <c r="A26" s="1183" t="s">
        <v>343</v>
      </c>
      <c r="B26" s="1183" t="s">
        <v>334</v>
      </c>
      <c r="C26" s="1183" t="s">
        <v>350</v>
      </c>
      <c r="D26" s="880" t="s">
        <v>351</v>
      </c>
      <c r="E26" s="882"/>
    </row>
    <row r="27" spans="1:8" ht="22.5" hidden="1" customHeight="1">
      <c r="A27" s="1184"/>
      <c r="B27" s="1184"/>
      <c r="C27" s="1184"/>
      <c r="D27" s="289" t="s">
        <v>352</v>
      </c>
      <c r="E27" s="289" t="s">
        <v>353</v>
      </c>
    </row>
    <row r="28" spans="1:8" ht="21.95" hidden="1" customHeight="1">
      <c r="A28" s="290">
        <v>1</v>
      </c>
      <c r="B28" s="291"/>
      <c r="C28" s="291"/>
      <c r="D28" s="291"/>
      <c r="E28" s="291"/>
    </row>
    <row r="29" spans="1:8" ht="21.95" hidden="1" customHeight="1">
      <c r="A29" s="290">
        <v>2</v>
      </c>
      <c r="B29" s="291"/>
      <c r="C29" s="291"/>
      <c r="D29" s="291"/>
      <c r="E29" s="291"/>
    </row>
    <row r="30" spans="1:8" ht="37.5" hidden="1" customHeight="1">
      <c r="A30" s="290">
        <v>3</v>
      </c>
      <c r="B30" s="291"/>
      <c r="C30" s="291"/>
      <c r="D30" s="291"/>
      <c r="E30" s="291"/>
    </row>
    <row r="31" spans="1:8" ht="15.95" customHeight="1"/>
    <row r="32" spans="1:8" ht="15.95" customHeight="1">
      <c r="C32" s="292"/>
    </row>
    <row r="33" spans="1:9" ht="15.95" customHeight="1">
      <c r="A33" s="293" t="s">
        <v>62</v>
      </c>
      <c r="B33" s="306" t="str">
        <f>'Attach 3(JV)'!B24</f>
        <v>--</v>
      </c>
      <c r="C33" s="292" t="s">
        <v>63</v>
      </c>
      <c r="D33" s="1185" t="str">
        <f>'Attach 3(JV)'!E24</f>
        <v/>
      </c>
      <c r="E33" s="1185"/>
    </row>
    <row r="34" spans="1:9" ht="15.95" customHeight="1">
      <c r="A34" s="293" t="s">
        <v>64</v>
      </c>
      <c r="B34" s="307" t="str">
        <f>'Attach 3(JV)'!B25</f>
        <v/>
      </c>
      <c r="C34" s="292" t="s">
        <v>65</v>
      </c>
      <c r="D34" s="1185" t="str">
        <f>'Attach 3(JV)'!E25</f>
        <v/>
      </c>
      <c r="E34" s="1185"/>
    </row>
    <row r="35" spans="1:9" s="263" customFormat="1" ht="15.75" customHeight="1">
      <c r="A35" s="264"/>
      <c r="B35" s="264"/>
      <c r="C35" s="292"/>
      <c r="D35" s="264"/>
      <c r="E35" s="264"/>
      <c r="I35" s="264"/>
    </row>
    <row r="36" spans="1:9" s="263" customFormat="1" ht="19.5" customHeight="1">
      <c r="A36" s="297" t="str">
        <f>A1</f>
        <v>Specification No.: CC/NT/W-TR/DOM/A04/24/04796</v>
      </c>
      <c r="B36" s="298"/>
      <c r="C36" s="298"/>
      <c r="D36" s="298"/>
      <c r="E36" s="299" t="str">
        <f>E1</f>
        <v>Attachment-5A</v>
      </c>
      <c r="I36" s="264"/>
    </row>
    <row r="37" spans="1:9" s="263" customFormat="1" ht="18" customHeight="1">
      <c r="A37" s="295"/>
      <c r="I37" s="264"/>
    </row>
    <row r="38" spans="1:9" s="263" customFormat="1" ht="30" customHeight="1">
      <c r="A38" s="1186" t="s">
        <v>354</v>
      </c>
      <c r="B38" s="1186"/>
      <c r="C38" s="1186"/>
      <c r="D38" s="1186"/>
      <c r="E38" s="1186"/>
      <c r="I38" s="264"/>
    </row>
    <row r="39" spans="1:9" s="263" customFormat="1" ht="18" customHeight="1">
      <c r="I39" s="264"/>
    </row>
    <row r="40" spans="1:9" s="263" customFormat="1" ht="36" customHeight="1">
      <c r="A40" s="1187" t="s">
        <v>343</v>
      </c>
      <c r="B40" s="855" t="s">
        <v>334</v>
      </c>
      <c r="C40" s="1183" t="s">
        <v>344</v>
      </c>
      <c r="D40" s="1188" t="s">
        <v>358</v>
      </c>
      <c r="E40" s="1189"/>
      <c r="I40" s="264"/>
    </row>
    <row r="41" spans="1:9" s="263" customFormat="1" ht="36" customHeight="1">
      <c r="A41" s="867"/>
      <c r="B41" s="1184"/>
      <c r="C41" s="1184"/>
      <c r="D41" s="289" t="s">
        <v>346</v>
      </c>
      <c r="E41" s="289" t="s">
        <v>362</v>
      </c>
      <c r="I41" s="264"/>
    </row>
    <row r="42" spans="1:9" s="263" customFormat="1" ht="18" customHeight="1">
      <c r="A42" s="300"/>
      <c r="B42" s="301"/>
      <c r="C42" s="300"/>
      <c r="D42" s="300"/>
      <c r="E42" s="300"/>
      <c r="I42" s="264"/>
    </row>
    <row r="43" spans="1:9" s="263" customFormat="1" ht="18" customHeight="1">
      <c r="A43" s="302"/>
      <c r="B43" s="303"/>
      <c r="C43" s="302"/>
      <c r="D43" s="302"/>
      <c r="E43" s="302"/>
      <c r="I43" s="264"/>
    </row>
    <row r="44" spans="1:9" s="263" customFormat="1" ht="18" customHeight="1">
      <c r="A44" s="302"/>
      <c r="B44" s="303"/>
      <c r="C44" s="302"/>
      <c r="D44" s="302"/>
      <c r="E44" s="302"/>
      <c r="I44" s="264"/>
    </row>
    <row r="45" spans="1:9" s="263" customFormat="1" ht="18" customHeight="1">
      <c r="A45" s="302"/>
      <c r="B45" s="303"/>
      <c r="C45" s="302"/>
      <c r="D45" s="302"/>
      <c r="E45" s="302"/>
      <c r="I45" s="264"/>
    </row>
    <row r="46" spans="1:9" s="263" customFormat="1" ht="18" customHeight="1">
      <c r="A46" s="302"/>
      <c r="B46" s="303"/>
      <c r="C46" s="302"/>
      <c r="D46" s="302"/>
      <c r="E46" s="302"/>
      <c r="I46" s="264"/>
    </row>
    <row r="47" spans="1:9" s="263" customFormat="1" ht="18" customHeight="1">
      <c r="A47" s="302"/>
      <c r="B47" s="303"/>
      <c r="C47" s="302"/>
      <c r="D47" s="302"/>
      <c r="E47" s="302"/>
      <c r="I47" s="264"/>
    </row>
    <row r="48" spans="1:9" s="263" customFormat="1" ht="18" customHeight="1">
      <c r="A48" s="302"/>
      <c r="B48" s="303"/>
      <c r="C48" s="302"/>
      <c r="D48" s="302"/>
      <c r="E48" s="302"/>
      <c r="I48" s="264"/>
    </row>
    <row r="49" spans="1:9" s="263" customFormat="1" ht="18" customHeight="1">
      <c r="A49" s="302"/>
      <c r="B49" s="303"/>
      <c r="C49" s="302"/>
      <c r="D49" s="302"/>
      <c r="E49" s="302"/>
      <c r="I49" s="264"/>
    </row>
    <row r="50" spans="1:9" s="263" customFormat="1" ht="18" customHeight="1">
      <c r="A50" s="302"/>
      <c r="B50" s="303"/>
      <c r="C50" s="302"/>
      <c r="D50" s="302"/>
      <c r="E50" s="302"/>
      <c r="I50" s="264"/>
    </row>
    <row r="51" spans="1:9" s="263" customFormat="1" ht="18" customHeight="1">
      <c r="A51" s="302"/>
      <c r="B51" s="303"/>
      <c r="C51" s="302"/>
      <c r="D51" s="302"/>
      <c r="E51" s="302"/>
      <c r="I51" s="264"/>
    </row>
    <row r="52" spans="1:9" s="263" customFormat="1" ht="18" customHeight="1">
      <c r="A52" s="302"/>
      <c r="B52" s="303"/>
      <c r="C52" s="302"/>
      <c r="D52" s="302"/>
      <c r="E52" s="302"/>
      <c r="I52" s="264"/>
    </row>
    <row r="53" spans="1:9" s="263" customFormat="1" ht="18" customHeight="1">
      <c r="A53" s="302"/>
      <c r="B53" s="303"/>
      <c r="C53" s="302"/>
      <c r="D53" s="302"/>
      <c r="E53" s="302"/>
      <c r="I53" s="264"/>
    </row>
    <row r="54" spans="1:9" s="263" customFormat="1" ht="18" customHeight="1">
      <c r="A54" s="302"/>
      <c r="B54" s="303"/>
      <c r="C54" s="302"/>
      <c r="D54" s="302"/>
      <c r="E54" s="302"/>
      <c r="I54" s="264"/>
    </row>
    <row r="55" spans="1:9" s="263" customFormat="1" ht="18" customHeight="1">
      <c r="A55" s="302"/>
      <c r="B55" s="303"/>
      <c r="C55" s="302"/>
      <c r="D55" s="302"/>
      <c r="E55" s="302"/>
      <c r="I55" s="264"/>
    </row>
    <row r="56" spans="1:9" s="263" customFormat="1" ht="18" customHeight="1">
      <c r="A56" s="302"/>
      <c r="B56" s="303"/>
      <c r="C56" s="302"/>
      <c r="D56" s="302"/>
      <c r="E56" s="302"/>
      <c r="I56" s="264"/>
    </row>
    <row r="57" spans="1:9" s="263" customFormat="1" ht="18" customHeight="1">
      <c r="A57" s="302"/>
      <c r="B57" s="303"/>
      <c r="C57" s="302"/>
      <c r="D57" s="302"/>
      <c r="E57" s="302"/>
      <c r="I57" s="264"/>
    </row>
    <row r="58" spans="1:9" s="263" customFormat="1" ht="18" customHeight="1">
      <c r="A58" s="302"/>
      <c r="B58" s="303"/>
      <c r="C58" s="302"/>
      <c r="D58" s="302"/>
      <c r="E58" s="302"/>
      <c r="I58" s="264"/>
    </row>
    <row r="59" spans="1:9" s="263" customFormat="1" ht="18" customHeight="1">
      <c r="A59" s="302"/>
      <c r="B59" s="303"/>
      <c r="C59" s="302"/>
      <c r="D59" s="302"/>
      <c r="E59" s="302"/>
      <c r="I59" s="264"/>
    </row>
    <row r="60" spans="1:9" s="263" customFormat="1" ht="18" customHeight="1">
      <c r="A60" s="302"/>
      <c r="B60" s="303"/>
      <c r="C60" s="302"/>
      <c r="D60" s="302"/>
      <c r="E60" s="302"/>
      <c r="I60" s="264"/>
    </row>
    <row r="61" spans="1:9" s="263" customFormat="1" ht="18" customHeight="1">
      <c r="A61" s="302"/>
      <c r="B61" s="303"/>
      <c r="C61" s="302"/>
      <c r="D61" s="302"/>
      <c r="E61" s="302"/>
      <c r="I61" s="264"/>
    </row>
    <row r="62" spans="1:9" s="263" customFormat="1" ht="18" customHeight="1">
      <c r="A62" s="302"/>
      <c r="B62" s="303"/>
      <c r="C62" s="302"/>
      <c r="D62" s="302"/>
      <c r="E62" s="302"/>
      <c r="I62" s="264"/>
    </row>
    <row r="63" spans="1:9" s="263" customFormat="1" ht="18" customHeight="1">
      <c r="A63" s="302"/>
      <c r="B63" s="303"/>
      <c r="C63" s="302"/>
      <c r="D63" s="302"/>
      <c r="E63" s="302"/>
      <c r="I63" s="264"/>
    </row>
    <row r="64" spans="1:9" s="263" customFormat="1" ht="18" customHeight="1">
      <c r="A64" s="302"/>
      <c r="B64" s="303"/>
      <c r="C64" s="302"/>
      <c r="D64" s="302"/>
      <c r="E64" s="302"/>
      <c r="I64" s="264"/>
    </row>
    <row r="65" spans="1:9" s="263" customFormat="1" ht="18" customHeight="1">
      <c r="A65" s="302"/>
      <c r="B65" s="303"/>
      <c r="C65" s="302"/>
      <c r="D65" s="302"/>
      <c r="E65" s="302"/>
      <c r="I65" s="264"/>
    </row>
    <row r="66" spans="1:9" s="263" customFormat="1" ht="18" customHeight="1">
      <c r="A66" s="302"/>
      <c r="B66" s="303"/>
      <c r="C66" s="302"/>
      <c r="D66" s="302"/>
      <c r="E66" s="302"/>
      <c r="I66" s="264"/>
    </row>
    <row r="67" spans="1:9" s="263" customFormat="1" ht="18" customHeight="1">
      <c r="A67" s="302"/>
      <c r="B67" s="303"/>
      <c r="C67" s="302"/>
      <c r="D67" s="302"/>
      <c r="E67" s="302"/>
      <c r="I67" s="264"/>
    </row>
    <row r="68" spans="1:9" s="263" customFormat="1" ht="18" customHeight="1">
      <c r="A68" s="304"/>
      <c r="B68" s="305"/>
      <c r="C68" s="304"/>
      <c r="D68" s="304"/>
      <c r="E68" s="304"/>
      <c r="I68" s="264"/>
    </row>
    <row r="69" spans="1:9" s="263" customFormat="1" ht="18" customHeight="1">
      <c r="I69" s="264"/>
    </row>
    <row r="70" spans="1:9" s="263" customFormat="1" ht="24" customHeight="1">
      <c r="C70" s="292"/>
      <c r="I70" s="264"/>
    </row>
    <row r="71" spans="1:9" s="263" customFormat="1" ht="24" customHeight="1">
      <c r="A71" s="293" t="s">
        <v>62</v>
      </c>
      <c r="B71" s="294" t="str">
        <f>B33</f>
        <v>--</v>
      </c>
      <c r="C71" s="292" t="s">
        <v>63</v>
      </c>
      <c r="D71" s="296" t="str">
        <f>D33</f>
        <v/>
      </c>
      <c r="I71" s="264"/>
    </row>
    <row r="72" spans="1:9" s="263" customFormat="1" ht="24" customHeight="1">
      <c r="A72" s="293" t="s">
        <v>64</v>
      </c>
      <c r="B72" s="294" t="str">
        <f>B34</f>
        <v/>
      </c>
      <c r="C72" s="292" t="s">
        <v>65</v>
      </c>
      <c r="D72" s="296" t="str">
        <f>D34</f>
        <v/>
      </c>
      <c r="I72" s="264"/>
    </row>
    <row r="73" spans="1:9" s="263" customFormat="1" ht="24" customHeight="1">
      <c r="A73" s="293"/>
      <c r="B73" s="306"/>
      <c r="C73" s="292"/>
      <c r="D73" s="307"/>
      <c r="I73" s="264"/>
    </row>
    <row r="74" spans="1:9" s="263" customFormat="1" ht="33" customHeight="1">
      <c r="D74" s="292"/>
      <c r="I74" s="264"/>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ColWidth="9.140625" defaultRowHeight="16.5"/>
  <cols>
    <col min="1" max="1" width="12.140625" style="16" customWidth="1"/>
    <col min="2" max="2" width="20.5703125" style="16" customWidth="1"/>
    <col min="3" max="3" width="11.42578125" style="16" customWidth="1"/>
    <col min="4" max="4" width="19.42578125" style="16" customWidth="1"/>
    <col min="5" max="5" width="44.140625" style="16" customWidth="1"/>
    <col min="6" max="7" width="9.140625" style="11"/>
    <col min="8" max="8" width="0" style="11" hidden="1" customWidth="1"/>
    <col min="9" max="16384" width="9.140625" style="12"/>
  </cols>
  <sheetData>
    <row r="1" spans="1:26" s="499" customFormat="1" ht="16.5" customHeight="1">
      <c r="A1" s="1153" t="str">
        <f>'Attach 3(JV)'!A1</f>
        <v>Specification No.: CC/NT/W-TR/DOM/A04/24/04796</v>
      </c>
      <c r="B1" s="1153"/>
      <c r="C1" s="1153"/>
      <c r="D1" s="1153"/>
      <c r="E1" s="512" t="str">
        <f>"Attachment-6 " &amp; 'Attach 3(JV)'!AT1</f>
        <v xml:space="preserve">Attachment-6 </v>
      </c>
      <c r="F1" s="498"/>
      <c r="G1" s="498"/>
      <c r="H1" s="498"/>
      <c r="Z1" s="519"/>
    </row>
    <row r="2" spans="1:26">
      <c r="Z2" s="100"/>
    </row>
    <row r="3" spans="1:26" ht="46.5" customHeight="1">
      <c r="A3" s="808" t="str">
        <f>'Attach 3(JV)'!A3</f>
        <v xml:space="preserve">400 kV Transformer  Package 4TR-04-(SIS) for 3X 500 MVA, 400/220/33kV Transformers  1x315 MVA, 400/220/33kV Transformers  Under SIS Reserve Fund </v>
      </c>
      <c r="B3" s="809"/>
      <c r="C3" s="809"/>
      <c r="D3" s="809"/>
      <c r="E3" s="809"/>
      <c r="F3" s="13"/>
      <c r="G3" s="14"/>
      <c r="H3" s="13"/>
    </row>
    <row r="4" spans="1:26" ht="6.75" customHeight="1">
      <c r="A4" s="15"/>
      <c r="H4" s="17"/>
      <c r="I4" s="2"/>
    </row>
    <row r="5" spans="1:26" ht="20.100000000000001" customHeight="1">
      <c r="A5" s="837" t="s">
        <v>363</v>
      </c>
      <c r="B5" s="837"/>
      <c r="C5" s="837"/>
      <c r="D5" s="837"/>
      <c r="E5" s="837"/>
      <c r="F5" s="18"/>
      <c r="H5" s="17"/>
      <c r="I5" s="2"/>
    </row>
    <row r="6" spans="1:26" ht="10.5" customHeight="1">
      <c r="A6" s="19"/>
      <c r="H6" s="17"/>
      <c r="I6" s="2"/>
    </row>
    <row r="7" spans="1:26" ht="20.100000000000001" customHeight="1">
      <c r="A7" s="20" t="str">
        <f>'Attach 3(JV)'!A7</f>
        <v>Bidder’s Name and Address  :</v>
      </c>
      <c r="E7" s="5" t="str">
        <f>'Attach 3(JV)'!E7</f>
        <v>To:</v>
      </c>
      <c r="H7" s="17"/>
      <c r="I7" s="2"/>
    </row>
    <row r="8" spans="1:26" ht="36" customHeight="1">
      <c r="A8" s="843" t="str">
        <f>'Attach 3(JV)'!A8</f>
        <v/>
      </c>
      <c r="B8" s="843"/>
      <c r="C8" s="843"/>
      <c r="D8" s="843"/>
      <c r="E8" s="3" t="str">
        <f>'Attach 3(JV)'!E8</f>
        <v>Contract Services</v>
      </c>
      <c r="H8" s="17"/>
      <c r="I8" s="2"/>
    </row>
    <row r="9" spans="1:26" ht="20.100000000000001" customHeight="1">
      <c r="A9" s="4" t="s">
        <v>54</v>
      </c>
      <c r="B9" s="840">
        <f>'Attach 3(JV)'!B9</f>
        <v>0</v>
      </c>
      <c r="C9" s="840"/>
      <c r="D9" s="840"/>
      <c r="E9" s="3" t="str">
        <f>'Attach 3(JV)'!E9</f>
        <v>Power Grid Corporation of India Ltd.,</v>
      </c>
      <c r="H9" s="17"/>
      <c r="I9" s="2"/>
    </row>
    <row r="10" spans="1:26" ht="20.100000000000001" customHeight="1">
      <c r="A10" s="4" t="s">
        <v>56</v>
      </c>
      <c r="B10" s="840">
        <f>'Attach 3(JV)'!B10</f>
        <v>0</v>
      </c>
      <c r="C10" s="840"/>
      <c r="D10" s="840"/>
      <c r="E10" s="3" t="str">
        <f>'Attach 3(JV)'!E10</f>
        <v>"Saudamini", Plot No. 2, Sector 29</v>
      </c>
      <c r="H10" s="17"/>
      <c r="I10" s="2"/>
    </row>
    <row r="11" spans="1:26" ht="20.100000000000001" customHeight="1">
      <c r="B11" s="840">
        <f>'Attach 3(JV)'!B11</f>
        <v>0</v>
      </c>
      <c r="C11" s="840"/>
      <c r="D11" s="840"/>
      <c r="E11" s="3" t="str">
        <f>'Attach 3(JV)'!E11</f>
        <v>Gurugram (Haryana) - 122001</v>
      </c>
    </row>
    <row r="12" spans="1:26" ht="17.25" customHeight="1">
      <c r="A12" s="19"/>
      <c r="B12" s="840">
        <f>'Attach 3(JV)'!B12</f>
        <v>0</v>
      </c>
      <c r="C12" s="840"/>
      <c r="D12" s="840"/>
      <c r="E12" s="3"/>
    </row>
    <row r="13" spans="1:26" ht="21" customHeight="1">
      <c r="A13" s="16" t="s">
        <v>60</v>
      </c>
      <c r="B13" s="70"/>
      <c r="C13" s="70"/>
      <c r="D13" s="70"/>
    </row>
    <row r="14" spans="1:26" ht="45" customHeight="1">
      <c r="A14" s="1056" t="s">
        <v>364</v>
      </c>
      <c r="B14" s="1056"/>
      <c r="C14" s="1056"/>
      <c r="D14" s="1056"/>
      <c r="E14" s="1056"/>
      <c r="F14" s="21"/>
      <c r="G14" s="21"/>
      <c r="H14" s="21"/>
    </row>
    <row r="15" spans="1:26" ht="12" customHeight="1">
      <c r="A15" s="19"/>
      <c r="B15" s="19"/>
      <c r="C15" s="19"/>
      <c r="D15" s="19"/>
      <c r="E15" s="19"/>
      <c r="F15" s="21"/>
      <c r="G15" s="21"/>
      <c r="H15" s="21"/>
    </row>
    <row r="16" spans="1:26" ht="42" customHeight="1">
      <c r="A16" s="33" t="s">
        <v>343</v>
      </c>
      <c r="B16" s="33" t="s">
        <v>365</v>
      </c>
      <c r="C16" s="1192" t="s">
        <v>366</v>
      </c>
      <c r="D16" s="1192"/>
      <c r="E16" s="33" t="s">
        <v>367</v>
      </c>
      <c r="F16" s="21"/>
      <c r="G16" s="21"/>
      <c r="H16" s="21"/>
    </row>
    <row r="17" spans="1:8" ht="21" customHeight="1">
      <c r="A17" s="195"/>
      <c r="B17" s="195"/>
      <c r="C17" s="1190"/>
      <c r="D17" s="1191"/>
      <c r="E17" s="195"/>
      <c r="F17" s="21"/>
      <c r="G17" s="21"/>
      <c r="H17" s="21"/>
    </row>
    <row r="18" spans="1:8" ht="21" customHeight="1">
      <c r="A18" s="195"/>
      <c r="B18" s="195"/>
      <c r="C18" s="1190"/>
      <c r="D18" s="1191"/>
      <c r="E18" s="195"/>
      <c r="F18" s="21"/>
      <c r="G18" s="21"/>
      <c r="H18" s="21"/>
    </row>
    <row r="19" spans="1:8" ht="21" customHeight="1">
      <c r="A19" s="195"/>
      <c r="B19" s="195"/>
      <c r="C19" s="1193"/>
      <c r="D19" s="1193"/>
      <c r="E19" s="195"/>
      <c r="F19" s="21"/>
      <c r="G19" s="21"/>
      <c r="H19" s="21"/>
    </row>
    <row r="20" spans="1:8" ht="21" customHeight="1">
      <c r="A20" s="195"/>
      <c r="B20" s="195"/>
      <c r="C20" s="1193"/>
      <c r="D20" s="1193"/>
      <c r="E20" s="195"/>
      <c r="F20" s="140"/>
      <c r="G20" s="140"/>
      <c r="H20" s="139" t="b">
        <v>0</v>
      </c>
    </row>
    <row r="21" spans="1:8" ht="21" customHeight="1">
      <c r="A21" s="195"/>
      <c r="B21" s="195"/>
      <c r="C21" s="1193"/>
      <c r="D21" s="1193"/>
      <c r="E21" s="195"/>
      <c r="F21" s="140"/>
      <c r="G21" s="140"/>
      <c r="H21" s="138"/>
    </row>
    <row r="22" spans="1:8" ht="16.5" customHeight="1">
      <c r="D22" s="19"/>
      <c r="E22" s="19"/>
      <c r="F22" s="21"/>
      <c r="G22" s="21"/>
      <c r="H22" s="21"/>
    </row>
    <row r="23" spans="1:8" s="11" customFormat="1" ht="51.75" customHeight="1">
      <c r="A23" s="1154" t="s">
        <v>368</v>
      </c>
      <c r="B23" s="1154"/>
      <c r="C23" s="1154"/>
      <c r="D23" s="1154"/>
      <c r="E23" s="1154"/>
      <c r="F23" s="21"/>
      <c r="G23" s="21"/>
      <c r="H23" s="21"/>
    </row>
    <row r="24" spans="1:8" s="11" customFormat="1" ht="96.75" customHeight="1">
      <c r="A24" s="1154" t="s">
        <v>369</v>
      </c>
      <c r="B24" s="1154"/>
      <c r="C24" s="1154"/>
      <c r="D24" s="1154"/>
      <c r="E24" s="1154"/>
      <c r="F24" s="21"/>
      <c r="G24" s="21"/>
      <c r="H24" s="21"/>
    </row>
    <row r="25" spans="1:8" s="11" customFormat="1" ht="24" customHeight="1">
      <c r="A25" s="133"/>
      <c r="B25" s="133"/>
      <c r="C25" s="133"/>
      <c r="D25" s="24"/>
      <c r="E25" s="133"/>
      <c r="F25" s="21"/>
      <c r="G25" s="21"/>
      <c r="H25" s="21"/>
    </row>
    <row r="26" spans="1:8" ht="24" customHeight="1">
      <c r="A26" s="23" t="s">
        <v>62</v>
      </c>
      <c r="B26" s="49" t="str">
        <f>'Attach 3(JV)'!B24</f>
        <v>--</v>
      </c>
      <c r="C26" s="27"/>
      <c r="D26" s="24" t="s">
        <v>63</v>
      </c>
      <c r="E26" s="185" t="str">
        <f>'Attach 3(JV)'!E24</f>
        <v/>
      </c>
    </row>
    <row r="27" spans="1:8" ht="24" customHeight="1">
      <c r="A27" s="23" t="s">
        <v>64</v>
      </c>
      <c r="B27" s="185" t="str">
        <f>'Attach 3(JV)'!B25</f>
        <v/>
      </c>
      <c r="C27" s="27"/>
      <c r="D27" s="24" t="s">
        <v>65</v>
      </c>
      <c r="E27" s="185" t="str">
        <f>'Attach 3(JV)'!E25</f>
        <v/>
      </c>
    </row>
    <row r="28" spans="1:8" ht="24" customHeight="1">
      <c r="D28" s="24"/>
    </row>
    <row r="29" spans="1:8" ht="24" customHeight="1">
      <c r="D29" s="24"/>
    </row>
    <row r="30" spans="1:8" s="37" customFormat="1" ht="32.25" customHeight="1">
      <c r="A30" s="20" t="str">
        <f>A1</f>
        <v>Specification No.: CC/NT/W-TR/DOM/A04/24/04796</v>
      </c>
      <c r="B30" s="20"/>
      <c r="C30" s="20"/>
      <c r="D30" s="20"/>
      <c r="E30" s="39" t="str">
        <f>"Annexure I to" &amp; E1</f>
        <v xml:space="preserve">Annexure I toAttachment-6 </v>
      </c>
      <c r="F30" s="36"/>
      <c r="G30" s="36"/>
      <c r="H30" s="36"/>
    </row>
    <row r="31" spans="1:8" ht="15.75" customHeight="1">
      <c r="A31" s="1195"/>
      <c r="B31" s="1195"/>
      <c r="C31" s="1195"/>
      <c r="D31" s="1195"/>
      <c r="E31" s="1195"/>
    </row>
    <row r="32" spans="1:8" ht="20.100000000000001" customHeight="1">
      <c r="A32" s="1194" t="str">
        <f>A5</f>
        <v>(Alternative, Deviations and Exceptions to the Provisions)</v>
      </c>
      <c r="B32" s="1194"/>
      <c r="C32" s="1194"/>
      <c r="D32" s="1194"/>
      <c r="E32" s="1194"/>
    </row>
    <row r="33" spans="1:5" ht="20.100000000000001" customHeight="1">
      <c r="A33" s="1194" t="s">
        <v>370</v>
      </c>
      <c r="B33" s="1194"/>
      <c r="C33" s="1194"/>
      <c r="D33" s="1194"/>
      <c r="E33" s="1194"/>
    </row>
    <row r="34" spans="1:5" ht="20.100000000000001" customHeight="1"/>
    <row r="35" spans="1:5" ht="42" customHeight="1">
      <c r="A35" s="33" t="s">
        <v>343</v>
      </c>
      <c r="B35" s="33" t="s">
        <v>365</v>
      </c>
      <c r="C35" s="1192" t="s">
        <v>366</v>
      </c>
      <c r="D35" s="1192"/>
      <c r="E35" s="33" t="s">
        <v>367</v>
      </c>
    </row>
    <row r="36" spans="1:5" ht="39.950000000000003" customHeight="1">
      <c r="A36" s="195"/>
      <c r="B36" s="195"/>
      <c r="C36" s="1190"/>
      <c r="D36" s="1191"/>
      <c r="E36" s="195"/>
    </row>
    <row r="37" spans="1:5" ht="39.950000000000003" customHeight="1">
      <c r="A37" s="195"/>
      <c r="B37" s="195"/>
      <c r="C37" s="1190"/>
      <c r="D37" s="1191"/>
      <c r="E37" s="195"/>
    </row>
    <row r="38" spans="1:5" ht="39.950000000000003" customHeight="1">
      <c r="A38" s="195"/>
      <c r="B38" s="195"/>
      <c r="C38" s="1190"/>
      <c r="D38" s="1191"/>
      <c r="E38" s="195"/>
    </row>
    <row r="39" spans="1:5" ht="39.950000000000003" customHeight="1">
      <c r="A39" s="195"/>
      <c r="B39" s="195"/>
      <c r="C39" s="1190"/>
      <c r="D39" s="1191"/>
      <c r="E39" s="195"/>
    </row>
    <row r="40" spans="1:5" ht="39.950000000000003" customHeight="1">
      <c r="A40" s="195"/>
      <c r="B40" s="195"/>
      <c r="C40" s="1190"/>
      <c r="D40" s="1191"/>
      <c r="E40" s="195"/>
    </row>
    <row r="41" spans="1:5" ht="39.950000000000003" customHeight="1">
      <c r="A41" s="195"/>
      <c r="B41" s="195"/>
      <c r="C41" s="1190"/>
      <c r="D41" s="1191"/>
      <c r="E41" s="195"/>
    </row>
    <row r="42" spans="1:5" ht="39.950000000000003" customHeight="1">
      <c r="A42" s="195"/>
      <c r="B42" s="195"/>
      <c r="C42" s="1190"/>
      <c r="D42" s="1191"/>
      <c r="E42" s="195"/>
    </row>
    <row r="43" spans="1:5" ht="39.950000000000003" customHeight="1">
      <c r="A43" s="195"/>
      <c r="B43" s="195"/>
      <c r="C43" s="1190"/>
      <c r="D43" s="1191"/>
      <c r="E43" s="195"/>
    </row>
    <row r="44" spans="1:5" ht="39.950000000000003" customHeight="1">
      <c r="A44" s="195"/>
      <c r="B44" s="195"/>
      <c r="C44" s="1190"/>
      <c r="D44" s="1191"/>
      <c r="E44" s="195"/>
    </row>
    <row r="45" spans="1:5" ht="39.950000000000003" customHeight="1">
      <c r="A45" s="195"/>
      <c r="B45" s="195"/>
      <c r="C45" s="1190"/>
      <c r="D45" s="1191"/>
      <c r="E45" s="195"/>
    </row>
    <row r="46" spans="1:5" ht="20.100000000000001" customHeight="1"/>
    <row r="47" spans="1:5" ht="25.5" customHeight="1"/>
    <row r="48" spans="1:5" ht="25.5" customHeight="1">
      <c r="A48" s="12"/>
      <c r="B48" s="12"/>
      <c r="C48" s="12"/>
      <c r="D48" s="24"/>
      <c r="E48" s="12"/>
    </row>
    <row r="49" spans="1:5" ht="25.5" customHeight="1">
      <c r="A49" s="23" t="s">
        <v>62</v>
      </c>
      <c r="B49" s="49" t="str">
        <f>B26</f>
        <v>--</v>
      </c>
      <c r="C49" s="27"/>
      <c r="D49" s="24" t="s">
        <v>63</v>
      </c>
      <c r="E49" s="185" t="str">
        <f>E26</f>
        <v/>
      </c>
    </row>
    <row r="50" spans="1:5" ht="25.5" customHeight="1">
      <c r="A50" s="23" t="s">
        <v>64</v>
      </c>
      <c r="B50" s="190" t="str">
        <f>B27</f>
        <v/>
      </c>
      <c r="C50" s="27"/>
      <c r="D50" s="24" t="s">
        <v>65</v>
      </c>
      <c r="E50" s="185" t="str">
        <f>E27</f>
        <v/>
      </c>
    </row>
    <row r="51" spans="1:5" ht="25.5" customHeight="1">
      <c r="D51" s="24"/>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0.5703125" style="16" customWidth="1"/>
    <col min="6" max="8" width="9.140625" style="11"/>
    <col min="9" max="16384" width="9.140625" style="12"/>
  </cols>
  <sheetData>
    <row r="1" spans="1:9" s="499" customFormat="1" ht="15.75" customHeight="1">
      <c r="A1" s="1153" t="str">
        <f>'Attach 3(JV)'!A1</f>
        <v>Specification No.: CC/NT/W-TR/DOM/A04/24/04796</v>
      </c>
      <c r="B1" s="1153"/>
      <c r="C1" s="1153"/>
      <c r="D1" s="1153"/>
      <c r="E1" s="497" t="str">
        <f>"Attachment-7 " &amp; 'Attach 3(JV)'!AT1</f>
        <v xml:space="preserve">Attachment-7 </v>
      </c>
      <c r="F1" s="498"/>
      <c r="G1" s="498"/>
      <c r="H1" s="498"/>
    </row>
    <row r="2" spans="1:9">
      <c r="E2" s="170"/>
    </row>
    <row r="3" spans="1:9" ht="55.5" customHeight="1">
      <c r="A3" s="808" t="str">
        <f>'Attach 3(JV)'!A3</f>
        <v xml:space="preserve">400 kV Transformer  Package 4TR-04-(SIS) for 3X 500 MVA, 400/220/33kV Transformers  1x315 MVA, 400/220/33kV Transformers  Under SIS Reserve Fund </v>
      </c>
      <c r="B3" s="809"/>
      <c r="C3" s="809"/>
      <c r="D3" s="809"/>
      <c r="E3" s="809"/>
      <c r="F3" s="13"/>
      <c r="G3" s="14"/>
      <c r="H3" s="13"/>
    </row>
    <row r="4" spans="1:9" ht="20.100000000000001" customHeight="1">
      <c r="A4" s="15"/>
      <c r="H4" s="17"/>
      <c r="I4" s="2"/>
    </row>
    <row r="5" spans="1:9" ht="20.100000000000001" customHeight="1">
      <c r="A5" s="837" t="s">
        <v>371</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94" t="str">
        <f>'Attach 3(JV)'!E8</f>
        <v>Contract Services</v>
      </c>
      <c r="H8" s="17"/>
      <c r="I8" s="2"/>
    </row>
    <row r="9" spans="1:9" ht="20.100000000000001" customHeight="1">
      <c r="A9" s="4" t="s">
        <v>54</v>
      </c>
      <c r="B9" s="840">
        <f>'Attach 3(JV)'!B9</f>
        <v>0</v>
      </c>
      <c r="C9" s="840"/>
      <c r="D9" s="840"/>
      <c r="E9" s="94" t="str">
        <f>'Attach 3(JV)'!E9</f>
        <v>Power Grid Corporation of India Ltd.,</v>
      </c>
      <c r="H9" s="17"/>
      <c r="I9" s="2"/>
    </row>
    <row r="10" spans="1:9" ht="20.100000000000001" customHeight="1">
      <c r="A10" s="4" t="s">
        <v>56</v>
      </c>
      <c r="B10" s="840">
        <f>'Attach 3(JV)'!B10</f>
        <v>0</v>
      </c>
      <c r="C10" s="840"/>
      <c r="D10" s="840"/>
      <c r="E10" s="94" t="str">
        <f>'Attach 3(JV)'!E10</f>
        <v>"Saudamini", Plot No. 2, Sector 29</v>
      </c>
      <c r="H10" s="17"/>
      <c r="I10" s="2"/>
    </row>
    <row r="11" spans="1:9" ht="20.100000000000001" customHeight="1">
      <c r="B11" s="840">
        <f>'Attach 3(JV)'!B11</f>
        <v>0</v>
      </c>
      <c r="C11" s="840"/>
      <c r="D11" s="840"/>
      <c r="E11" s="94" t="str">
        <f>'Attach 3(JV)'!E11</f>
        <v>Gurugram (Haryana) - 122001</v>
      </c>
    </row>
    <row r="12" spans="1:9" ht="20.100000000000001" customHeight="1">
      <c r="A12" s="19"/>
      <c r="B12" s="840">
        <f>'Attach 3(JV)'!B12</f>
        <v>0</v>
      </c>
      <c r="C12" s="840"/>
      <c r="D12" s="840"/>
      <c r="E12" s="5"/>
    </row>
    <row r="13" spans="1:9" ht="20.100000000000001" customHeight="1"/>
    <row r="14" spans="1:9" ht="20.100000000000001" customHeight="1">
      <c r="A14" s="19"/>
    </row>
    <row r="15" spans="1:9" ht="27.75" customHeight="1">
      <c r="A15" s="1194" t="s">
        <v>372</v>
      </c>
      <c r="B15" s="1194"/>
      <c r="C15" s="1194"/>
      <c r="D15" s="1194"/>
      <c r="E15" s="1194"/>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20.100000000000001"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zoomScaleSheetLayoutView="100" workbookViewId="0">
      <selection activeCell="E22" sqref="E22"/>
    </sheetView>
  </sheetViews>
  <sheetFormatPr defaultColWidth="9.140625" defaultRowHeight="16.5"/>
  <cols>
    <col min="1" max="1" width="12.140625" style="16" customWidth="1"/>
    <col min="2" max="2" width="20.5703125" style="16" customWidth="1"/>
    <col min="3" max="3" width="11.42578125" style="16" customWidth="1"/>
    <col min="4" max="4" width="22.28515625" style="16" customWidth="1"/>
    <col min="5" max="6" width="14.42578125" style="11" customWidth="1"/>
    <col min="7" max="8" width="14.42578125" style="12" customWidth="1"/>
    <col min="9" max="11" width="14.42578125" style="12" hidden="1" customWidth="1"/>
    <col min="12" max="16384" width="9.140625" style="12"/>
  </cols>
  <sheetData>
    <row r="1" spans="1:6" s="64" customFormat="1" ht="21.75" customHeight="1">
      <c r="A1" s="1150" t="str">
        <f>'Attach 3(JV)'!A1</f>
        <v>Specification No.: CC/NT/W-TR/DOM/A04/24/04796</v>
      </c>
      <c r="B1" s="1150"/>
      <c r="C1" s="1150"/>
      <c r="D1" s="1150"/>
      <c r="E1" s="496"/>
      <c r="F1" s="738" t="str">
        <f>"Attachment-9 " &amp; 'Attach 3(JV)'!AT1</f>
        <v xml:space="preserve">Attachment-9 </v>
      </c>
    </row>
    <row r="2" spans="1:6" ht="15" customHeight="1"/>
    <row r="3" spans="1:6" ht="79.5" customHeight="1">
      <c r="A3" s="1207" t="str">
        <f>'Attach 3(JV)'!A3</f>
        <v xml:space="preserve">400 kV Transformer  Package 4TR-04-(SIS) for 3X 500 MVA, 400/220/33kV Transformers  1x315 MVA, 400/220/33kV Transformers  Under SIS Reserve Fund </v>
      </c>
      <c r="B3" s="1208"/>
      <c r="C3" s="1208"/>
      <c r="D3" s="1208"/>
      <c r="E3" s="1208"/>
      <c r="F3" s="1208"/>
    </row>
    <row r="4" spans="1:6" ht="15" customHeight="1">
      <c r="A4" s="15"/>
      <c r="F4" s="17"/>
    </row>
    <row r="5" spans="1:6" ht="20.100000000000001" customHeight="1">
      <c r="A5" s="837" t="s">
        <v>373</v>
      </c>
      <c r="B5" s="837"/>
      <c r="C5" s="837"/>
      <c r="D5" s="837"/>
      <c r="E5" s="837"/>
      <c r="F5" s="837"/>
    </row>
    <row r="6" spans="1:6" ht="12.75" customHeight="1">
      <c r="A6" s="19"/>
      <c r="F6" s="17"/>
    </row>
    <row r="7" spans="1:6" ht="20.100000000000001" customHeight="1">
      <c r="A7" s="20" t="str">
        <f>'Attach 3(JV)'!A7</f>
        <v>Bidder’s Name and Address  :</v>
      </c>
      <c r="E7" s="16" t="s">
        <v>52</v>
      </c>
      <c r="F7" s="17"/>
    </row>
    <row r="8" spans="1:6" ht="36" customHeight="1">
      <c r="A8" s="843" t="str">
        <f>'Attach 3(JV)'!A8</f>
        <v/>
      </c>
      <c r="B8" s="843"/>
      <c r="C8" s="843"/>
      <c r="D8" s="843"/>
      <c r="E8" s="16" t="s">
        <v>53</v>
      </c>
      <c r="F8" s="17"/>
    </row>
    <row r="9" spans="1:6" ht="20.100000000000001" customHeight="1">
      <c r="A9" s="4" t="s">
        <v>54</v>
      </c>
      <c r="B9" s="840">
        <f>'Attach 3(JV)'!B9</f>
        <v>0</v>
      </c>
      <c r="C9" s="840"/>
      <c r="D9" s="840"/>
      <c r="E9" s="16" t="s">
        <v>55</v>
      </c>
      <c r="F9" s="17"/>
    </row>
    <row r="10" spans="1:6" ht="20.100000000000001" customHeight="1">
      <c r="A10" s="4" t="s">
        <v>56</v>
      </c>
      <c r="B10" s="840">
        <f>'Attach 3(JV)'!B10</f>
        <v>0</v>
      </c>
      <c r="C10" s="840"/>
      <c r="D10" s="840"/>
      <c r="E10" s="16" t="s">
        <v>57</v>
      </c>
      <c r="F10" s="17"/>
    </row>
    <row r="11" spans="1:6" ht="20.100000000000001" customHeight="1">
      <c r="B11" s="840">
        <f>'Attach 3(JV)'!B11</f>
        <v>0</v>
      </c>
      <c r="C11" s="840"/>
      <c r="D11" s="840"/>
      <c r="E11" s="16" t="str">
        <f>'Attach 3(JV)'!E11</f>
        <v>Gurugram (Haryana) - 122001</v>
      </c>
    </row>
    <row r="12" spans="1:6" ht="20.100000000000001" customHeight="1">
      <c r="A12" s="19"/>
      <c r="B12" s="840">
        <f>'Attach 3(JV)'!B12</f>
        <v>0</v>
      </c>
      <c r="C12" s="840"/>
      <c r="D12" s="840"/>
    </row>
    <row r="13" spans="1:6" ht="13.5" customHeight="1">
      <c r="A13" s="19"/>
      <c r="B13" s="89"/>
      <c r="C13" s="89"/>
      <c r="D13" s="89"/>
    </row>
    <row r="14" spans="1:6" ht="20.100000000000001" customHeight="1">
      <c r="A14" s="16" t="s">
        <v>60</v>
      </c>
    </row>
    <row r="15" spans="1:6" ht="15" customHeight="1">
      <c r="A15" s="19"/>
    </row>
    <row r="16" spans="1:6" ht="69" customHeight="1">
      <c r="A16" s="1000"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 kV Transformer  Package 4TR-04-(SIS) for 3X 500 MVA, 400/220/33kV Transformers  1x315 MVA, 400/220/33kV Transformers  Under SIS Reserve Fund  for the period commencing from the effective date of Contract to us :</v>
      </c>
      <c r="B16" s="1000"/>
      <c r="C16" s="1000"/>
      <c r="D16" s="1000"/>
      <c r="E16" s="1000"/>
      <c r="F16" s="1000"/>
    </row>
    <row r="17" spans="1:11" ht="14.25" customHeight="1">
      <c r="A17" s="19"/>
      <c r="B17" s="19"/>
      <c r="C17" s="19"/>
      <c r="D17" s="19"/>
      <c r="E17" s="21"/>
      <c r="F17" s="21"/>
    </row>
    <row r="18" spans="1:11" ht="20.25" customHeight="1">
      <c r="A18" s="1210" t="s">
        <v>343</v>
      </c>
      <c r="B18" s="1212" t="s">
        <v>374</v>
      </c>
      <c r="C18" s="1213"/>
      <c r="D18" s="1214"/>
      <c r="E18" s="1218" t="s">
        <v>375</v>
      </c>
      <c r="F18" s="1218"/>
      <c r="G18" s="1218"/>
      <c r="H18" s="1218"/>
      <c r="I18" s="1218"/>
      <c r="J18" s="1218"/>
      <c r="K18" s="1218"/>
    </row>
    <row r="19" spans="1:11" ht="80.25" customHeight="1">
      <c r="A19" s="1211"/>
      <c r="B19" s="1215"/>
      <c r="C19" s="1216"/>
      <c r="D19" s="1216"/>
      <c r="E19" s="1217" t="str">
        <f>Basic!B1</f>
        <v xml:space="preserve">400 kV Transformer  Package 4TR-04-(SIS) for 3X 500 MVA, 400/220/33kV Transformers  1x315 MVA, 400/220/33kV Transformers  Under SIS Reserve Fund </v>
      </c>
      <c r="F19" s="1217"/>
      <c r="G19" s="1217"/>
      <c r="H19" s="1217"/>
      <c r="I19" s="1217"/>
      <c r="J19" s="1217"/>
      <c r="K19" s="1217"/>
    </row>
    <row r="20" spans="1:11">
      <c r="A20" s="750"/>
      <c r="B20" s="755"/>
      <c r="C20" s="756"/>
      <c r="D20" s="756"/>
      <c r="E20" s="752" t="s">
        <v>376</v>
      </c>
      <c r="F20" s="752" t="s">
        <v>377</v>
      </c>
      <c r="G20" s="752" t="s">
        <v>378</v>
      </c>
      <c r="H20" s="752" t="s">
        <v>379</v>
      </c>
      <c r="I20" s="752" t="s">
        <v>380</v>
      </c>
      <c r="J20" s="752" t="s">
        <v>381</v>
      </c>
      <c r="K20" s="752" t="s">
        <v>382</v>
      </c>
    </row>
    <row r="21" spans="1:11" ht="20.100000000000001" customHeight="1">
      <c r="A21" s="1197">
        <v>1</v>
      </c>
      <c r="B21" s="1202" t="s">
        <v>383</v>
      </c>
      <c r="C21" s="1202"/>
      <c r="D21" s="1203"/>
      <c r="E21" s="643"/>
      <c r="F21" s="643"/>
      <c r="G21" s="754"/>
      <c r="H21" s="754"/>
      <c r="I21" s="754"/>
      <c r="J21" s="754"/>
      <c r="K21" s="754"/>
    </row>
    <row r="22" spans="1:11" ht="20.100000000000001" customHeight="1">
      <c r="A22" s="1197"/>
      <c r="B22" s="1200" t="s">
        <v>384</v>
      </c>
      <c r="C22" s="1200"/>
      <c r="D22" s="1201"/>
      <c r="E22" s="644"/>
      <c r="F22" s="644"/>
      <c r="G22" s="644"/>
      <c r="H22" s="644"/>
      <c r="I22" s="644"/>
      <c r="J22" s="644"/>
      <c r="K22" s="644"/>
    </row>
    <row r="23" spans="1:11" ht="20.100000000000001" customHeight="1">
      <c r="A23" s="1197"/>
      <c r="B23" s="1198" t="s">
        <v>385</v>
      </c>
      <c r="C23" s="1198"/>
      <c r="D23" s="1199"/>
      <c r="E23" s="644"/>
      <c r="F23" s="644"/>
      <c r="G23" s="644"/>
      <c r="H23" s="644"/>
      <c r="I23" s="644"/>
      <c r="J23" s="644"/>
      <c r="K23" s="644"/>
    </row>
    <row r="24" spans="1:11" ht="20.100000000000001" customHeight="1">
      <c r="A24" s="1197">
        <v>2</v>
      </c>
      <c r="B24" s="1202" t="s">
        <v>386</v>
      </c>
      <c r="C24" s="1202"/>
      <c r="D24" s="1203"/>
      <c r="E24" s="643"/>
      <c r="F24" s="643"/>
      <c r="G24" s="754"/>
      <c r="H24" s="754"/>
      <c r="I24" s="754"/>
      <c r="J24" s="754"/>
      <c r="K24" s="754"/>
    </row>
    <row r="25" spans="1:11" ht="20.100000000000001" customHeight="1">
      <c r="A25" s="1197"/>
      <c r="B25" s="1200" t="s">
        <v>384</v>
      </c>
      <c r="C25" s="1200"/>
      <c r="D25" s="1201"/>
      <c r="E25" s="644"/>
      <c r="F25" s="644"/>
      <c r="G25" s="644"/>
      <c r="H25" s="644"/>
      <c r="I25" s="644"/>
      <c r="J25" s="644"/>
      <c r="K25" s="644"/>
    </row>
    <row r="26" spans="1:11" ht="20.100000000000001" customHeight="1">
      <c r="A26" s="1197"/>
      <c r="B26" s="1198" t="s">
        <v>385</v>
      </c>
      <c r="C26" s="1198"/>
      <c r="D26" s="1199"/>
      <c r="E26" s="644"/>
      <c r="F26" s="644"/>
      <c r="G26" s="644"/>
      <c r="H26" s="644"/>
      <c r="I26" s="644"/>
      <c r="J26" s="644"/>
      <c r="K26" s="644"/>
    </row>
    <row r="27" spans="1:11" ht="20.100000000000001" hidden="1" customHeight="1">
      <c r="A27" s="1197">
        <v>3</v>
      </c>
      <c r="B27" s="1202" t="s">
        <v>387</v>
      </c>
      <c r="C27" s="1202"/>
      <c r="D27" s="1203"/>
      <c r="E27" s="643"/>
      <c r="F27" s="643"/>
      <c r="G27" s="754"/>
      <c r="H27" s="754"/>
      <c r="I27" s="754"/>
      <c r="J27" s="754"/>
      <c r="K27" s="754"/>
    </row>
    <row r="28" spans="1:11" ht="20.100000000000001" hidden="1" customHeight="1">
      <c r="A28" s="1197"/>
      <c r="B28" s="1200" t="s">
        <v>384</v>
      </c>
      <c r="C28" s="1200"/>
      <c r="D28" s="1201"/>
      <c r="E28" s="644"/>
      <c r="F28" s="644"/>
      <c r="G28" s="754"/>
      <c r="H28" s="754"/>
      <c r="I28" s="754"/>
      <c r="J28" s="754"/>
      <c r="K28" s="754"/>
    </row>
    <row r="29" spans="1:11" ht="20.100000000000001" hidden="1" customHeight="1">
      <c r="A29" s="1197"/>
      <c r="B29" s="1198" t="s">
        <v>385</v>
      </c>
      <c r="C29" s="1198"/>
      <c r="D29" s="1199"/>
      <c r="E29" s="644"/>
      <c r="F29" s="644"/>
      <c r="G29" s="754"/>
      <c r="H29" s="754"/>
      <c r="I29" s="754"/>
      <c r="J29" s="754"/>
      <c r="K29" s="754"/>
    </row>
    <row r="30" spans="1:11" ht="20.100000000000001" customHeight="1">
      <c r="A30" s="1197">
        <v>3</v>
      </c>
      <c r="B30" s="1202" t="s">
        <v>388</v>
      </c>
      <c r="C30" s="1202"/>
      <c r="D30" s="1203"/>
      <c r="E30" s="643"/>
      <c r="F30" s="643"/>
      <c r="G30" s="754"/>
      <c r="H30" s="754"/>
      <c r="I30" s="754"/>
      <c r="J30" s="754"/>
      <c r="K30" s="754"/>
    </row>
    <row r="31" spans="1:11" ht="20.100000000000001" customHeight="1">
      <c r="A31" s="1197"/>
      <c r="B31" s="1200" t="s">
        <v>384</v>
      </c>
      <c r="C31" s="1200"/>
      <c r="D31" s="1201"/>
      <c r="E31" s="644"/>
      <c r="F31" s="644"/>
      <c r="G31" s="644"/>
      <c r="H31" s="644"/>
      <c r="I31" s="644"/>
      <c r="J31" s="644"/>
      <c r="K31" s="644"/>
    </row>
    <row r="32" spans="1:11" ht="20.100000000000001" customHeight="1">
      <c r="A32" s="1197"/>
      <c r="B32" s="1198" t="s">
        <v>385</v>
      </c>
      <c r="C32" s="1198"/>
      <c r="D32" s="1199"/>
      <c r="E32" s="644"/>
      <c r="F32" s="644"/>
      <c r="G32" s="644"/>
      <c r="H32" s="644"/>
      <c r="I32" s="644"/>
      <c r="J32" s="644"/>
      <c r="K32" s="644"/>
    </row>
    <row r="33" spans="1:11" ht="20.100000000000001" customHeight="1">
      <c r="A33" s="1197">
        <v>4</v>
      </c>
      <c r="B33" s="1202" t="s">
        <v>389</v>
      </c>
      <c r="C33" s="1202"/>
      <c r="D33" s="1203"/>
      <c r="E33" s="643"/>
      <c r="F33" s="643"/>
      <c r="G33" s="754"/>
      <c r="H33" s="754"/>
      <c r="I33" s="754"/>
      <c r="J33" s="754"/>
      <c r="K33" s="754"/>
    </row>
    <row r="34" spans="1:11" ht="20.100000000000001" customHeight="1">
      <c r="A34" s="1197"/>
      <c r="B34" s="1200" t="s">
        <v>384</v>
      </c>
      <c r="C34" s="1200"/>
      <c r="D34" s="1201"/>
      <c r="E34" s="644"/>
      <c r="F34" s="644"/>
      <c r="G34" s="644"/>
      <c r="H34" s="644"/>
      <c r="I34" s="644"/>
      <c r="J34" s="644"/>
      <c r="K34" s="644"/>
    </row>
    <row r="35" spans="1:11" ht="20.100000000000001" customHeight="1">
      <c r="A35" s="1197"/>
      <c r="B35" s="1198" t="s">
        <v>385</v>
      </c>
      <c r="C35" s="1198"/>
      <c r="D35" s="1199"/>
      <c r="E35" s="644"/>
      <c r="F35" s="644"/>
      <c r="G35" s="644"/>
      <c r="H35" s="644"/>
      <c r="I35" s="644"/>
      <c r="J35" s="644"/>
      <c r="K35" s="644"/>
    </row>
    <row r="36" spans="1:11" ht="20.100000000000001" customHeight="1">
      <c r="A36" s="30">
        <v>5</v>
      </c>
      <c r="B36" s="1205" t="s">
        <v>390</v>
      </c>
      <c r="C36" s="1205"/>
      <c r="D36" s="1206"/>
      <c r="E36" s="644"/>
      <c r="F36" s="644"/>
      <c r="G36" s="644"/>
      <c r="H36" s="644"/>
      <c r="I36" s="644"/>
      <c r="J36" s="644"/>
      <c r="K36" s="644"/>
    </row>
    <row r="37" spans="1:11" ht="20.100000000000001" customHeight="1">
      <c r="A37" s="1197">
        <v>6</v>
      </c>
      <c r="B37" s="1202" t="s">
        <v>391</v>
      </c>
      <c r="C37" s="1202"/>
      <c r="D37" s="1203"/>
      <c r="E37" s="643"/>
      <c r="F37" s="643"/>
      <c r="G37" s="643"/>
      <c r="H37" s="643"/>
      <c r="I37" s="643"/>
      <c r="J37" s="643"/>
      <c r="K37" s="643"/>
    </row>
    <row r="38" spans="1:11" ht="20.100000000000001" customHeight="1">
      <c r="A38" s="1197"/>
      <c r="B38" s="1200" t="s">
        <v>384</v>
      </c>
      <c r="C38" s="1200"/>
      <c r="D38" s="1201"/>
      <c r="E38" s="644"/>
      <c r="F38" s="644"/>
      <c r="G38" s="644"/>
      <c r="H38" s="644"/>
      <c r="I38" s="644"/>
      <c r="J38" s="644"/>
      <c r="K38" s="644"/>
    </row>
    <row r="39" spans="1:11" ht="20.100000000000001" customHeight="1">
      <c r="A39" s="1197"/>
      <c r="B39" s="1198" t="s">
        <v>385</v>
      </c>
      <c r="C39" s="1198"/>
      <c r="D39" s="1199"/>
      <c r="E39" s="644"/>
      <c r="F39" s="644"/>
      <c r="G39" s="644"/>
      <c r="H39" s="644"/>
      <c r="I39" s="644"/>
      <c r="J39" s="644"/>
      <c r="K39" s="644"/>
    </row>
    <row r="40" spans="1:11" ht="20.100000000000001" customHeight="1">
      <c r="A40" s="1197">
        <v>7</v>
      </c>
      <c r="B40" s="1202" t="s">
        <v>392</v>
      </c>
      <c r="C40" s="1202"/>
      <c r="D40" s="1203"/>
      <c r="E40" s="643"/>
      <c r="F40" s="643"/>
      <c r="G40" s="643"/>
      <c r="H40" s="643"/>
      <c r="I40" s="643"/>
      <c r="J40" s="643"/>
      <c r="K40" s="643"/>
    </row>
    <row r="41" spans="1:11" ht="20.100000000000001" customHeight="1">
      <c r="A41" s="1197"/>
      <c r="B41" s="1200" t="s">
        <v>384</v>
      </c>
      <c r="C41" s="1200"/>
      <c r="D41" s="1201"/>
      <c r="E41" s="644"/>
      <c r="F41" s="644"/>
      <c r="G41" s="644"/>
      <c r="H41" s="644"/>
      <c r="I41" s="644"/>
      <c r="J41" s="644"/>
      <c r="K41" s="644"/>
    </row>
    <row r="42" spans="1:11" ht="20.100000000000001" customHeight="1">
      <c r="A42" s="1197"/>
      <c r="B42" s="1198" t="s">
        <v>385</v>
      </c>
      <c r="C42" s="1198"/>
      <c r="D42" s="1199"/>
      <c r="E42" s="644"/>
      <c r="F42" s="644"/>
      <c r="G42" s="644"/>
      <c r="H42" s="644"/>
      <c r="I42" s="644"/>
      <c r="J42" s="644"/>
      <c r="K42" s="644"/>
    </row>
    <row r="43" spans="1:11" ht="20.100000000000001" customHeight="1">
      <c r="A43" s="1197">
        <v>8</v>
      </c>
      <c r="B43" s="1209" t="s">
        <v>393</v>
      </c>
      <c r="C43" s="1202"/>
      <c r="D43" s="1203"/>
      <c r="E43" s="643"/>
      <c r="F43" s="643"/>
      <c r="G43" s="643"/>
      <c r="H43" s="643"/>
      <c r="I43" s="643"/>
      <c r="J43" s="643"/>
      <c r="K43" s="643"/>
    </row>
    <row r="44" spans="1:11" ht="20.100000000000001" customHeight="1">
      <c r="A44" s="1197"/>
      <c r="B44" s="1204" t="s">
        <v>384</v>
      </c>
      <c r="C44" s="1200"/>
      <c r="D44" s="1201"/>
      <c r="E44" s="644"/>
      <c r="F44" s="644"/>
      <c r="G44" s="644"/>
      <c r="H44" s="644"/>
      <c r="I44" s="644"/>
      <c r="J44" s="644"/>
      <c r="K44" s="644"/>
    </row>
    <row r="45" spans="1:11" ht="20.100000000000001" customHeight="1">
      <c r="A45" s="1197"/>
      <c r="B45" s="1204" t="s">
        <v>385</v>
      </c>
      <c r="C45" s="1200"/>
      <c r="D45" s="1201"/>
      <c r="E45" s="644"/>
      <c r="F45" s="644"/>
      <c r="G45" s="644"/>
      <c r="H45" s="644"/>
      <c r="I45" s="644"/>
      <c r="J45" s="644"/>
      <c r="K45" s="644"/>
    </row>
    <row r="46" spans="1:11" s="667" customFormat="1" ht="18" customHeight="1">
      <c r="A46" s="665" t="str">
        <f>IF(OR(E45&gt;21,F45&gt;21,G45&gt;21,H45&gt;21,I45&gt;21,J45&gt;21,K45&gt;21),"You are exceeding the completion schedule specified in the bidding documents.","")</f>
        <v/>
      </c>
      <c r="B46" s="666"/>
      <c r="C46" s="666"/>
      <c r="D46" s="666"/>
      <c r="E46" s="753"/>
      <c r="F46" s="753"/>
      <c r="G46" s="753"/>
      <c r="H46" s="753"/>
      <c r="I46" s="753"/>
      <c r="J46" s="753"/>
      <c r="K46" s="753"/>
    </row>
    <row r="47" spans="1:11" ht="18" customHeight="1">
      <c r="A47" s="368"/>
      <c r="B47" s="368"/>
      <c r="C47" s="368"/>
      <c r="D47" s="368"/>
    </row>
    <row r="48" spans="1:11" ht="29.25" customHeight="1">
      <c r="A48" s="23" t="s">
        <v>62</v>
      </c>
      <c r="B48" s="49" t="str">
        <f>'Attach 3(JV)'!B24</f>
        <v>--</v>
      </c>
      <c r="D48" s="24"/>
      <c r="E48" s="24" t="s">
        <v>63</v>
      </c>
      <c r="F48" s="26" t="str">
        <f>'Attach 3(JV)'!E24</f>
        <v/>
      </c>
    </row>
    <row r="49" spans="1:11" ht="22.5" customHeight="1">
      <c r="A49" s="23" t="s">
        <v>64</v>
      </c>
      <c r="B49" s="185" t="str">
        <f>'Attach 3(JV)'!B25</f>
        <v/>
      </c>
      <c r="D49" s="24"/>
      <c r="E49" s="24" t="s">
        <v>65</v>
      </c>
      <c r="F49" s="26" t="str">
        <f>'Attach 3(JV)'!E25</f>
        <v/>
      </c>
    </row>
    <row r="50" spans="1:11" ht="8.25" customHeight="1">
      <c r="D50" s="24"/>
    </row>
    <row r="51" spans="1:11" ht="12" customHeight="1">
      <c r="A51" s="25"/>
    </row>
    <row r="52" spans="1:11" ht="36.75" customHeight="1">
      <c r="A52" s="32" t="s">
        <v>24</v>
      </c>
      <c r="B52" s="1196" t="s">
        <v>394</v>
      </c>
      <c r="C52" s="1196"/>
      <c r="D52" s="1196"/>
      <c r="E52" s="1196"/>
      <c r="F52" s="1196"/>
      <c r="G52" s="1196"/>
      <c r="H52" s="1196"/>
      <c r="I52" s="1196"/>
      <c r="J52" s="1196"/>
      <c r="K52" s="1196"/>
    </row>
    <row r="53" spans="1:11" ht="20.100000000000001" customHeight="1"/>
  </sheetData>
  <sheetProtection algorithmName="SHA-512" hashValue="uKzUht1IcGXPlWmilgzSA6cAyy1hYmqCDxVNey6Yve+Fipw429hI8Eb6gwznftMLIYcFIL0oR0T/g3PZya/MZQ==" saltValue="7ZcIFOX5HSCf2vDjBL7J5g==" spinCount="100000" sheet="1"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88"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FEAA-C079-4AF7-816F-5E6B9729BC51}">
  <sheetPr>
    <tabColor indexed="24"/>
    <pageSetUpPr fitToPage="1"/>
  </sheetPr>
  <dimension ref="A1:AE53"/>
  <sheetViews>
    <sheetView showGridLines="0" view="pageBreakPreview" topLeftCell="A9" zoomScaleNormal="100" zoomScaleSheetLayoutView="100" workbookViewId="0">
      <selection activeCell="A18" sqref="A18"/>
    </sheetView>
  </sheetViews>
  <sheetFormatPr defaultColWidth="9.140625" defaultRowHeight="16.5"/>
  <cols>
    <col min="1" max="1" width="12.140625" style="775" customWidth="1"/>
    <col min="2" max="2" width="36.42578125" style="775" customWidth="1"/>
    <col min="3" max="3" width="11.42578125" style="775" customWidth="1"/>
    <col min="4" max="4" width="15.42578125" style="775" customWidth="1"/>
    <col min="5" max="5" width="39.28515625" style="775" customWidth="1"/>
    <col min="6" max="7" width="9.140625" style="774"/>
    <col min="8" max="8" width="0" style="774" hidden="1" customWidth="1"/>
    <col min="9" max="11" width="9.140625" style="774"/>
    <col min="12" max="12" width="0" style="774" hidden="1" customWidth="1"/>
    <col min="13" max="13" width="35.42578125" style="774" hidden="1" customWidth="1"/>
    <col min="14" max="14" width="0" style="774" hidden="1" customWidth="1"/>
    <col min="15" max="16384" width="9.140625" style="774"/>
  </cols>
  <sheetData>
    <row r="1" spans="1:5" ht="24" customHeight="1">
      <c r="A1" s="1221" t="str">
        <f>'Attach 3(JV)'!A1</f>
        <v>Specification No.: CC/NT/W-TR/DOM/A04/24/04796</v>
      </c>
      <c r="B1" s="1221"/>
      <c r="C1" s="1221"/>
      <c r="D1" s="1221"/>
      <c r="E1" s="773" t="str">
        <f>"Attachment-10 "</f>
        <v xml:space="preserve">Attachment-10 </v>
      </c>
    </row>
    <row r="2" spans="1:5" ht="12" customHeight="1"/>
    <row r="3" spans="1:5" ht="78.75" customHeight="1">
      <c r="A3" s="1222" t="str">
        <f>Basic!B1</f>
        <v xml:space="preserve">400 kV Transformer  Package 4TR-04-(SIS) for 3X 500 MVA, 400/220/33kV Transformers  1x315 MVA, 400/220/33kV Transformers  Under SIS Reserve Fund </v>
      </c>
      <c r="B3" s="1223"/>
      <c r="C3" s="1223"/>
      <c r="D3" s="1223"/>
      <c r="E3" s="1223"/>
    </row>
    <row r="4" spans="1:5">
      <c r="A4" s="776"/>
    </row>
    <row r="5" spans="1:5" ht="31.5" customHeight="1">
      <c r="A5" s="1224" t="s">
        <v>395</v>
      </c>
      <c r="B5" s="1224"/>
      <c r="C5" s="1224"/>
      <c r="D5" s="1224"/>
      <c r="E5" s="1224"/>
    </row>
    <row r="6" spans="1:5">
      <c r="A6" s="777"/>
    </row>
    <row r="7" spans="1:5" ht="20.100000000000001" customHeight="1">
      <c r="A7" s="778"/>
    </row>
    <row r="8" spans="1:5" ht="36" customHeight="1">
      <c r="A8" s="1225" t="str">
        <f>'Attach 3(JV)'!A7</f>
        <v>Bidder’s Name and Address  :</v>
      </c>
      <c r="B8" s="1225"/>
      <c r="C8" s="1225"/>
      <c r="D8" s="1225"/>
      <c r="E8" s="5" t="str">
        <f>'Attach 3(JV)'!E7</f>
        <v>To:</v>
      </c>
    </row>
    <row r="9" spans="1:5" ht="36" customHeight="1">
      <c r="A9" s="1226" t="str">
        <f>'Attach 3(JV)'!A8</f>
        <v/>
      </c>
      <c r="B9" s="1226"/>
      <c r="C9" s="779"/>
      <c r="D9" s="779"/>
      <c r="E9" s="3" t="str">
        <f>'Attach 3(JV)'!E8</f>
        <v>Contract Services</v>
      </c>
    </row>
    <row r="10" spans="1:5" ht="20.100000000000001" customHeight="1">
      <c r="A10" s="4" t="s">
        <v>54</v>
      </c>
      <c r="B10" s="1220">
        <f>'Attach 3(JV)'!B9:D9</f>
        <v>0</v>
      </c>
      <c r="C10" s="1220"/>
      <c r="D10" s="1220"/>
      <c r="E10" s="3" t="str">
        <f>'Attach 3(JV)'!E9</f>
        <v>Power Grid Corporation of India Ltd.,</v>
      </c>
    </row>
    <row r="11" spans="1:5" ht="20.100000000000001" customHeight="1">
      <c r="A11" s="4" t="s">
        <v>56</v>
      </c>
      <c r="B11" s="840">
        <f>'Attach 3(JV)'!B10:D10</f>
        <v>0</v>
      </c>
      <c r="C11" s="840"/>
      <c r="D11" s="840"/>
      <c r="E11" s="3" t="str">
        <f>'Attach 3(JV)'!E10</f>
        <v>"Saudamini", Plot No. 2, Sector 29</v>
      </c>
    </row>
    <row r="12" spans="1:5" ht="17.25" customHeight="1">
      <c r="B12" s="840">
        <f>'Attach 3(JV)'!B11:D11</f>
        <v>0</v>
      </c>
      <c r="C12" s="840"/>
      <c r="D12" s="840"/>
      <c r="E12" s="3" t="str">
        <f>'Attach 3(JV)'!E11</f>
        <v>Gurugram (Haryana) - 122001</v>
      </c>
    </row>
    <row r="13" spans="1:5" ht="17.25" customHeight="1">
      <c r="A13" s="777"/>
      <c r="B13" s="840">
        <f>'Attach 3(JV)'!B12</f>
        <v>0</v>
      </c>
      <c r="C13" s="840"/>
      <c r="D13" s="840"/>
      <c r="E13" s="3"/>
    </row>
    <row r="14" spans="1:5" ht="13.5" customHeight="1">
      <c r="A14" s="777"/>
      <c r="B14" s="840"/>
      <c r="C14" s="840"/>
      <c r="D14" s="840"/>
    </row>
    <row r="15" spans="1:5" ht="17.25" customHeight="1">
      <c r="A15" s="775" t="s">
        <v>60</v>
      </c>
    </row>
    <row r="17" spans="1:31" ht="236.25" customHeight="1">
      <c r="A17" s="1219" t="s">
        <v>1053</v>
      </c>
      <c r="B17" s="1219"/>
      <c r="C17" s="1219"/>
      <c r="D17" s="1219"/>
      <c r="E17" s="1219"/>
    </row>
    <row r="18" spans="1:31" ht="15.75">
      <c r="A18" s="780"/>
      <c r="B18" s="780"/>
      <c r="C18" s="780"/>
      <c r="D18" s="780"/>
      <c r="E18" s="780"/>
    </row>
    <row r="19" spans="1:31">
      <c r="A19" s="781"/>
      <c r="B19" s="781"/>
      <c r="C19" s="781"/>
      <c r="D19" s="782"/>
      <c r="E19" s="781"/>
    </row>
    <row r="20" spans="1:31" ht="24.95" customHeight="1">
      <c r="A20" s="783" t="s">
        <v>62</v>
      </c>
      <c r="B20" s="784" t="str">
        <f>'Attach 3(JV)'!B24</f>
        <v>--</v>
      </c>
      <c r="D20" s="785" t="s">
        <v>63</v>
      </c>
      <c r="E20" s="786" t="str">
        <f>'Attach 3(JV)'!E24</f>
        <v/>
      </c>
    </row>
    <row r="21" spans="1:31" ht="34.5" customHeight="1">
      <c r="A21" s="783" t="s">
        <v>64</v>
      </c>
      <c r="B21" s="786" t="str">
        <f>'Attach 3(JV)'!B25</f>
        <v/>
      </c>
      <c r="D21" s="785" t="s">
        <v>65</v>
      </c>
      <c r="E21" s="786" t="str">
        <f>'Attach 3(JV)'!E25</f>
        <v/>
      </c>
    </row>
    <row r="22" spans="1:31" ht="24.95" customHeight="1">
      <c r="D22" s="785"/>
      <c r="E22" s="787"/>
    </row>
    <row r="23" spans="1:31" ht="48" customHeight="1">
      <c r="A23" s="787"/>
    </row>
    <row r="24" spans="1:31" ht="96" customHeight="1"/>
    <row r="25" spans="1:31" ht="20.100000000000001" customHeight="1">
      <c r="A25" s="787"/>
    </row>
    <row r="26" spans="1:31" s="775" customFormat="1" ht="46.5" customHeight="1">
      <c r="F26" s="774"/>
      <c r="G26" s="774"/>
      <c r="H26" s="774"/>
      <c r="I26" s="774"/>
      <c r="J26" s="774"/>
      <c r="K26" s="774"/>
      <c r="L26" s="774"/>
      <c r="M26" s="774"/>
      <c r="N26" s="774"/>
      <c r="O26" s="774"/>
      <c r="P26" s="774"/>
      <c r="Q26" s="774"/>
      <c r="R26" s="774"/>
      <c r="S26" s="774"/>
      <c r="T26" s="774"/>
      <c r="U26" s="774"/>
      <c r="V26" s="774"/>
      <c r="W26" s="774"/>
      <c r="X26" s="774"/>
      <c r="Y26" s="774"/>
      <c r="Z26" s="774"/>
      <c r="AA26" s="774"/>
      <c r="AB26" s="774"/>
      <c r="AC26" s="774"/>
      <c r="AD26" s="774"/>
      <c r="AE26" s="774"/>
    </row>
    <row r="27" spans="1:31" s="775" customFormat="1" ht="20.100000000000001" customHeight="1">
      <c r="A27" s="787"/>
      <c r="F27" s="774"/>
      <c r="G27" s="774"/>
      <c r="H27" s="774"/>
      <c r="I27" s="774"/>
      <c r="J27" s="774"/>
      <c r="K27" s="774"/>
      <c r="L27" s="774"/>
      <c r="M27" s="774"/>
      <c r="N27" s="774"/>
      <c r="O27" s="774"/>
      <c r="P27" s="774"/>
      <c r="Q27" s="774"/>
      <c r="R27" s="774"/>
      <c r="S27" s="774"/>
      <c r="T27" s="774"/>
      <c r="U27" s="774"/>
      <c r="V27" s="774"/>
      <c r="W27" s="774"/>
      <c r="X27" s="774"/>
      <c r="Y27" s="774"/>
      <c r="Z27" s="774"/>
      <c r="AA27" s="774"/>
      <c r="AB27" s="774"/>
      <c r="AC27" s="774"/>
      <c r="AD27" s="774"/>
      <c r="AE27" s="774"/>
    </row>
    <row r="28" spans="1:31" s="775" customFormat="1" ht="20.100000000000001" customHeight="1">
      <c r="F28" s="774"/>
      <c r="G28" s="774"/>
      <c r="H28" s="774"/>
      <c r="I28" s="774"/>
      <c r="J28" s="774"/>
      <c r="K28" s="774"/>
      <c r="L28" s="774"/>
      <c r="M28" s="774"/>
      <c r="N28" s="774"/>
      <c r="O28" s="774"/>
      <c r="P28" s="774"/>
      <c r="Q28" s="774"/>
      <c r="R28" s="774"/>
      <c r="S28" s="774"/>
      <c r="T28" s="774"/>
      <c r="U28" s="774"/>
      <c r="V28" s="774"/>
      <c r="W28" s="774"/>
      <c r="X28" s="774"/>
      <c r="Y28" s="774"/>
      <c r="Z28" s="774"/>
      <c r="AA28" s="774"/>
      <c r="AB28" s="774"/>
      <c r="AC28" s="774"/>
      <c r="AD28" s="774"/>
      <c r="AE28" s="774"/>
    </row>
    <row r="29" spans="1:31" s="775" customFormat="1" ht="20.100000000000001" customHeight="1">
      <c r="A29" s="787"/>
      <c r="F29" s="774"/>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row>
    <row r="30" spans="1:31" s="775" customFormat="1" ht="20.100000000000001" customHeight="1">
      <c r="F30" s="774"/>
      <c r="G30" s="774"/>
      <c r="H30" s="774"/>
      <c r="I30" s="774"/>
      <c r="J30" s="774"/>
      <c r="K30" s="774"/>
      <c r="L30" s="774"/>
      <c r="M30" s="774"/>
      <c r="N30" s="774"/>
      <c r="O30" s="774"/>
      <c r="P30" s="774"/>
      <c r="Q30" s="774"/>
      <c r="R30" s="774"/>
      <c r="S30" s="774"/>
      <c r="T30" s="774"/>
      <c r="U30" s="774"/>
      <c r="V30" s="774"/>
      <c r="W30" s="774"/>
      <c r="X30" s="774"/>
      <c r="Y30" s="774"/>
      <c r="Z30" s="774"/>
      <c r="AA30" s="774"/>
      <c r="AB30" s="774"/>
      <c r="AC30" s="774"/>
      <c r="AD30" s="774"/>
      <c r="AE30" s="774"/>
    </row>
    <row r="31" spans="1:31" s="775" customFormat="1" ht="20.100000000000001" customHeight="1">
      <c r="F31" s="774"/>
      <c r="G31" s="774"/>
      <c r="H31" s="774"/>
      <c r="I31" s="774"/>
      <c r="J31" s="774"/>
      <c r="K31" s="774"/>
      <c r="L31" s="774"/>
      <c r="M31" s="774"/>
      <c r="N31" s="774"/>
      <c r="O31" s="774"/>
      <c r="P31" s="774"/>
      <c r="Q31" s="774"/>
      <c r="R31" s="774"/>
      <c r="S31" s="774"/>
      <c r="T31" s="774"/>
      <c r="U31" s="774"/>
      <c r="V31" s="774"/>
      <c r="W31" s="774"/>
      <c r="X31" s="774"/>
      <c r="Y31" s="774"/>
      <c r="Z31" s="774"/>
      <c r="AA31" s="774"/>
      <c r="AB31" s="774"/>
      <c r="AC31" s="774"/>
      <c r="AD31" s="774"/>
      <c r="AE31" s="774"/>
    </row>
    <row r="32" spans="1:31" s="775" customFormat="1" ht="20.100000000000001" customHeight="1">
      <c r="F32" s="774"/>
      <c r="G32" s="774"/>
      <c r="H32" s="774"/>
      <c r="I32" s="774"/>
      <c r="J32" s="774"/>
      <c r="K32" s="774"/>
      <c r="L32" s="774"/>
      <c r="M32" s="774"/>
      <c r="N32" s="774"/>
      <c r="O32" s="774"/>
      <c r="P32" s="774"/>
      <c r="Q32" s="774"/>
      <c r="R32" s="774"/>
      <c r="S32" s="774"/>
      <c r="T32" s="774"/>
      <c r="U32" s="774"/>
      <c r="V32" s="774"/>
      <c r="W32" s="774"/>
      <c r="X32" s="774"/>
      <c r="Y32" s="774"/>
      <c r="Z32" s="774"/>
      <c r="AA32" s="774"/>
      <c r="AB32" s="774"/>
      <c r="AC32" s="774"/>
      <c r="AD32" s="774"/>
      <c r="AE32" s="774"/>
    </row>
    <row r="33" spans="6:31" s="775" customFormat="1" ht="20.100000000000001" customHeight="1">
      <c r="F33" s="774"/>
      <c r="G33" s="774"/>
      <c r="H33" s="774"/>
      <c r="I33" s="774"/>
      <c r="J33" s="774"/>
      <c r="K33" s="774"/>
      <c r="L33" s="774"/>
      <c r="M33" s="774"/>
      <c r="N33" s="774"/>
      <c r="O33" s="774"/>
      <c r="P33" s="774"/>
      <c r="Q33" s="774"/>
      <c r="R33" s="774"/>
      <c r="S33" s="774"/>
      <c r="T33" s="774"/>
      <c r="U33" s="774"/>
      <c r="V33" s="774"/>
      <c r="W33" s="774"/>
      <c r="X33" s="774"/>
      <c r="Y33" s="774"/>
      <c r="Z33" s="774"/>
      <c r="AA33" s="774"/>
      <c r="AB33" s="774"/>
      <c r="AC33" s="774"/>
      <c r="AD33" s="774"/>
      <c r="AE33" s="774"/>
    </row>
    <row r="49" spans="6:31" s="775" customFormat="1" ht="62.25" customHeight="1">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row>
    <row r="51" spans="6:31" s="775" customFormat="1" ht="57" customHeight="1">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row>
    <row r="53" spans="6:31" s="775" customFormat="1" ht="40.5" customHeight="1">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row>
  </sheetData>
  <sheetProtection formatColumns="0" formatRows="0" selectLockedCells="1"/>
  <mergeCells count="11">
    <mergeCell ref="B10:D10"/>
    <mergeCell ref="A1:D1"/>
    <mergeCell ref="A3:E3"/>
    <mergeCell ref="A5:E5"/>
    <mergeCell ref="A8:D8"/>
    <mergeCell ref="A9:B9"/>
    <mergeCell ref="B11:D11"/>
    <mergeCell ref="B12:D12"/>
    <mergeCell ref="B13:D13"/>
    <mergeCell ref="B14:D14"/>
    <mergeCell ref="A17:E17"/>
  </mergeCells>
  <pageMargins left="0.75" right="0.63" top="0.57999999999999996" bottom="0.6" header="0.34" footer="0.35"/>
  <pageSetup scale="88" fitToHeight="0" orientation="portrait" r:id="rId1"/>
  <headerFooter alignWithMargins="0">
    <oddFooter>&amp;R&amp;"Book Antiqua,Bold"&amp;8 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D20" sqref="D20"/>
    </sheetView>
  </sheetViews>
  <sheetFormatPr defaultColWidth="9.140625" defaultRowHeight="16.5"/>
  <cols>
    <col min="1" max="1" width="12.140625" style="16" customWidth="1"/>
    <col min="2" max="2" width="30.7109375" style="16" customWidth="1"/>
    <col min="3" max="3" width="24.7109375" style="16" customWidth="1"/>
    <col min="4" max="4" width="31.28515625" style="16" customWidth="1"/>
    <col min="5" max="5" width="24" style="16" customWidth="1"/>
    <col min="6" max="8" width="9.140625" style="11"/>
    <col min="9" max="16384" width="9.140625" style="12"/>
  </cols>
  <sheetData>
    <row r="1" spans="1:26" s="64" customFormat="1" ht="23.25" customHeight="1">
      <c r="A1" s="1150" t="str">
        <f>'Attach 3(JV)'!A1</f>
        <v>Specification No.: CC/NT/W-TR/DOM/A04/24/04796</v>
      </c>
      <c r="B1" s="1150"/>
      <c r="C1" s="1150"/>
      <c r="D1" s="1230" t="str">
        <f>"Attachment-11 " &amp; 'Attach 3(JV)'!AT1</f>
        <v xml:space="preserve">Attachment-11 </v>
      </c>
      <c r="E1" s="1230"/>
      <c r="F1" s="65"/>
      <c r="G1" s="65"/>
      <c r="H1" s="65"/>
    </row>
    <row r="2" spans="1:26" ht="13.5" customHeight="1">
      <c r="Z2" s="100">
        <f>'Attach 3(JV)'!Z2</f>
        <v>0</v>
      </c>
    </row>
    <row r="3" spans="1:26" ht="75.75" customHeight="1">
      <c r="A3" s="1207" t="str">
        <f>'Attach 3(QR)'!A3</f>
        <v xml:space="preserve">400 kV Transformer  Package 4TR-04-(SIS) for 3X 500 MVA, 400/220/33kV Transformers  1x315 MVA, 400/220/33kV Transformers  Under SIS Reserve Fund </v>
      </c>
      <c r="B3" s="1208"/>
      <c r="C3" s="1208"/>
      <c r="D3" s="1208"/>
      <c r="E3" s="1208"/>
      <c r="F3" s="13"/>
      <c r="G3" s="14"/>
      <c r="H3" s="13"/>
    </row>
    <row r="4" spans="1:26" ht="19.5" customHeight="1">
      <c r="A4" s="15"/>
      <c r="H4" s="17"/>
      <c r="I4" s="2"/>
    </row>
    <row r="5" spans="1:26" ht="21.75" customHeight="1">
      <c r="A5" s="837" t="s">
        <v>397</v>
      </c>
      <c r="B5" s="837"/>
      <c r="C5" s="837"/>
      <c r="D5" s="837"/>
      <c r="E5" s="837"/>
      <c r="F5" s="18"/>
      <c r="H5" s="17"/>
      <c r="I5" s="2"/>
    </row>
    <row r="6" spans="1:26" ht="19.5" customHeight="1">
      <c r="A6" s="19"/>
      <c r="H6" s="17"/>
      <c r="I6" s="2"/>
    </row>
    <row r="7" spans="1:26" ht="19.5" customHeight="1">
      <c r="A7" s="20" t="str">
        <f>'Attach 3(JV)'!A7</f>
        <v>Bidder’s Name and Address  :</v>
      </c>
      <c r="B7" s="19"/>
      <c r="C7" s="19"/>
      <c r="D7" s="5" t="str">
        <f>'Attach 3(JV)'!E7</f>
        <v>To:</v>
      </c>
      <c r="H7" s="17"/>
      <c r="I7" s="2"/>
    </row>
    <row r="8" spans="1:26" ht="36" customHeight="1">
      <c r="A8" s="843" t="str">
        <f>'Attach 3(JV)'!A8</f>
        <v/>
      </c>
      <c r="B8" s="843"/>
      <c r="C8" s="843"/>
      <c r="D8" s="3" t="str">
        <f>'Attach 3(JV)'!E8</f>
        <v>Contract Services</v>
      </c>
      <c r="H8" s="17"/>
      <c r="I8" s="2"/>
    </row>
    <row r="9" spans="1:26" ht="19.5" customHeight="1">
      <c r="A9" s="4" t="s">
        <v>54</v>
      </c>
      <c r="B9" s="840">
        <f>'Attach 3(JV)'!B9</f>
        <v>0</v>
      </c>
      <c r="C9" s="840"/>
      <c r="D9" s="3" t="str">
        <f>'Attach 3(JV)'!E9</f>
        <v>Power Grid Corporation of India Ltd.,</v>
      </c>
      <c r="H9" s="17"/>
      <c r="I9" s="2"/>
    </row>
    <row r="10" spans="1:26" ht="19.5" customHeight="1">
      <c r="A10" s="4" t="s">
        <v>56</v>
      </c>
      <c r="B10" s="840">
        <f>'Attach 3(JV)'!B10</f>
        <v>0</v>
      </c>
      <c r="C10" s="840"/>
      <c r="D10" s="3" t="str">
        <f>'Attach 3(JV)'!E10</f>
        <v>"Saudamini", Plot No. 2, Sector 29</v>
      </c>
      <c r="H10" s="17"/>
      <c r="I10" s="2"/>
    </row>
    <row r="11" spans="1:26" ht="19.5" customHeight="1">
      <c r="B11" s="840">
        <f>'Attach 3(JV)'!B11</f>
        <v>0</v>
      </c>
      <c r="C11" s="840"/>
      <c r="D11" s="3" t="str">
        <f>'Attach 3(JV)'!E11</f>
        <v>Gurugram (Haryana) - 122001</v>
      </c>
    </row>
    <row r="12" spans="1:26" ht="19.5" customHeight="1">
      <c r="A12" s="19"/>
      <c r="B12" s="840">
        <f>'Attach 3(JV)'!B12</f>
        <v>0</v>
      </c>
      <c r="C12" s="840"/>
      <c r="D12" s="3"/>
    </row>
    <row r="13" spans="1:26" ht="19.5" customHeight="1">
      <c r="A13" s="16" t="s">
        <v>60</v>
      </c>
    </row>
    <row r="14" spans="1:26" ht="9.9499999999999993" customHeight="1">
      <c r="A14" s="19"/>
    </row>
    <row r="15" spans="1:26" ht="184.5" customHeight="1">
      <c r="A15" s="1227" t="s">
        <v>398</v>
      </c>
      <c r="B15" s="1056"/>
      <c r="C15" s="1056"/>
      <c r="D15" s="1056"/>
      <c r="E15" s="1056"/>
      <c r="F15" s="21"/>
      <c r="G15" s="21"/>
      <c r="H15" s="21"/>
    </row>
    <row r="16" spans="1:26" ht="19.5" customHeight="1">
      <c r="A16" s="19"/>
      <c r="B16" s="19"/>
      <c r="C16" s="19"/>
      <c r="D16" s="19"/>
      <c r="E16" s="19"/>
      <c r="F16" s="21"/>
      <c r="G16" s="21"/>
      <c r="H16" s="21"/>
    </row>
    <row r="17" spans="1:8" s="11" customFormat="1" ht="72" customHeight="1">
      <c r="A17" s="33" t="s">
        <v>343</v>
      </c>
      <c r="B17" s="1192" t="s">
        <v>399</v>
      </c>
      <c r="C17" s="1192"/>
      <c r="D17" s="33" t="s">
        <v>400</v>
      </c>
      <c r="E17" s="33" t="s">
        <v>401</v>
      </c>
      <c r="G17" s="21"/>
      <c r="H17" s="21"/>
    </row>
    <row r="18" spans="1:8" ht="26.1" customHeight="1">
      <c r="A18" s="68">
        <v>1</v>
      </c>
      <c r="B18" s="1231"/>
      <c r="C18" s="1231"/>
      <c r="D18" s="194"/>
      <c r="E18" s="194"/>
      <c r="F18" s="21"/>
      <c r="G18" s="21"/>
      <c r="H18" s="21"/>
    </row>
    <row r="19" spans="1:8" ht="26.1" customHeight="1">
      <c r="A19" s="68">
        <v>2</v>
      </c>
      <c r="B19" s="1231"/>
      <c r="C19" s="1231"/>
      <c r="D19" s="194"/>
      <c r="E19" s="194"/>
      <c r="F19" s="21"/>
      <c r="G19" s="21"/>
      <c r="H19" s="21"/>
    </row>
    <row r="20" spans="1:8" ht="26.1" customHeight="1">
      <c r="A20" s="68">
        <v>3</v>
      </c>
      <c r="B20" s="1231"/>
      <c r="C20" s="1231"/>
      <c r="D20" s="194"/>
      <c r="E20" s="194"/>
      <c r="F20" s="21"/>
      <c r="G20" s="21"/>
      <c r="H20" s="21"/>
    </row>
    <row r="21" spans="1:8" ht="26.1" customHeight="1">
      <c r="A21" s="68">
        <v>4</v>
      </c>
      <c r="B21" s="1231"/>
      <c r="C21" s="1231"/>
      <c r="D21" s="194"/>
      <c r="E21" s="194"/>
      <c r="F21" s="21"/>
      <c r="G21" s="21"/>
      <c r="H21" s="21"/>
    </row>
    <row r="22" spans="1:8" ht="26.1" customHeight="1">
      <c r="A22" s="68">
        <v>5</v>
      </c>
      <c r="B22" s="1231"/>
      <c r="C22" s="1231"/>
      <c r="D22" s="194"/>
      <c r="E22" s="194"/>
      <c r="F22" s="21"/>
      <c r="G22" s="21"/>
      <c r="H22" s="21"/>
    </row>
    <row r="23" spans="1:8" ht="26.1" customHeight="1">
      <c r="A23" s="68">
        <v>6</v>
      </c>
      <c r="B23" s="1231"/>
      <c r="C23" s="1231"/>
      <c r="D23" s="194"/>
      <c r="E23" s="194"/>
      <c r="F23" s="21"/>
      <c r="G23" s="21"/>
      <c r="H23" s="21"/>
    </row>
    <row r="24" spans="1:8" ht="26.1" customHeight="1">
      <c r="A24" s="19"/>
      <c r="B24" s="19"/>
      <c r="C24" s="19"/>
      <c r="D24" s="19"/>
      <c r="E24" s="19"/>
      <c r="F24" s="21"/>
      <c r="G24" s="21"/>
      <c r="H24" s="21"/>
    </row>
    <row r="25" spans="1:8" ht="84.75" customHeight="1">
      <c r="A25" s="1227" t="s">
        <v>402</v>
      </c>
      <c r="B25" s="1056"/>
      <c r="C25" s="1056"/>
      <c r="D25" s="1056"/>
      <c r="E25" s="1056"/>
    </row>
    <row r="26" spans="1:8" ht="149.25" customHeight="1">
      <c r="A26" s="1227" t="s">
        <v>403</v>
      </c>
      <c r="B26" s="1056"/>
      <c r="C26" s="1056"/>
      <c r="D26" s="1056"/>
      <c r="E26" s="1056"/>
    </row>
    <row r="27" spans="1:8" ht="26.1" customHeight="1">
      <c r="A27" s="23" t="s">
        <v>62</v>
      </c>
      <c r="B27" s="49" t="str">
        <f>'Attach 3(JV)'!B24</f>
        <v>--</v>
      </c>
      <c r="D27" s="24" t="s">
        <v>63</v>
      </c>
      <c r="E27" s="185" t="str">
        <f>'Attach 3(JV)'!E24</f>
        <v/>
      </c>
    </row>
    <row r="28" spans="1:8" ht="26.1" customHeight="1">
      <c r="A28" s="23" t="s">
        <v>64</v>
      </c>
      <c r="B28" s="185" t="str">
        <f>'Attach 3(JV)'!B25</f>
        <v/>
      </c>
      <c r="D28" s="24" t="s">
        <v>65</v>
      </c>
      <c r="E28" s="185" t="str">
        <f>'Attach 3(JV)'!E25</f>
        <v/>
      </c>
    </row>
    <row r="29" spans="1:8" ht="230.25" customHeight="1">
      <c r="A29" s="838" t="s">
        <v>404</v>
      </c>
      <c r="B29" s="838"/>
      <c r="C29" s="838"/>
      <c r="D29" s="838"/>
      <c r="E29" s="838"/>
    </row>
    <row r="30" spans="1:8" ht="20.100000000000001" customHeight="1">
      <c r="A30" s="8" t="str">
        <f>A1</f>
        <v>Specification No.: CC/NT/W-TR/DOM/A04/24/04796</v>
      </c>
      <c r="B30" s="9"/>
      <c r="C30" s="9"/>
      <c r="D30" s="9"/>
      <c r="E30" s="10" t="str">
        <f>D1</f>
        <v xml:space="preserve">Attachment-11 </v>
      </c>
    </row>
    <row r="31" spans="1:8" ht="19.5" customHeight="1"/>
    <row r="32" spans="1:8" ht="48" customHeight="1">
      <c r="A32" s="1229" t="str">
        <f>A3</f>
        <v xml:space="preserve">400 kV Transformer  Package 4TR-04-(SIS) for 3X 500 MVA, 400/220/33kV Transformers  1x315 MVA, 400/220/33kV Transformers  Under SIS Reserve Fund </v>
      </c>
      <c r="B32" s="1229"/>
      <c r="C32" s="1229"/>
      <c r="D32" s="1229"/>
      <c r="E32" s="1229"/>
    </row>
    <row r="33" spans="1:5" ht="19.5" customHeight="1">
      <c r="A33" s="15"/>
    </row>
    <row r="34" spans="1:5" ht="19.5" customHeight="1">
      <c r="A34" s="1194" t="s">
        <v>397</v>
      </c>
      <c r="B34" s="1194"/>
      <c r="C34" s="1194"/>
      <c r="D34" s="1194"/>
      <c r="E34" s="1194"/>
    </row>
    <row r="35" spans="1:5" ht="19.5" customHeight="1">
      <c r="A35" s="19"/>
    </row>
    <row r="36" spans="1:5" ht="19.5" customHeight="1">
      <c r="A36" s="20" t="str">
        <f>'Attach 3(JV)'!A15</f>
        <v>Name(s) and Addresse(s) of other partner(s)</v>
      </c>
      <c r="B36" s="19"/>
      <c r="C36" s="19"/>
      <c r="D36" s="5" t="str">
        <f>D7</f>
        <v>To:</v>
      </c>
    </row>
    <row r="37" spans="1:5" ht="19.5" customHeight="1">
      <c r="A37" s="20" t="str">
        <f>'Attach 3(JV)'!B16</f>
        <v/>
      </c>
      <c r="B37" s="19"/>
      <c r="C37" s="19"/>
      <c r="D37" s="3" t="str">
        <f>D8</f>
        <v>Contract Services</v>
      </c>
    </row>
    <row r="38" spans="1:5" ht="19.5" customHeight="1">
      <c r="A38" s="4" t="s">
        <v>54</v>
      </c>
      <c r="B38" s="840" t="str">
        <f>'Attach 3(JV)'!B17:D17</f>
        <v>Ram Lal</v>
      </c>
      <c r="C38" s="840"/>
      <c r="D38" s="3" t="str">
        <f>D9</f>
        <v>Power Grid Corporation of India Ltd.,</v>
      </c>
    </row>
    <row r="39" spans="1:5" ht="19.5" customHeight="1">
      <c r="A39" s="4" t="s">
        <v>56</v>
      </c>
      <c r="B39" s="840" t="str">
        <f>'Attach 3(JV)'!B18:D18</f>
        <v>G5</v>
      </c>
      <c r="C39" s="840"/>
      <c r="D39" s="3" t="str">
        <f>D10</f>
        <v>"Saudamini", Plot No. 2, Sector 29</v>
      </c>
    </row>
    <row r="40" spans="1:5" ht="19.5" customHeight="1">
      <c r="B40" s="840" t="str">
        <f>'Attach 3(JV)'!B19:D19</f>
        <v>Gurgaon</v>
      </c>
      <c r="C40" s="840"/>
      <c r="D40" s="3" t="str">
        <f>D11</f>
        <v>Gurugram (Haryana) - 122001</v>
      </c>
    </row>
    <row r="41" spans="1:5" ht="19.5" customHeight="1">
      <c r="A41" s="19"/>
      <c r="B41" s="840" t="str">
        <f>'Attach 3(JV)'!B20:D20</f>
        <v/>
      </c>
      <c r="C41" s="840"/>
      <c r="D41" s="3"/>
    </row>
    <row r="42" spans="1:5" ht="19.5" customHeight="1">
      <c r="A42" s="16" t="s">
        <v>60</v>
      </c>
    </row>
    <row r="43" spans="1:5" ht="19.5" customHeight="1">
      <c r="A43" s="19"/>
    </row>
    <row r="44" spans="1:5" ht="33.75" customHeight="1">
      <c r="A44" s="1056" t="s">
        <v>405</v>
      </c>
      <c r="B44" s="1056"/>
      <c r="C44" s="1056"/>
      <c r="D44" s="1056"/>
      <c r="E44" s="1056"/>
    </row>
    <row r="45" spans="1:5" ht="19.5" customHeight="1">
      <c r="A45" s="19"/>
      <c r="B45" s="19"/>
      <c r="C45" s="19"/>
      <c r="D45" s="19"/>
      <c r="E45" s="19"/>
    </row>
    <row r="46" spans="1:5" ht="72" customHeight="1">
      <c r="A46" s="33" t="s">
        <v>343</v>
      </c>
      <c r="B46" s="1192" t="s">
        <v>399</v>
      </c>
      <c r="C46" s="1192"/>
      <c r="D46" s="33" t="s">
        <v>400</v>
      </c>
      <c r="E46" s="33" t="s">
        <v>406</v>
      </c>
    </row>
    <row r="47" spans="1:5" ht="25.5" customHeight="1">
      <c r="A47" s="68">
        <v>1</v>
      </c>
      <c r="B47" s="1228"/>
      <c r="C47" s="1228"/>
      <c r="D47" s="198"/>
      <c r="E47" s="198"/>
    </row>
    <row r="48" spans="1:5" ht="25.5" customHeight="1">
      <c r="A48" s="68">
        <v>2</v>
      </c>
      <c r="B48" s="1228"/>
      <c r="C48" s="1228"/>
      <c r="D48" s="198"/>
      <c r="E48" s="198"/>
    </row>
    <row r="49" spans="1:5" ht="25.5" customHeight="1">
      <c r="A49" s="68">
        <v>3</v>
      </c>
      <c r="B49" s="1228"/>
      <c r="C49" s="1228"/>
      <c r="D49" s="198"/>
      <c r="E49" s="198"/>
    </row>
    <row r="50" spans="1:5" ht="25.5" customHeight="1">
      <c r="A50" s="68">
        <v>4</v>
      </c>
      <c r="B50" s="1228"/>
      <c r="C50" s="1228"/>
      <c r="D50" s="198"/>
      <c r="E50" s="198"/>
    </row>
    <row r="51" spans="1:5" ht="25.5" customHeight="1">
      <c r="A51" s="68">
        <v>5</v>
      </c>
      <c r="B51" s="1228"/>
      <c r="C51" s="1228"/>
      <c r="D51" s="198"/>
      <c r="E51" s="198"/>
    </row>
    <row r="52" spans="1:5" ht="25.5" customHeight="1">
      <c r="A52" s="68">
        <v>6</v>
      </c>
      <c r="B52" s="1228"/>
      <c r="C52" s="1228"/>
      <c r="D52" s="198"/>
      <c r="E52" s="198"/>
    </row>
    <row r="53" spans="1:5" ht="27.95" customHeight="1">
      <c r="A53" s="19"/>
      <c r="B53" s="19"/>
      <c r="C53" s="19"/>
      <c r="D53" s="19"/>
      <c r="E53" s="19"/>
    </row>
    <row r="54" spans="1:5" ht="27.95" customHeight="1">
      <c r="A54" s="135"/>
      <c r="B54" s="135"/>
      <c r="C54" s="135"/>
      <c r="D54" s="135"/>
      <c r="E54" s="135"/>
    </row>
    <row r="55" spans="1:5" ht="27.95" customHeight="1">
      <c r="A55" s="135" t="s">
        <v>62</v>
      </c>
      <c r="B55" s="49" t="str">
        <f>B27</f>
        <v>--</v>
      </c>
      <c r="C55" s="135" t="s">
        <v>63</v>
      </c>
      <c r="D55" s="135" t="str">
        <f>E27</f>
        <v/>
      </c>
      <c r="E55" s="135"/>
    </row>
    <row r="56" spans="1:5" ht="27.95" customHeight="1">
      <c r="A56" s="135" t="s">
        <v>64</v>
      </c>
      <c r="B56" s="135" t="str">
        <f>B28</f>
        <v/>
      </c>
      <c r="C56" s="135" t="s">
        <v>65</v>
      </c>
      <c r="D56" s="135" t="str">
        <f>E28</f>
        <v/>
      </c>
      <c r="E56" s="135"/>
    </row>
    <row r="57" spans="1:5" ht="27.95" customHeight="1">
      <c r="A57" s="135"/>
      <c r="B57" s="135"/>
      <c r="C57" s="135"/>
      <c r="D57" s="135"/>
      <c r="E57" s="135"/>
    </row>
    <row r="58" spans="1:5" ht="19.5" customHeight="1">
      <c r="A58" s="8" t="str">
        <f>A30</f>
        <v>Specification No.: CC/NT/W-TR/DOM/A04/24/04796</v>
      </c>
      <c r="B58" s="9"/>
      <c r="C58" s="9"/>
      <c r="D58" s="9"/>
      <c r="E58" s="10" t="str">
        <f>E30</f>
        <v xml:space="preserve">Attachment-11 </v>
      </c>
    </row>
    <row r="59" spans="1:5" ht="19.5" customHeight="1"/>
    <row r="60" spans="1:5" ht="48" customHeight="1">
      <c r="A60" s="1229" t="str">
        <f>A32</f>
        <v xml:space="preserve">400 kV Transformer  Package 4TR-04-(SIS) for 3X 500 MVA, 400/220/33kV Transformers  1x315 MVA, 400/220/33kV Transformers  Under SIS Reserve Fund </v>
      </c>
      <c r="B60" s="1229"/>
      <c r="C60" s="1229"/>
      <c r="D60" s="1229"/>
      <c r="E60" s="1229"/>
    </row>
    <row r="61" spans="1:5" ht="19.5" customHeight="1">
      <c r="A61" s="15"/>
    </row>
    <row r="62" spans="1:5" ht="19.5" customHeight="1">
      <c r="A62" s="1194" t="s">
        <v>397</v>
      </c>
      <c r="B62" s="1194"/>
      <c r="C62" s="1194"/>
      <c r="D62" s="1194"/>
      <c r="E62" s="1194"/>
    </row>
    <row r="63" spans="1:5" ht="19.5" customHeight="1">
      <c r="A63" s="19"/>
    </row>
    <row r="64" spans="1:5" ht="19.5" customHeight="1">
      <c r="A64" s="20" t="str">
        <f>'Attach 3(JV)'!A15</f>
        <v>Name(s) and Addresse(s) of other partner(s)</v>
      </c>
      <c r="B64" s="19"/>
      <c r="C64" s="19"/>
      <c r="D64" s="5" t="str">
        <f>D7</f>
        <v>To:</v>
      </c>
    </row>
    <row r="65" spans="1:5" ht="19.5" customHeight="1">
      <c r="A65" s="20" t="str">
        <f>'Attach 3(JV)'!E16</f>
        <v/>
      </c>
      <c r="B65" s="19"/>
      <c r="C65" s="19"/>
      <c r="D65" s="3" t="str">
        <f>D8</f>
        <v>Contract Services</v>
      </c>
    </row>
    <row r="66" spans="1:5" ht="19.5" customHeight="1">
      <c r="A66" s="4" t="s">
        <v>54</v>
      </c>
      <c r="B66" s="840" t="str">
        <f>'Attach 3(JV)'!E17</f>
        <v/>
      </c>
      <c r="C66" s="840"/>
      <c r="D66" s="3" t="str">
        <f>D9</f>
        <v>Power Grid Corporation of India Ltd.,</v>
      </c>
    </row>
    <row r="67" spans="1:5" ht="19.5" customHeight="1">
      <c r="A67" s="4" t="s">
        <v>56</v>
      </c>
      <c r="B67" s="840" t="str">
        <f>'Attach 3(JV)'!E18</f>
        <v/>
      </c>
      <c r="C67" s="840"/>
      <c r="D67" s="3" t="str">
        <f>D10</f>
        <v>"Saudamini", Plot No. 2, Sector 29</v>
      </c>
    </row>
    <row r="68" spans="1:5" ht="19.5" customHeight="1">
      <c r="B68" s="840" t="str">
        <f>'Attach 3(JV)'!E19</f>
        <v/>
      </c>
      <c r="C68" s="840"/>
      <c r="D68" s="3" t="str">
        <f>D11</f>
        <v>Gurugram (Haryana) - 122001</v>
      </c>
    </row>
    <row r="69" spans="1:5" ht="19.5" customHeight="1">
      <c r="A69" s="19"/>
      <c r="B69" s="840" t="str">
        <f>'Attach 3(JV)'!E20</f>
        <v/>
      </c>
      <c r="C69" s="840"/>
      <c r="D69" s="3"/>
    </row>
    <row r="70" spans="1:5" ht="19.5" customHeight="1">
      <c r="A70" s="16" t="s">
        <v>60</v>
      </c>
    </row>
    <row r="71" spans="1:5" ht="19.5" customHeight="1">
      <c r="A71" s="19"/>
    </row>
    <row r="72" spans="1:5" ht="33.75" customHeight="1">
      <c r="A72" s="1056" t="s">
        <v>405</v>
      </c>
      <c r="B72" s="1056"/>
      <c r="C72" s="1056"/>
      <c r="D72" s="1056"/>
      <c r="E72" s="1056"/>
    </row>
    <row r="73" spans="1:5" ht="19.5" customHeight="1">
      <c r="A73" s="19"/>
      <c r="B73" s="19"/>
      <c r="C73" s="19"/>
      <c r="D73" s="19"/>
      <c r="E73" s="19"/>
    </row>
    <row r="74" spans="1:5" ht="72" customHeight="1">
      <c r="A74" s="33" t="s">
        <v>343</v>
      </c>
      <c r="B74" s="1192" t="s">
        <v>399</v>
      </c>
      <c r="C74" s="1192"/>
      <c r="D74" s="33" t="s">
        <v>400</v>
      </c>
      <c r="E74" s="33" t="s">
        <v>406</v>
      </c>
    </row>
    <row r="75" spans="1:5" ht="25.5" customHeight="1">
      <c r="A75" s="68">
        <v>1</v>
      </c>
      <c r="B75" s="1228"/>
      <c r="C75" s="1228"/>
      <c r="D75" s="198"/>
      <c r="E75" s="198"/>
    </row>
    <row r="76" spans="1:5" ht="25.5" customHeight="1">
      <c r="A76" s="68">
        <v>2</v>
      </c>
      <c r="B76" s="1228"/>
      <c r="C76" s="1228"/>
      <c r="D76" s="198"/>
      <c r="E76" s="198"/>
    </row>
    <row r="77" spans="1:5" ht="25.5" customHeight="1">
      <c r="A77" s="68">
        <v>3</v>
      </c>
      <c r="B77" s="1228"/>
      <c r="C77" s="1228"/>
      <c r="D77" s="198"/>
      <c r="E77" s="198"/>
    </row>
    <row r="78" spans="1:5" ht="25.5" customHeight="1">
      <c r="A78" s="68">
        <v>4</v>
      </c>
      <c r="B78" s="1228"/>
      <c r="C78" s="1228"/>
      <c r="D78" s="198"/>
      <c r="E78" s="198"/>
    </row>
    <row r="79" spans="1:5" ht="25.5" customHeight="1">
      <c r="A79" s="68">
        <v>5</v>
      </c>
      <c r="B79" s="1228"/>
      <c r="C79" s="1228"/>
      <c r="D79" s="198"/>
      <c r="E79" s="198"/>
    </row>
    <row r="80" spans="1:5" ht="25.5" customHeight="1">
      <c r="A80" s="68">
        <v>6</v>
      </c>
      <c r="B80" s="1228"/>
      <c r="C80" s="1228"/>
      <c r="D80" s="198"/>
      <c r="E80" s="198"/>
    </row>
    <row r="81" spans="1:5" ht="19.5" customHeight="1">
      <c r="A81" s="19"/>
      <c r="B81" s="19"/>
      <c r="C81" s="19"/>
      <c r="D81" s="19"/>
      <c r="E81" s="19"/>
    </row>
    <row r="82" spans="1:5" ht="24.75" customHeight="1">
      <c r="A82" s="135"/>
      <c r="B82" s="135"/>
      <c r="C82" s="135"/>
      <c r="D82" s="135"/>
      <c r="E82" s="135"/>
    </row>
    <row r="83" spans="1:5" ht="24.75" customHeight="1">
      <c r="A83" s="135" t="s">
        <v>62</v>
      </c>
      <c r="B83" s="49" t="str">
        <f>B55</f>
        <v>--</v>
      </c>
      <c r="C83" s="135" t="s">
        <v>63</v>
      </c>
      <c r="D83" s="135" t="str">
        <f>D55</f>
        <v/>
      </c>
      <c r="E83" s="135"/>
    </row>
    <row r="84" spans="1:5" ht="24.75" customHeight="1">
      <c r="A84" s="135" t="s">
        <v>64</v>
      </c>
      <c r="B84" s="135" t="str">
        <f>B56</f>
        <v/>
      </c>
      <c r="C84" s="135" t="s">
        <v>65</v>
      </c>
      <c r="D84" s="135" t="str">
        <f>D56</f>
        <v/>
      </c>
      <c r="E84" s="135"/>
    </row>
    <row r="85" spans="1:5" ht="24.75" customHeight="1">
      <c r="A85" s="135"/>
      <c r="B85" s="135"/>
      <c r="C85" s="135"/>
      <c r="D85" s="135"/>
      <c r="E85" s="135"/>
    </row>
    <row r="86" spans="1:5" ht="37.5" customHeight="1">
      <c r="A86" s="46"/>
      <c r="B86" s="46"/>
      <c r="C86" s="46"/>
      <c r="D86" s="46"/>
      <c r="E86" s="46"/>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tabSelected="1" view="pageBreakPreview" topLeftCell="A11" zoomScaleNormal="100" zoomScaleSheetLayoutView="100" workbookViewId="0">
      <selection activeCell="C21" sqref="C21"/>
    </sheetView>
  </sheetViews>
  <sheetFormatPr defaultColWidth="9.140625" defaultRowHeight="16.5"/>
  <cols>
    <col min="1" max="1" width="15.28515625" style="221" customWidth="1"/>
    <col min="2" max="2" width="26.5703125" style="221" customWidth="1"/>
    <col min="3" max="3" width="35.140625" style="221" customWidth="1"/>
    <col min="4" max="4" width="33.5703125" style="221" customWidth="1"/>
    <col min="5" max="5" width="20" style="221" customWidth="1"/>
    <col min="6" max="6" width="14.7109375" style="221" hidden="1" customWidth="1"/>
    <col min="7" max="8" width="0" style="349" hidden="1" customWidth="1"/>
    <col min="9" max="16384" width="9.140625" style="349"/>
  </cols>
  <sheetData>
    <row r="1" spans="1:7" s="220" customFormat="1" ht="20.25" customHeight="1">
      <c r="A1" s="500" t="str">
        <f>'Attach 3(JV)'!A1</f>
        <v>Specification No.: CC/NT/W-TR/DOM/A04/24/04796</v>
      </c>
      <c r="B1" s="501"/>
      <c r="C1" s="501"/>
      <c r="D1" s="501"/>
      <c r="E1" s="502" t="s">
        <v>407</v>
      </c>
      <c r="F1" s="219"/>
    </row>
    <row r="3" spans="1:7" ht="73.5" customHeight="1">
      <c r="A3" s="1207" t="str">
        <f>'Attach 3(JV)'!A3</f>
        <v xml:space="preserve">400 kV Transformer  Package 4TR-04-(SIS) for 3X 500 MVA, 400/220/33kV Transformers  1x315 MVA, 400/220/33kV Transformers  Under SIS Reserve Fund </v>
      </c>
      <c r="B3" s="1208"/>
      <c r="C3" s="1208"/>
      <c r="D3" s="1208"/>
      <c r="E3" s="1208"/>
      <c r="F3" s="350"/>
    </row>
    <row r="4" spans="1:7" ht="1.5" hidden="1" customHeight="1">
      <c r="A4" s="225"/>
      <c r="F4" s="17"/>
      <c r="G4" s="2"/>
    </row>
    <row r="5" spans="1:7" ht="20.100000000000001" customHeight="1">
      <c r="A5" s="1232" t="s">
        <v>408</v>
      </c>
      <c r="B5" s="1232"/>
      <c r="C5" s="1232"/>
      <c r="D5" s="1232"/>
      <c r="E5" s="1232"/>
      <c r="F5" s="17"/>
      <c r="G5" s="2"/>
    </row>
    <row r="6" spans="1:7" ht="20.100000000000001" customHeight="1">
      <c r="A6" s="227"/>
      <c r="F6" s="17"/>
      <c r="G6" s="2"/>
    </row>
    <row r="7" spans="1:7" ht="20.100000000000001" customHeight="1">
      <c r="A7" s="243" t="str">
        <f>'[19]Attach 3 (JV)'!A5</f>
        <v>Bidder’s Name and Address (Sole Bidder) :</v>
      </c>
      <c r="D7" s="351" t="str">
        <f>'[19]Attach 3 (JV)'!F5</f>
        <v>To:</v>
      </c>
      <c r="F7" s="17"/>
      <c r="G7" s="2"/>
    </row>
    <row r="8" spans="1:7" ht="36" customHeight="1">
      <c r="A8" s="1233" t="str">
        <f>'Attach 3(JV)'!A8</f>
        <v/>
      </c>
      <c r="B8" s="1233"/>
      <c r="C8" s="1233"/>
      <c r="D8" s="352" t="str">
        <f>'[19]Attach 3 (JV)'!F6</f>
        <v>Contract Services</v>
      </c>
      <c r="F8" s="17"/>
      <c r="G8" s="2"/>
    </row>
    <row r="9" spans="1:7">
      <c r="A9" s="4" t="s">
        <v>54</v>
      </c>
      <c r="B9" s="839">
        <f>'Attach 3(JV)'!B9</f>
        <v>0</v>
      </c>
      <c r="C9" s="839"/>
      <c r="D9" s="352" t="str">
        <f>'[19]Attach 3 (JV)'!F7</f>
        <v>Power Grid Corporation of India Ltd.,</v>
      </c>
      <c r="F9" s="17"/>
      <c r="G9" s="2"/>
    </row>
    <row r="10" spans="1:7">
      <c r="A10" s="4" t="s">
        <v>56</v>
      </c>
      <c r="B10" s="840">
        <f>'Attach 3(JV)'!B10</f>
        <v>0</v>
      </c>
      <c r="C10" s="840"/>
      <c r="D10" s="352" t="str">
        <f>'[19]Attach 3 (JV)'!F8</f>
        <v>"Saudamini", Plot No.-2</v>
      </c>
      <c r="F10" s="17"/>
      <c r="G10" s="2"/>
    </row>
    <row r="11" spans="1:7">
      <c r="B11" s="840">
        <f>'Attach 3(JV)'!B11</f>
        <v>0</v>
      </c>
      <c r="C11" s="840"/>
      <c r="D11" s="352" t="str">
        <f>'[19]Attach 3 (JV)'!F9</f>
        <v xml:space="preserve">Sector-29, </v>
      </c>
    </row>
    <row r="12" spans="1:7">
      <c r="A12" s="227"/>
      <c r="B12" s="840">
        <f>'Attach 3(JV)'!B12</f>
        <v>0</v>
      </c>
      <c r="C12" s="840"/>
      <c r="D12" s="759" t="str">
        <f>'Attach 3(JV)'!E11</f>
        <v>Gurugram (Haryana) - 122001</v>
      </c>
    </row>
    <row r="13" spans="1:7" ht="9.9499999999999993" customHeight="1">
      <c r="A13" s="227"/>
      <c r="B13" s="89"/>
      <c r="C13" s="89"/>
    </row>
    <row r="14" spans="1:7" ht="20.100000000000001" customHeight="1">
      <c r="A14" s="221" t="s">
        <v>60</v>
      </c>
    </row>
    <row r="15" spans="1:7" ht="45.75" customHeight="1">
      <c r="A15" s="1237" t="s">
        <v>1054</v>
      </c>
      <c r="B15" s="1237"/>
      <c r="C15" s="1237"/>
      <c r="D15" s="1237"/>
      <c r="E15" s="1237"/>
    </row>
    <row r="16" spans="1:7" ht="51.6" customHeight="1">
      <c r="A16" s="348" t="s">
        <v>343</v>
      </c>
      <c r="B16" s="348" t="s">
        <v>409</v>
      </c>
      <c r="C16" s="348" t="s">
        <v>410</v>
      </c>
      <c r="D16" s="348" t="s">
        <v>411</v>
      </c>
      <c r="E16" s="348" t="s">
        <v>412</v>
      </c>
    </row>
    <row r="17" spans="1:6" ht="13.5" customHeight="1">
      <c r="A17" s="359">
        <v>1</v>
      </c>
      <c r="B17" s="359">
        <v>2</v>
      </c>
      <c r="C17" s="359">
        <v>3</v>
      </c>
      <c r="D17" s="359">
        <v>4</v>
      </c>
      <c r="E17" s="359">
        <v>5</v>
      </c>
    </row>
    <row r="18" spans="1:6" ht="32.25" customHeight="1">
      <c r="A18" s="221" t="s">
        <v>413</v>
      </c>
    </row>
    <row r="19" spans="1:6" s="353" customFormat="1" ht="32.25" customHeight="1">
      <c r="A19" s="1238" t="s">
        <v>414</v>
      </c>
      <c r="B19" s="1239"/>
      <c r="C19" s="1239"/>
      <c r="D19" s="1240"/>
      <c r="E19" s="757"/>
    </row>
    <row r="20" spans="1:6" s="355" customFormat="1" ht="37.5" customHeight="1">
      <c r="A20" s="758" t="s">
        <v>415</v>
      </c>
      <c r="B20" s="1247" t="s">
        <v>1043</v>
      </c>
      <c r="C20" s="1247"/>
      <c r="D20" s="1247"/>
      <c r="E20" s="1247"/>
    </row>
    <row r="21" spans="1:6" ht="59.25" customHeight="1">
      <c r="A21" s="740" t="s">
        <v>416</v>
      </c>
      <c r="B21" s="740" t="s">
        <v>417</v>
      </c>
      <c r="C21" s="741"/>
      <c r="D21" s="742" t="s">
        <v>418</v>
      </c>
      <c r="E21" s="743"/>
    </row>
    <row r="22" spans="1:6" ht="67.150000000000006" customHeight="1">
      <c r="A22" s="740" t="s">
        <v>419</v>
      </c>
      <c r="B22" s="740" t="s">
        <v>420</v>
      </c>
      <c r="C22" s="741"/>
      <c r="D22" s="742" t="s">
        <v>421</v>
      </c>
      <c r="E22" s="743"/>
    </row>
    <row r="23" spans="1:6" ht="52.5" customHeight="1">
      <c r="A23" s="740" t="s">
        <v>422</v>
      </c>
      <c r="B23" s="740" t="s">
        <v>423</v>
      </c>
      <c r="C23" s="741"/>
      <c r="D23" s="742" t="s">
        <v>424</v>
      </c>
      <c r="E23" s="743"/>
    </row>
    <row r="24" spans="1:6" ht="45.75" customHeight="1">
      <c r="A24" s="740" t="s">
        <v>425</v>
      </c>
      <c r="B24" s="740" t="s">
        <v>426</v>
      </c>
      <c r="C24" s="741"/>
      <c r="D24" s="742" t="s">
        <v>427</v>
      </c>
      <c r="E24" s="743"/>
    </row>
    <row r="25" spans="1:6" ht="145.5" customHeight="1">
      <c r="A25" s="744" t="s">
        <v>428</v>
      </c>
      <c r="B25" s="744" t="s">
        <v>429</v>
      </c>
      <c r="C25" s="741"/>
      <c r="D25" s="742" t="s">
        <v>430</v>
      </c>
      <c r="E25" s="743"/>
    </row>
    <row r="26" spans="1:6" ht="35.25" customHeight="1">
      <c r="A26" s="1235" t="str">
        <f>IF(OR((SUM(C21:C25)&gt;0.85),SUM(C21:C25)&lt;0.85),"ERROR -Sum of all the coefficients including labour is not equal to 0.85","")</f>
        <v>ERROR -Sum of all the coefficients including labour is not equal to 0.85</v>
      </c>
      <c r="B26" s="1235"/>
      <c r="C26" s="1235"/>
      <c r="D26" s="1235"/>
      <c r="E26" s="1236"/>
    </row>
    <row r="27" spans="1:6" ht="24.75" customHeight="1">
      <c r="A27" s="1248" t="s">
        <v>431</v>
      </c>
      <c r="B27" s="1248"/>
      <c r="C27" s="1248"/>
      <c r="D27" s="1248"/>
      <c r="E27" s="1249"/>
    </row>
    <row r="28" spans="1:6" ht="20.100000000000001" customHeight="1">
      <c r="A28" s="739" t="s">
        <v>432</v>
      </c>
      <c r="B28" s="1234" t="s">
        <v>433</v>
      </c>
      <c r="C28" s="1234"/>
      <c r="D28" s="1234"/>
      <c r="E28" s="1234"/>
    </row>
    <row r="29" spans="1:6" ht="82.5">
      <c r="A29" s="740" t="s">
        <v>82</v>
      </c>
      <c r="B29" s="740" t="s">
        <v>434</v>
      </c>
      <c r="C29" s="247">
        <v>0.85</v>
      </c>
      <c r="D29" s="745" t="s">
        <v>435</v>
      </c>
      <c r="E29" s="743"/>
    </row>
    <row r="30" spans="1:6" s="354" customFormat="1" ht="20.100000000000001" customHeight="1">
      <c r="A30" s="746" t="s">
        <v>436</v>
      </c>
      <c r="B30" s="1241" t="s">
        <v>437</v>
      </c>
      <c r="C30" s="1242"/>
      <c r="D30" s="1242"/>
      <c r="E30" s="1243"/>
      <c r="F30" s="353"/>
    </row>
    <row r="31" spans="1:6" s="357" customFormat="1" ht="30" customHeight="1">
      <c r="A31" s="747" t="s">
        <v>438</v>
      </c>
      <c r="B31" s="1244" t="s">
        <v>439</v>
      </c>
      <c r="C31" s="1245"/>
      <c r="D31" s="1245"/>
      <c r="E31" s="1246"/>
      <c r="F31" s="356"/>
    </row>
    <row r="32" spans="1:6" ht="165">
      <c r="A32" s="740" t="s">
        <v>416</v>
      </c>
      <c r="B32" s="740" t="s">
        <v>429</v>
      </c>
      <c r="C32" s="748">
        <v>0.8</v>
      </c>
      <c r="D32" s="745" t="s">
        <v>440</v>
      </c>
      <c r="E32" s="743"/>
    </row>
    <row r="33" spans="1:7" s="360" customFormat="1" ht="205.5" customHeight="1">
      <c r="A33" s="1049" t="s">
        <v>441</v>
      </c>
      <c r="B33" s="1050"/>
      <c r="C33" s="1050"/>
      <c r="D33" s="1050"/>
      <c r="E33" s="1051"/>
      <c r="F33" s="16"/>
    </row>
    <row r="34" spans="1:7" ht="20.100000000000001" customHeight="1">
      <c r="A34" s="361"/>
      <c r="B34" s="361"/>
      <c r="C34" s="361"/>
    </row>
    <row r="35" spans="1:7" s="221" customFormat="1">
      <c r="A35" s="243" t="s">
        <v>62</v>
      </c>
      <c r="B35" s="358" t="str">
        <f>'Attach 3(JV)'!B24</f>
        <v>--</v>
      </c>
      <c r="D35" s="243" t="s">
        <v>63</v>
      </c>
      <c r="E35" s="243" t="str">
        <f>'Attach 3(JV)'!E24</f>
        <v/>
      </c>
      <c r="G35" s="349"/>
    </row>
    <row r="36" spans="1:7" s="221" customFormat="1">
      <c r="A36" s="243" t="s">
        <v>64</v>
      </c>
      <c r="B36" s="243" t="str">
        <f>'Attach 3(JV)'!B25</f>
        <v/>
      </c>
      <c r="D36" s="243" t="s">
        <v>442</v>
      </c>
      <c r="E36" s="228" t="str">
        <f>'Attach 3(JV)'!E25</f>
        <v/>
      </c>
      <c r="G36" s="349"/>
    </row>
    <row r="37" spans="1:7" s="221" customFormat="1">
      <c r="A37" s="228"/>
      <c r="B37" s="228"/>
      <c r="C37" s="243"/>
      <c r="D37" s="242"/>
      <c r="E37" s="228"/>
      <c r="G37" s="349"/>
    </row>
  </sheetData>
  <sheetProtection algorithmName="SHA-512" hashValue="cX++xwx8v5Xsek2e+wYXbC28Jd5ieCBi+1NzkehsWPSPePOyTwl1cuGw9aIYw6JZjp2R0zAsJ3BhAcZZw7OKTw==" saltValue="21Z6b+wL1wOkKrTB7V6eRg==" spinCount="100000" sheet="1"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6">
    <mergeCell ref="A33:E33"/>
    <mergeCell ref="B30:E30"/>
    <mergeCell ref="B31:E31"/>
    <mergeCell ref="B20:E20"/>
    <mergeCell ref="A27:E27"/>
    <mergeCell ref="B11:C11"/>
    <mergeCell ref="B28:E28"/>
    <mergeCell ref="A26:E26"/>
    <mergeCell ref="B12:C12"/>
    <mergeCell ref="A15:E15"/>
    <mergeCell ref="A19:D19"/>
    <mergeCell ref="A3:E3"/>
    <mergeCell ref="A5:E5"/>
    <mergeCell ref="A8:C8"/>
    <mergeCell ref="B9:C9"/>
    <mergeCell ref="B10:C10"/>
  </mergeCells>
  <dataValidations count="5">
    <dataValidation type="list" allowBlank="1" showInputMessage="1" showErrorMessage="1" sqref="C21" xr:uid="{00000000-0002-0000-1100-000000000000}">
      <formula1>"0.27, 0.28, 0.29, 0.30, 0.31, 0.32, 0.33"</formula1>
    </dataValidation>
    <dataValidation type="list" allowBlank="1" showInputMessage="1" showErrorMessage="1" sqref="C25" xr:uid="{00000000-0002-0000-1100-000001000000}">
      <formula1>"0.14, 0.15, 0.16, 0.17"</formula1>
    </dataValidation>
    <dataValidation type="list" allowBlank="1" showInputMessage="1" showErrorMessage="1" sqref="C24" xr:uid="{00000000-0002-0000-1100-000002000000}">
      <formula1>"0.05, 0.06"</formula1>
    </dataValidation>
    <dataValidation type="list" allowBlank="1" showInputMessage="1" showErrorMessage="1" sqref="C22" xr:uid="{00000000-0002-0000-1100-000003000000}">
      <formula1>"0.25, 0.26, 0.27, 0.28, 0.29, 0.30, 0.31"</formula1>
    </dataValidation>
    <dataValidation type="list" allowBlank="1" showInputMessage="1" showErrorMessage="1" sqref="C23" xr:uid="{CF0A0DD7-9E08-4317-A5EB-BA6D20237A4A}">
      <formula1>"0.06, 0.07, 0.08"</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F4" sqref="F4"/>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39.28515625" style="16" customWidth="1"/>
    <col min="6" max="8" width="9.140625" style="11"/>
    <col min="9" max="16384" width="9.140625" style="12"/>
  </cols>
  <sheetData>
    <row r="1" spans="1:9" s="64" customFormat="1" ht="15">
      <c r="A1" s="503" t="str">
        <f>'Attach 3(JV)'!A1</f>
        <v>Specification No.: CC/NT/W-TR/DOM/A04/24/04796</v>
      </c>
      <c r="B1" s="496"/>
      <c r="C1" s="496"/>
      <c r="D1" s="496"/>
      <c r="E1" s="504" t="str">
        <f>"Attachment-13 " &amp; 'Attach 3(JV)'!AT1</f>
        <v xml:space="preserve">Attachment-13 </v>
      </c>
      <c r="F1" s="65"/>
      <c r="G1" s="65"/>
      <c r="H1" s="65"/>
    </row>
    <row r="3" spans="1:9" ht="7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20.100000000000001" customHeight="1">
      <c r="A5" s="837" t="s">
        <v>443</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c r="G11" s="65" t="s">
        <v>8</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056" t="s">
        <v>444</v>
      </c>
      <c r="B16" s="1056"/>
      <c r="C16" s="1056"/>
      <c r="D16" s="1056"/>
      <c r="E16" s="1056"/>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B1" zoomScale="115" zoomScaleNormal="100" zoomScaleSheetLayoutView="85" workbookViewId="0">
      <selection activeCell="C17" sqref="C17:E17"/>
    </sheetView>
  </sheetViews>
  <sheetFormatPr defaultColWidth="9.140625" defaultRowHeight="13.5"/>
  <cols>
    <col min="1" max="1" width="9.85546875" style="78" customWidth="1"/>
    <col min="2" max="2" width="12.7109375" style="78" customWidth="1"/>
    <col min="3" max="3" width="44.140625" style="78" customWidth="1"/>
    <col min="4" max="4" width="60.5703125" style="78" customWidth="1"/>
    <col min="5" max="5" width="12.85546875" style="78" customWidth="1"/>
    <col min="6" max="6" width="9.85546875" style="76" customWidth="1"/>
    <col min="7" max="9" width="9.140625" style="76"/>
    <col min="10" max="16384" width="9.140625" style="73"/>
  </cols>
  <sheetData>
    <row r="1" spans="1:12" ht="18" customHeight="1">
      <c r="A1" s="804" t="s">
        <v>5</v>
      </c>
      <c r="B1" s="807" t="s">
        <v>6</v>
      </c>
      <c r="C1" s="807"/>
      <c r="D1" s="807"/>
      <c r="E1" s="807"/>
      <c r="F1" s="793" t="str">
        <f>": Transformer Package -" &amp; Basic!B2 &amp; " :"</f>
        <v>: Transformer Package -4TR-04-(SIS)  :</v>
      </c>
      <c r="G1" s="749" t="s">
        <v>7</v>
      </c>
      <c r="H1" s="71"/>
      <c r="I1" s="71"/>
      <c r="J1" s="72"/>
      <c r="L1" s="73" t="s">
        <v>8</v>
      </c>
    </row>
    <row r="2" spans="1:12" ht="62.25" customHeight="1">
      <c r="A2" s="805"/>
      <c r="B2" s="808" t="str">
        <f>Basic!B1</f>
        <v xml:space="preserve">400 kV Transformer  Package 4TR-04-(SIS) for 3X 500 MVA, 400/220/33kV Transformers  1x315 MVA, 400/220/33kV Transformers  Under SIS Reserve Fund </v>
      </c>
      <c r="C2" s="809"/>
      <c r="D2" s="809"/>
      <c r="E2" s="810"/>
      <c r="F2" s="794"/>
      <c r="G2" s="71"/>
      <c r="H2" s="71"/>
      <c r="I2" s="71"/>
      <c r="J2" s="72"/>
    </row>
    <row r="3" spans="1:12" ht="21" customHeight="1">
      <c r="A3" s="805"/>
      <c r="B3" s="800" t="str">
        <f>"Specification No.: " &amp; Basic!B3</f>
        <v>Specification No.:  CC/NT/W-TR/DOM/A04/24/04796</v>
      </c>
      <c r="C3" s="800"/>
      <c r="D3" s="800"/>
      <c r="E3" s="800"/>
      <c r="F3" s="794"/>
      <c r="G3" s="71"/>
      <c r="H3" s="71"/>
      <c r="I3" s="71"/>
      <c r="J3" s="72"/>
    </row>
    <row r="4" spans="1:12" s="83" customFormat="1" ht="18" customHeight="1">
      <c r="A4" s="805"/>
      <c r="B4" s="203">
        <v>1</v>
      </c>
      <c r="C4" s="797" t="s">
        <v>9</v>
      </c>
      <c r="D4" s="797"/>
      <c r="E4" s="797"/>
      <c r="F4" s="794"/>
      <c r="G4" s="81"/>
      <c r="H4" s="81"/>
      <c r="I4" s="80"/>
      <c r="J4" s="82"/>
    </row>
    <row r="5" spans="1:12" s="83" customFormat="1" ht="31.5" customHeight="1">
      <c r="A5" s="805"/>
      <c r="B5" s="204">
        <v>2</v>
      </c>
      <c r="C5" s="797" t="s">
        <v>1028</v>
      </c>
      <c r="D5" s="797"/>
      <c r="E5" s="797"/>
      <c r="F5" s="794"/>
      <c r="G5" s="80"/>
      <c r="H5" s="80"/>
      <c r="I5" s="80"/>
      <c r="J5" s="82"/>
    </row>
    <row r="6" spans="1:12" s="83" customFormat="1" ht="23.25" customHeight="1">
      <c r="A6" s="805"/>
      <c r="B6" s="204">
        <v>3</v>
      </c>
      <c r="C6" s="799" t="s">
        <v>10</v>
      </c>
      <c r="D6" s="799"/>
      <c r="E6" s="799"/>
      <c r="F6" s="794"/>
      <c r="G6" s="80"/>
      <c r="H6" s="80"/>
      <c r="I6" s="80"/>
      <c r="J6" s="82"/>
    </row>
    <row r="7" spans="1:12" s="83" customFormat="1" ht="25.15" customHeight="1">
      <c r="A7" s="805"/>
      <c r="B7" s="204">
        <v>4</v>
      </c>
      <c r="C7" s="797" t="s">
        <v>11</v>
      </c>
      <c r="D7" s="797"/>
      <c r="E7" s="797"/>
      <c r="F7" s="794"/>
      <c r="G7" s="80"/>
      <c r="H7" s="80"/>
      <c r="I7" s="80"/>
      <c r="J7" s="82"/>
    </row>
    <row r="8" spans="1:12" s="83" customFormat="1" ht="37.5" customHeight="1">
      <c r="A8" s="805"/>
      <c r="B8" s="204">
        <v>5</v>
      </c>
      <c r="C8" s="797" t="s">
        <v>12</v>
      </c>
      <c r="D8" s="797"/>
      <c r="E8" s="797"/>
      <c r="F8" s="794"/>
      <c r="G8" s="80"/>
      <c r="H8" s="80"/>
      <c r="I8" s="80"/>
      <c r="J8" s="82"/>
    </row>
    <row r="9" spans="1:12" s="83" customFormat="1" ht="22.5" customHeight="1">
      <c r="A9" s="805"/>
      <c r="B9" s="205">
        <v>6</v>
      </c>
      <c r="C9" s="798" t="s">
        <v>13</v>
      </c>
      <c r="D9" s="798"/>
      <c r="E9" s="798"/>
      <c r="F9" s="794"/>
      <c r="G9" s="80"/>
      <c r="H9" s="80"/>
      <c r="I9" s="80"/>
      <c r="J9" s="82"/>
    </row>
    <row r="10" spans="1:12" s="83" customFormat="1" ht="29.25" customHeight="1">
      <c r="A10" s="805"/>
      <c r="B10" s="205">
        <v>7</v>
      </c>
      <c r="C10" s="798" t="s">
        <v>14</v>
      </c>
      <c r="D10" s="798"/>
      <c r="E10" s="798"/>
      <c r="F10" s="794"/>
      <c r="G10" s="80"/>
      <c r="H10" s="80"/>
      <c r="I10" s="80"/>
      <c r="J10" s="202"/>
    </row>
    <row r="11" spans="1:12" s="83" customFormat="1" ht="25.15" customHeight="1">
      <c r="A11" s="805"/>
      <c r="B11" s="482">
        <v>8</v>
      </c>
      <c r="C11" s="798" t="s">
        <v>15</v>
      </c>
      <c r="D11" s="798"/>
      <c r="E11" s="798"/>
      <c r="F11" s="794"/>
      <c r="G11" s="80"/>
      <c r="H11" s="80"/>
      <c r="I11" s="80"/>
      <c r="J11" s="202"/>
    </row>
    <row r="12" spans="1:12" s="83" customFormat="1" ht="38.25" customHeight="1">
      <c r="A12" s="805"/>
      <c r="B12" s="482">
        <v>9</v>
      </c>
      <c r="C12" s="799" t="s">
        <v>16</v>
      </c>
      <c r="D12" s="799"/>
      <c r="E12" s="803"/>
      <c r="F12" s="794"/>
      <c r="G12" s="80"/>
      <c r="H12" s="80"/>
      <c r="I12" s="80"/>
      <c r="J12" s="202"/>
    </row>
    <row r="13" spans="1:12" s="83" customFormat="1" ht="54" customHeight="1">
      <c r="A13" s="805"/>
      <c r="B13" s="482">
        <v>10</v>
      </c>
      <c r="C13" s="799" t="s">
        <v>17</v>
      </c>
      <c r="D13" s="799"/>
      <c r="E13" s="803"/>
      <c r="F13" s="794"/>
      <c r="G13" s="80"/>
      <c r="H13" s="80"/>
      <c r="I13" s="80"/>
      <c r="J13" s="202"/>
    </row>
    <row r="14" spans="1:12" s="83" customFormat="1" ht="21.75" customHeight="1">
      <c r="A14" s="805"/>
      <c r="B14" s="482">
        <v>11</v>
      </c>
      <c r="C14" s="799" t="s">
        <v>18</v>
      </c>
      <c r="D14" s="799"/>
      <c r="E14" s="803"/>
      <c r="F14" s="794"/>
      <c r="G14" s="80"/>
      <c r="H14" s="80"/>
      <c r="I14" s="80"/>
      <c r="J14" s="202"/>
    </row>
    <row r="15" spans="1:12" s="83" customFormat="1" ht="35.25" customHeight="1">
      <c r="A15" s="805"/>
      <c r="B15" s="482">
        <v>12</v>
      </c>
      <c r="C15" s="799" t="s">
        <v>19</v>
      </c>
      <c r="D15" s="799"/>
      <c r="E15" s="803"/>
      <c r="F15" s="794"/>
      <c r="G15" s="80"/>
      <c r="H15" s="80"/>
      <c r="I15" s="80"/>
      <c r="J15" s="202"/>
    </row>
    <row r="16" spans="1:12" s="83" customFormat="1" ht="17.25" customHeight="1">
      <c r="A16" s="805"/>
      <c r="B16" s="482">
        <v>13</v>
      </c>
      <c r="C16" s="799" t="s">
        <v>20</v>
      </c>
      <c r="D16" s="799"/>
      <c r="E16" s="803"/>
      <c r="F16" s="794"/>
      <c r="G16" s="80"/>
      <c r="H16" s="80"/>
      <c r="I16" s="80"/>
      <c r="J16" s="202"/>
    </row>
    <row r="17" spans="1:10" s="83" customFormat="1" ht="20.25" customHeight="1">
      <c r="A17" s="805"/>
      <c r="B17" s="482">
        <v>14</v>
      </c>
      <c r="C17" s="799" t="s">
        <v>21</v>
      </c>
      <c r="D17" s="799"/>
      <c r="E17" s="803"/>
      <c r="F17" s="794"/>
      <c r="G17" s="80"/>
      <c r="H17" s="80"/>
      <c r="I17" s="80"/>
      <c r="J17" s="202"/>
    </row>
    <row r="18" spans="1:10" s="83" customFormat="1" ht="20.25" customHeight="1">
      <c r="A18" s="805"/>
      <c r="B18" s="482">
        <v>15</v>
      </c>
      <c r="C18" s="799" t="s">
        <v>22</v>
      </c>
      <c r="D18" s="799"/>
      <c r="E18" s="803"/>
      <c r="F18" s="794"/>
      <c r="G18" s="80"/>
      <c r="H18" s="80"/>
      <c r="I18" s="80"/>
      <c r="J18" s="202"/>
    </row>
    <row r="19" spans="1:10" s="83" customFormat="1" ht="20.25" customHeight="1">
      <c r="A19" s="805"/>
      <c r="B19" s="482">
        <v>16</v>
      </c>
      <c r="C19" s="799" t="s">
        <v>23</v>
      </c>
      <c r="D19" s="799"/>
      <c r="E19" s="803"/>
      <c r="F19" s="794"/>
      <c r="G19" s="80"/>
      <c r="H19" s="80"/>
      <c r="I19" s="80"/>
      <c r="J19" s="202"/>
    </row>
    <row r="20" spans="1:10" s="83" customFormat="1" ht="20.25" hidden="1" customHeight="1">
      <c r="A20" s="805"/>
      <c r="B20" s="482"/>
      <c r="F20" s="794"/>
      <c r="G20" s="80"/>
      <c r="H20" s="80"/>
      <c r="I20" s="80"/>
      <c r="J20" s="202"/>
    </row>
    <row r="21" spans="1:10" s="83" customFormat="1" ht="20.25" hidden="1" customHeight="1">
      <c r="A21" s="805"/>
      <c r="B21" s="482"/>
      <c r="C21" s="799"/>
      <c r="D21" s="799"/>
      <c r="E21" s="803"/>
      <c r="F21" s="794"/>
      <c r="G21" s="80"/>
      <c r="H21" s="80"/>
      <c r="I21" s="80"/>
      <c r="J21" s="202"/>
    </row>
    <row r="22" spans="1:10" s="83" customFormat="1" ht="37.5" customHeight="1">
      <c r="A22" s="805"/>
      <c r="B22" s="206" t="s">
        <v>24</v>
      </c>
      <c r="C22" s="801" t="s">
        <v>25</v>
      </c>
      <c r="D22" s="801"/>
      <c r="E22" s="802"/>
      <c r="F22" s="794"/>
      <c r="G22" s="80"/>
      <c r="H22" s="80"/>
      <c r="I22" s="80"/>
      <c r="J22" s="82"/>
    </row>
    <row r="23" spans="1:10" ht="17.25" customHeight="1">
      <c r="A23" s="805"/>
      <c r="B23" s="207"/>
      <c r="C23" s="207"/>
      <c r="D23" s="207"/>
      <c r="E23" s="207"/>
      <c r="F23" s="794"/>
      <c r="G23" s="71"/>
      <c r="H23" s="71"/>
      <c r="I23" s="71"/>
      <c r="J23" s="72"/>
    </row>
    <row r="24" spans="1:10" ht="30" customHeight="1">
      <c r="A24" s="805"/>
      <c r="B24" s="796"/>
      <c r="C24" s="796"/>
      <c r="D24" s="796"/>
      <c r="E24" s="796"/>
      <c r="F24" s="794"/>
      <c r="G24" s="71"/>
      <c r="H24" s="71"/>
      <c r="I24" s="71"/>
      <c r="J24" s="72"/>
    </row>
    <row r="25" spans="1:10" ht="21.75" customHeight="1">
      <c r="A25" s="805"/>
      <c r="B25" s="75"/>
      <c r="C25" s="75"/>
      <c r="D25" s="75"/>
      <c r="E25" s="75"/>
      <c r="F25" s="794"/>
      <c r="G25" s="71"/>
      <c r="H25" s="71"/>
      <c r="I25" s="71"/>
      <c r="J25" s="72"/>
    </row>
    <row r="26" spans="1:10" ht="24" customHeight="1">
      <c r="A26" s="805"/>
      <c r="B26" s="811"/>
      <c r="C26" s="812"/>
      <c r="D26" s="812"/>
      <c r="E26" s="813"/>
      <c r="F26" s="794"/>
    </row>
    <row r="27" spans="1:10" ht="15.95" customHeight="1">
      <c r="A27" s="805"/>
      <c r="B27" s="814"/>
      <c r="C27" s="815"/>
      <c r="D27" s="815"/>
      <c r="E27" s="816"/>
      <c r="F27" s="794"/>
      <c r="G27" s="71"/>
      <c r="H27" s="71"/>
      <c r="I27" s="71"/>
      <c r="J27" s="72"/>
    </row>
    <row r="28" spans="1:10" ht="17.25" customHeight="1">
      <c r="A28" s="805"/>
      <c r="B28" s="814"/>
      <c r="C28" s="815"/>
      <c r="D28" s="815"/>
      <c r="E28" s="816"/>
      <c r="F28" s="794"/>
      <c r="G28" s="77"/>
      <c r="H28" s="77"/>
      <c r="I28" s="77"/>
      <c r="J28" s="77"/>
    </row>
    <row r="29" spans="1:10" ht="24" customHeight="1">
      <c r="A29" s="806"/>
      <c r="B29" s="817"/>
      <c r="C29" s="818"/>
      <c r="D29" s="818"/>
      <c r="E29" s="819"/>
      <c r="F29" s="795"/>
      <c r="G29" s="77"/>
      <c r="H29" s="77"/>
      <c r="I29" s="77"/>
      <c r="J29" s="77"/>
    </row>
    <row r="30" spans="1:10" ht="15.75">
      <c r="A30" s="74"/>
      <c r="B30" s="74"/>
      <c r="C30" s="74"/>
      <c r="D30" s="74"/>
      <c r="E30" s="74"/>
      <c r="F30" s="71"/>
      <c r="G30" s="71"/>
      <c r="H30" s="71"/>
      <c r="I30" s="71"/>
      <c r="J30" s="72"/>
    </row>
    <row r="31" spans="1:10" ht="15.75">
      <c r="A31" s="74"/>
      <c r="B31" s="74"/>
      <c r="C31" s="74"/>
      <c r="D31" s="74"/>
      <c r="E31" s="74"/>
      <c r="F31" s="71"/>
      <c r="G31" s="71"/>
      <c r="H31" s="71"/>
      <c r="I31" s="71"/>
      <c r="J31" s="72"/>
    </row>
  </sheetData>
  <sheetProtection algorithmName="SHA-512" hashValue="kd8hCk8AA01nkF6LpNAsVFYtEq//nseaw+gFZG/gC5+n0rbCWngIBSmTm/gQSaaNQ7uolek2vLAw9g8061KzSw==" saltValue="jyPe2xou1VNJ0O74VO7IPg==" spinCount="100000" sheet="1"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A1:A29"/>
    <mergeCell ref="B1:E1"/>
    <mergeCell ref="B2:E2"/>
    <mergeCell ref="C11:E11"/>
    <mergeCell ref="C12:E12"/>
    <mergeCell ref="C13:E13"/>
    <mergeCell ref="C15:E15"/>
    <mergeCell ref="C21:E21"/>
    <mergeCell ref="B26:E29"/>
    <mergeCell ref="C17:E17"/>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5" zoomScaleSheetLayoutView="100" workbookViewId="0">
      <selection activeCell="I8" sqref="I8"/>
    </sheetView>
  </sheetViews>
  <sheetFormatPr defaultColWidth="9.140625" defaultRowHeight="16.5"/>
  <cols>
    <col min="1" max="1" width="12.140625" style="16" customWidth="1"/>
    <col min="2" max="2" width="20.5703125" style="16" customWidth="1"/>
    <col min="3" max="3" width="11.42578125" style="16" customWidth="1"/>
    <col min="4" max="4" width="32.5703125" style="16" customWidth="1"/>
    <col min="5" max="5" width="39.28515625" style="16" customWidth="1"/>
    <col min="6" max="8" width="9.140625" style="11"/>
    <col min="9" max="16384" width="9.140625" style="12"/>
  </cols>
  <sheetData>
    <row r="1" spans="1:9" s="64" customFormat="1" ht="15">
      <c r="A1" s="1150" t="str">
        <f>'Attach 3(JV)'!A1</f>
        <v>Specification No.: CC/NT/W-TR/DOM/A04/24/04796</v>
      </c>
      <c r="B1" s="1150"/>
      <c r="C1" s="1150"/>
      <c r="D1" s="1150"/>
      <c r="E1" s="495" t="str">
        <f>"Attachment-14 " &amp; 'Attach 3(JV)'!AT1</f>
        <v xml:space="preserve">Attachment-14 </v>
      </c>
      <c r="F1" s="65"/>
      <c r="G1" s="65"/>
      <c r="H1" s="65"/>
    </row>
    <row r="3" spans="1:9" ht="83.2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20.100000000000001" customHeight="1">
      <c r="A5" s="837" t="s">
        <v>445</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45" customHeight="1">
      <c r="A16" s="1250" t="s">
        <v>446</v>
      </c>
      <c r="B16" s="1250"/>
      <c r="C16" s="1250"/>
      <c r="D16" s="1250"/>
      <c r="E16" s="1250"/>
      <c r="F16" s="21"/>
      <c r="G16" s="21"/>
      <c r="H16" s="21"/>
    </row>
    <row r="17" spans="1:5" ht="20.100000000000001" customHeight="1">
      <c r="A17" s="19"/>
    </row>
    <row r="18" spans="1:5" ht="20.100000000000001" customHeight="1">
      <c r="A18" s="22"/>
    </row>
    <row r="19" spans="1:5" ht="20.100000000000001" customHeight="1"/>
    <row r="20" spans="1:5" ht="20.100000000000001" customHeight="1">
      <c r="A20" s="22"/>
    </row>
    <row r="21" spans="1:5" ht="20.100000000000001" customHeight="1">
      <c r="A21" s="22"/>
    </row>
    <row r="22" spans="1:5" ht="20.100000000000001" customHeight="1"/>
    <row r="23" spans="1:5" ht="33"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4" zoomScaleNormal="100" zoomScaleSheetLayoutView="100" workbookViewId="0">
      <selection activeCell="B183" sqref="B183:I183"/>
    </sheetView>
  </sheetViews>
  <sheetFormatPr defaultColWidth="9.140625" defaultRowHeight="13.5"/>
  <cols>
    <col min="1" max="1" width="10" style="12" customWidth="1"/>
    <col min="2" max="2" width="10.7109375" style="12" customWidth="1"/>
    <col min="3" max="3" width="10.85546875" style="12" customWidth="1"/>
    <col min="4" max="4" width="16.85546875" style="12" customWidth="1"/>
    <col min="5" max="5" width="20" style="12" customWidth="1"/>
    <col min="6" max="8" width="10.7109375" style="12" customWidth="1"/>
    <col min="9" max="9" width="8.140625" style="12" customWidth="1"/>
    <col min="10" max="16384" width="9.140625" style="12"/>
  </cols>
  <sheetData>
    <row r="1" spans="1:9" s="211" customFormat="1" ht="32.1" customHeight="1">
      <c r="A1" s="1261" t="s">
        <v>447</v>
      </c>
      <c r="B1" s="1262"/>
      <c r="C1" s="1262"/>
      <c r="D1" s="1262"/>
      <c r="E1" s="1262"/>
      <c r="F1" s="1262"/>
      <c r="G1" s="1262"/>
      <c r="H1" s="1262"/>
      <c r="I1" s="1263"/>
    </row>
    <row r="2" spans="1:9" s="211" customFormat="1" ht="32.1" customHeight="1">
      <c r="A2" s="208" t="s">
        <v>448</v>
      </c>
      <c r="B2" s="1264" t="s">
        <v>449</v>
      </c>
      <c r="C2" s="1264"/>
      <c r="D2" s="1264"/>
      <c r="E2" s="1264"/>
      <c r="F2" s="1264"/>
      <c r="G2" s="1264"/>
      <c r="H2" s="1264"/>
      <c r="I2" s="1265"/>
    </row>
    <row r="3" spans="1:9" s="211" customFormat="1" ht="32.1" customHeight="1">
      <c r="A3" s="208" t="s">
        <v>450</v>
      </c>
      <c r="B3" s="1264" t="s">
        <v>451</v>
      </c>
      <c r="C3" s="1264"/>
      <c r="D3" s="1264"/>
      <c r="E3" s="1264"/>
      <c r="F3" s="1264"/>
      <c r="G3" s="1264"/>
      <c r="H3" s="1264"/>
      <c r="I3" s="1265"/>
    </row>
    <row r="4" spans="1:9" s="211" customFormat="1" ht="32.1" customHeight="1">
      <c r="A4" s="208" t="s">
        <v>452</v>
      </c>
      <c r="B4" s="1264" t="s">
        <v>453</v>
      </c>
      <c r="C4" s="1264"/>
      <c r="D4" s="1264"/>
      <c r="E4" s="1264"/>
      <c r="F4" s="1264"/>
      <c r="G4" s="1264"/>
      <c r="H4" s="1264"/>
      <c r="I4" s="1265"/>
    </row>
    <row r="5" spans="1:9" s="211" customFormat="1" ht="32.1" customHeight="1">
      <c r="A5" s="208" t="s">
        <v>454</v>
      </c>
      <c r="B5" s="1264" t="s">
        <v>455</v>
      </c>
      <c r="C5" s="1264"/>
      <c r="D5" s="1264"/>
      <c r="E5" s="1264"/>
      <c r="F5" s="1264"/>
      <c r="G5" s="1264"/>
      <c r="H5" s="1264"/>
      <c r="I5" s="1265"/>
    </row>
    <row r="6" spans="1:9" s="211" customFormat="1" ht="32.1" customHeight="1">
      <c r="A6" s="209" t="s">
        <v>456</v>
      </c>
      <c r="B6" s="1266" t="s">
        <v>457</v>
      </c>
      <c r="C6" s="1266"/>
      <c r="D6" s="1266"/>
      <c r="E6" s="1266"/>
      <c r="F6" s="1266"/>
      <c r="G6" s="1266"/>
      <c r="H6" s="1266"/>
      <c r="I6" s="1267"/>
    </row>
    <row r="7" spans="1:9" s="211" customFormat="1" ht="32.1" customHeight="1">
      <c r="A7" s="210"/>
      <c r="C7" s="210"/>
      <c r="D7" s="210"/>
      <c r="E7" s="210"/>
      <c r="F7" s="210"/>
      <c r="G7" s="210"/>
      <c r="H7" s="210"/>
      <c r="I7" s="210"/>
    </row>
    <row r="24" spans="1:10" ht="6.75" customHeight="1"/>
    <row r="28" spans="1:10">
      <c r="A28" s="47"/>
      <c r="B28" s="47"/>
      <c r="C28" s="47"/>
      <c r="D28" s="47"/>
      <c r="E28" s="47"/>
      <c r="F28" s="47"/>
      <c r="G28" s="47"/>
      <c r="H28" s="47"/>
      <c r="I28" s="47"/>
      <c r="J28" s="47"/>
    </row>
    <row r="29" spans="1:10">
      <c r="A29" s="47"/>
      <c r="B29" s="47"/>
      <c r="C29" s="47"/>
      <c r="D29" s="47"/>
      <c r="E29" s="47"/>
      <c r="F29" s="47"/>
      <c r="G29" s="47"/>
      <c r="H29" s="47"/>
      <c r="I29" s="47"/>
      <c r="J29" s="47"/>
    </row>
    <row r="30" spans="1:10">
      <c r="A30" s="47"/>
      <c r="B30" s="47"/>
      <c r="C30" s="47"/>
      <c r="D30" s="47"/>
      <c r="E30" s="47"/>
      <c r="F30" s="47"/>
      <c r="G30" s="47"/>
      <c r="H30" s="47"/>
      <c r="I30" s="47"/>
      <c r="J30" s="47"/>
    </row>
    <row r="31" spans="1:10" ht="18.75">
      <c r="A31" s="1272" t="s">
        <v>458</v>
      </c>
      <c r="B31" s="1272"/>
      <c r="C31" s="1272"/>
      <c r="D31" s="1272"/>
      <c r="E31" s="1272"/>
      <c r="F31" s="1272"/>
      <c r="G31" s="1272"/>
      <c r="H31" s="1272"/>
      <c r="I31" s="1272"/>
      <c r="J31" s="47"/>
    </row>
    <row r="32" spans="1:10" ht="15.75">
      <c r="A32" s="1271" t="s">
        <v>459</v>
      </c>
      <c r="B32" s="1271"/>
      <c r="C32" s="1271"/>
      <c r="D32" s="1271"/>
      <c r="E32" s="1271"/>
      <c r="F32" s="1271"/>
      <c r="G32" s="1271"/>
      <c r="H32" s="1271"/>
      <c r="I32" s="1271"/>
      <c r="J32" s="47"/>
    </row>
    <row r="33" spans="1:10" ht="18.75">
      <c r="A33" s="1268" t="s">
        <v>460</v>
      </c>
      <c r="B33" s="1268"/>
      <c r="C33" s="1268"/>
      <c r="D33" s="1268"/>
      <c r="E33" s="1268"/>
      <c r="F33" s="1268"/>
      <c r="G33" s="1268"/>
      <c r="H33" s="1268"/>
      <c r="I33" s="1268"/>
      <c r="J33" s="47"/>
    </row>
    <row r="34" spans="1:10" ht="36" customHeight="1">
      <c r="A34" s="1196" t="s">
        <v>461</v>
      </c>
      <c r="B34" s="1196"/>
      <c r="C34" s="1196"/>
      <c r="D34" s="1196"/>
      <c r="E34" s="1196"/>
      <c r="F34" s="1196"/>
      <c r="G34" s="1196"/>
      <c r="H34" s="1196"/>
      <c r="I34" s="1196"/>
      <c r="J34" s="47"/>
    </row>
    <row r="35" spans="1:10" ht="18.75">
      <c r="A35" s="1268" t="s">
        <v>462</v>
      </c>
      <c r="B35" s="1268"/>
      <c r="C35" s="1268"/>
      <c r="D35" s="1268"/>
      <c r="E35" s="1268"/>
      <c r="F35" s="1268"/>
      <c r="G35" s="1268"/>
      <c r="H35" s="1268"/>
      <c r="I35" s="1268"/>
      <c r="J35" s="47"/>
    </row>
    <row r="36" spans="1:10" ht="15.75">
      <c r="A36" s="1271" t="s">
        <v>463</v>
      </c>
      <c r="B36" s="1271"/>
      <c r="C36" s="1271"/>
      <c r="D36" s="1271"/>
      <c r="E36" s="1271"/>
      <c r="F36" s="1271"/>
      <c r="G36" s="1271"/>
      <c r="H36" s="1271"/>
      <c r="I36" s="1271"/>
      <c r="J36" s="47"/>
    </row>
    <row r="37" spans="1:10" ht="15.75">
      <c r="A37" s="1271">
        <f>'Attach 3(JV)'!B9</f>
        <v>0</v>
      </c>
      <c r="B37" s="1271"/>
      <c r="C37" s="1271"/>
      <c r="D37" s="1271"/>
      <c r="E37" s="1271"/>
      <c r="F37" s="1271"/>
      <c r="G37" s="1271"/>
      <c r="H37" s="1271"/>
      <c r="I37" s="1271"/>
      <c r="J37" s="47"/>
    </row>
    <row r="38" spans="1:10" ht="58.5" customHeight="1">
      <c r="A38" s="1270" t="str">
        <f>" having its Registered Office at " &amp; 'Attach 3(JV)'!B10 &amp; " " &amp;'Attach 3(JV)'!B11 &amp; " " &amp;'Attach 3(JV)'!B12</f>
        <v xml:space="preserve"> having its Registered Office at 0 0 0</v>
      </c>
      <c r="B38" s="1270"/>
      <c r="C38" s="1270"/>
      <c r="D38" s="1270"/>
      <c r="E38" s="1270"/>
      <c r="F38" s="1270"/>
      <c r="G38" s="1270"/>
      <c r="H38" s="1270"/>
      <c r="I38" s="1270"/>
      <c r="J38" s="47"/>
    </row>
    <row r="39" spans="1:10" ht="15.75">
      <c r="A39" s="1271" t="str">
        <f>IF('Names of Bidder'!D6 = "Sole Bidder", " ", " and ")</f>
        <v xml:space="preserve"> </v>
      </c>
      <c r="B39" s="1271"/>
      <c r="C39" s="1271"/>
      <c r="D39" s="1271"/>
      <c r="E39" s="1271"/>
      <c r="F39" s="1271"/>
      <c r="G39" s="1271"/>
      <c r="H39" s="1271"/>
      <c r="I39" s="1271"/>
      <c r="J39" s="47"/>
    </row>
    <row r="40" spans="1:10" ht="17.25" customHeight="1">
      <c r="A40" s="1270" t="str">
        <f>IF('Names of Bidder'!D6= "Sole Bidder", "", IF('Names of Bidder'!D7=1,'Names of Bidder'!D23,IF('Names of Bidder'!D7="2 or More",'Names of Bidder'!D23&amp;" &amp; "&amp;'Names of Bidder'!D28,"")))</f>
        <v/>
      </c>
      <c r="B40" s="1270"/>
      <c r="C40" s="1270"/>
      <c r="D40" s="1270"/>
      <c r="E40" s="1270"/>
      <c r="F40" s="1270"/>
      <c r="G40" s="1270"/>
      <c r="H40" s="1270"/>
      <c r="I40" s="1270"/>
      <c r="J40" s="47"/>
    </row>
    <row r="41" spans="1:10" ht="39" customHeight="1">
      <c r="A41" s="127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70"/>
      <c r="C41" s="1270"/>
      <c r="D41" s="1270"/>
      <c r="E41" s="1270"/>
      <c r="F41" s="1270"/>
      <c r="G41" s="1270"/>
      <c r="H41" s="1270"/>
      <c r="I41" s="1270"/>
      <c r="J41" s="47"/>
    </row>
    <row r="42" spans="1:10" ht="15.75">
      <c r="A42" s="1271" t="s">
        <v>464</v>
      </c>
      <c r="B42" s="1271"/>
      <c r="C42" s="1271"/>
      <c r="D42" s="1271"/>
      <c r="E42" s="1271"/>
      <c r="F42" s="1271"/>
      <c r="G42" s="1271"/>
      <c r="H42" s="1271"/>
      <c r="I42" s="1271"/>
      <c r="J42" s="47"/>
    </row>
    <row r="43" spans="1:10" ht="18.75">
      <c r="A43" s="1268" t="s">
        <v>465</v>
      </c>
      <c r="B43" s="1268"/>
      <c r="C43" s="1268"/>
      <c r="D43" s="1268"/>
      <c r="E43" s="1268"/>
      <c r="F43" s="1268"/>
      <c r="G43" s="1268"/>
      <c r="H43" s="1268"/>
      <c r="I43" s="1268"/>
      <c r="J43" s="47"/>
    </row>
    <row r="44" spans="1:10" ht="18.75">
      <c r="A44" s="1268" t="s">
        <v>466</v>
      </c>
      <c r="B44" s="1268"/>
      <c r="C44" s="1268"/>
      <c r="D44" s="1268"/>
      <c r="E44" s="1268"/>
      <c r="F44" s="1268"/>
      <c r="G44" s="1268"/>
      <c r="H44" s="1268"/>
      <c r="I44" s="1268"/>
      <c r="J44" s="47"/>
    </row>
    <row r="45" spans="1:10" ht="102" customHeight="1">
      <c r="A45" s="1269" t="str">
        <f>"POWERGRID intends to award, under laid-down organisational procedures, contract(s) for " &amp; Basic!B1</f>
        <v xml:space="preserve">POWERGRID intends to award, under laid-down organisational procedures, contract(s) for 400 kV Transformer  Package 4TR-04-(SIS) for 3X 500 MVA, 400/220/33kV Transformers  1x315 MVA, 400/220/33kV Transformers  Under SIS Reserve Fund </v>
      </c>
      <c r="B45" s="1269"/>
      <c r="C45" s="1269"/>
      <c r="D45" s="1269"/>
      <c r="E45" s="1269"/>
      <c r="F45" s="1269"/>
      <c r="G45" s="1269"/>
      <c r="H45" s="1269"/>
      <c r="I45" s="1269"/>
      <c r="J45" s="47"/>
    </row>
    <row r="46" spans="1:10" ht="16.5" customHeight="1">
      <c r="A46" s="171"/>
      <c r="B46" s="763"/>
      <c r="C46" s="763"/>
      <c r="D46" s="763"/>
      <c r="E46" s="763"/>
      <c r="F46" s="171"/>
      <c r="G46" s="763"/>
      <c r="H46" s="763"/>
      <c r="I46" s="763"/>
      <c r="J46" s="47"/>
    </row>
    <row r="47" spans="1:10" ht="21" customHeight="1">
      <c r="A47" s="1152" t="s">
        <v>467</v>
      </c>
      <c r="B47" s="1152"/>
      <c r="C47" s="1152"/>
      <c r="D47" s="1152"/>
      <c r="E47" s="1255" t="s">
        <v>467</v>
      </c>
      <c r="F47" s="1255"/>
      <c r="G47" s="1255"/>
      <c r="H47" s="1255"/>
      <c r="I47" s="1255"/>
      <c r="J47" s="47"/>
    </row>
    <row r="48" spans="1:10" ht="32.25" customHeight="1">
      <c r="A48" s="1256" t="s">
        <v>468</v>
      </c>
      <c r="B48" s="1256"/>
      <c r="C48" s="1256"/>
      <c r="D48" s="1256"/>
      <c r="E48" s="1257" t="s">
        <v>469</v>
      </c>
      <c r="F48" s="1257"/>
      <c r="G48" s="1257"/>
      <c r="H48" s="1257"/>
      <c r="I48" s="1257"/>
      <c r="J48" s="47"/>
    </row>
    <row r="49" spans="1:10" ht="18.75" customHeight="1">
      <c r="A49" s="173" t="s">
        <v>445</v>
      </c>
      <c r="B49" s="173"/>
      <c r="C49" s="173"/>
      <c r="D49" s="173"/>
      <c r="E49" s="173"/>
      <c r="F49" s="173"/>
      <c r="G49" s="173"/>
      <c r="H49" s="173"/>
      <c r="I49" s="174" t="s">
        <v>470</v>
      </c>
      <c r="J49" s="47"/>
    </row>
    <row r="50" spans="1:10" ht="115.5" customHeight="1">
      <c r="A50" s="1251" t="str">
        <f>Basic!B1&amp;" and Specification Number " &amp;  Basic!B3 &amp; ". POWERGRID values full compliance with all relevant laws of the land, rules, regulations, economic use of resources, and of fairness/transparency in its relations with its Bidders/ Contractors."</f>
        <v>400 kV Transformer  Package 4TR-04-(SIS) for 3X 500 MVA, 400/220/33kV Transformers  1x315 MVA, 400/220/33kV Transformers  Under SIS Reserve Fund  and Specification Number  CC/NT/W-TR/DOM/A04/24/04796. POWERGRID values full compliance with all relevant laws of the land, rules, regulations, economic use of resources, and of fairness/transparency in its relations with its Bidders/ Contractors.</v>
      </c>
      <c r="B50" s="1251"/>
      <c r="C50" s="1251"/>
      <c r="D50" s="1251"/>
      <c r="E50" s="1251"/>
      <c r="F50" s="1251"/>
      <c r="G50" s="1251"/>
      <c r="H50" s="1251"/>
      <c r="I50" s="1251"/>
    </row>
    <row r="51" spans="1:10" ht="8.1" customHeight="1">
      <c r="A51" s="175"/>
      <c r="B51" s="111"/>
      <c r="C51" s="111"/>
      <c r="D51" s="111"/>
      <c r="E51" s="111"/>
      <c r="F51" s="111"/>
      <c r="G51" s="111"/>
      <c r="H51" s="111"/>
      <c r="I51" s="111"/>
    </row>
    <row r="52" spans="1:10" ht="35.25" customHeight="1">
      <c r="A52" s="1251" t="s">
        <v>471</v>
      </c>
      <c r="B52" s="1251"/>
      <c r="C52" s="1251"/>
      <c r="D52" s="1251"/>
      <c r="E52" s="1251"/>
      <c r="F52" s="1251"/>
      <c r="G52" s="1251"/>
      <c r="H52" s="1251"/>
      <c r="I52" s="1251"/>
    </row>
    <row r="53" spans="1:10" ht="8.1" customHeight="1">
      <c r="A53" s="176"/>
      <c r="B53" s="111"/>
      <c r="C53" s="111"/>
      <c r="D53" s="111"/>
      <c r="E53" s="111"/>
      <c r="F53" s="111"/>
      <c r="G53" s="111"/>
      <c r="H53" s="111"/>
      <c r="I53" s="111"/>
    </row>
    <row r="54" spans="1:10" ht="15.75">
      <c r="A54" s="1273" t="s">
        <v>472</v>
      </c>
      <c r="B54" s="1273"/>
      <c r="C54" s="1273"/>
      <c r="D54" s="1273"/>
      <c r="E54" s="1273"/>
      <c r="F54" s="1273"/>
      <c r="G54" s="1273"/>
      <c r="H54" s="1273"/>
      <c r="I54" s="1273"/>
    </row>
    <row r="55" spans="1:10" ht="8.1" customHeight="1">
      <c r="A55" s="176"/>
      <c r="B55" s="111"/>
      <c r="C55" s="111"/>
      <c r="D55" s="111"/>
      <c r="E55" s="111"/>
      <c r="F55" s="111"/>
      <c r="G55" s="111"/>
      <c r="H55" s="111"/>
      <c r="I55" s="111"/>
    </row>
    <row r="56" spans="1:10" ht="16.5">
      <c r="A56" s="1260" t="s">
        <v>473</v>
      </c>
      <c r="B56" s="1260"/>
      <c r="C56" s="1260"/>
      <c r="D56" s="1260"/>
      <c r="E56" s="1260"/>
      <c r="F56" s="1260"/>
      <c r="G56" s="1260"/>
      <c r="H56" s="1260"/>
      <c r="I56" s="1260"/>
    </row>
    <row r="57" spans="1:10" ht="8.1" customHeight="1">
      <c r="A57" s="177"/>
      <c r="B57" s="111"/>
      <c r="C57" s="111"/>
      <c r="D57" s="111"/>
      <c r="E57" s="111"/>
      <c r="F57" s="111"/>
      <c r="G57" s="111"/>
      <c r="H57" s="111"/>
      <c r="I57" s="111"/>
    </row>
    <row r="58" spans="1:10" ht="37.5" customHeight="1">
      <c r="A58" s="178" t="s">
        <v>474</v>
      </c>
      <c r="B58" s="1152" t="s">
        <v>475</v>
      </c>
      <c r="C58" s="1152"/>
      <c r="D58" s="1152"/>
      <c r="E58" s="1152"/>
      <c r="F58" s="1152"/>
      <c r="G58" s="1152"/>
      <c r="H58" s="1152"/>
      <c r="I58" s="1152"/>
    </row>
    <row r="59" spans="1:10" ht="8.1" customHeight="1">
      <c r="A59" s="176"/>
      <c r="B59" s="111"/>
      <c r="C59" s="111"/>
      <c r="D59" s="111"/>
      <c r="E59" s="111"/>
      <c r="F59" s="111"/>
      <c r="G59" s="111"/>
      <c r="H59" s="111"/>
      <c r="I59" s="111"/>
    </row>
    <row r="60" spans="1:10" ht="67.5" customHeight="1">
      <c r="A60" s="111"/>
      <c r="B60" s="178" t="s">
        <v>82</v>
      </c>
      <c r="C60" s="1152" t="s">
        <v>476</v>
      </c>
      <c r="D60" s="1152"/>
      <c r="E60" s="1152"/>
      <c r="F60" s="1152"/>
      <c r="G60" s="1152"/>
      <c r="H60" s="1152"/>
      <c r="I60" s="1152"/>
    </row>
    <row r="61" spans="1:10" ht="8.1" customHeight="1">
      <c r="A61" s="111"/>
      <c r="B61" s="178"/>
      <c r="C61" s="171"/>
      <c r="D61" s="171"/>
      <c r="E61" s="171"/>
      <c r="F61" s="171"/>
      <c r="G61" s="171"/>
      <c r="H61" s="171"/>
      <c r="I61" s="171"/>
    </row>
    <row r="62" spans="1:10" ht="83.25" customHeight="1">
      <c r="A62" s="111"/>
      <c r="B62" s="178" t="s">
        <v>84</v>
      </c>
      <c r="C62" s="1152" t="s">
        <v>477</v>
      </c>
      <c r="D62" s="1152"/>
      <c r="E62" s="1152"/>
      <c r="F62" s="1152"/>
      <c r="G62" s="1152"/>
      <c r="H62" s="1152"/>
      <c r="I62" s="1152"/>
    </row>
    <row r="63" spans="1:10" ht="8.1" customHeight="1">
      <c r="A63" s="111"/>
      <c r="B63" s="178"/>
      <c r="C63" s="171"/>
      <c r="D63" s="171"/>
      <c r="E63" s="171"/>
      <c r="F63" s="171"/>
      <c r="G63" s="171"/>
      <c r="H63" s="171"/>
      <c r="I63" s="171"/>
    </row>
    <row r="64" spans="1:10" ht="50.25" customHeight="1">
      <c r="A64" s="111"/>
      <c r="B64" s="178" t="s">
        <v>86</v>
      </c>
      <c r="C64" s="1152" t="s">
        <v>478</v>
      </c>
      <c r="D64" s="1152"/>
      <c r="E64" s="1152"/>
      <c r="F64" s="1152"/>
      <c r="G64" s="1152"/>
      <c r="H64" s="1152"/>
      <c r="I64" s="1152"/>
    </row>
    <row r="65" spans="1:10" ht="8.1" customHeight="1">
      <c r="A65" s="111"/>
      <c r="B65" s="178"/>
      <c r="C65" s="171"/>
      <c r="D65" s="171"/>
      <c r="E65" s="171"/>
      <c r="F65" s="171"/>
      <c r="G65" s="171"/>
      <c r="H65" s="171"/>
      <c r="I65" s="171"/>
    </row>
    <row r="66" spans="1:10" ht="69" customHeight="1">
      <c r="A66" s="178" t="s">
        <v>479</v>
      </c>
      <c r="B66" s="1152" t="s">
        <v>480</v>
      </c>
      <c r="C66" s="1152"/>
      <c r="D66" s="1152"/>
      <c r="E66" s="1152"/>
      <c r="F66" s="1152"/>
      <c r="G66" s="1152"/>
      <c r="H66" s="1152"/>
      <c r="I66" s="1152"/>
    </row>
    <row r="67" spans="1:10" ht="8.1" customHeight="1">
      <c r="A67" s="111"/>
      <c r="B67" s="178"/>
      <c r="C67" s="171"/>
      <c r="D67" s="171"/>
      <c r="E67" s="171"/>
      <c r="F67" s="171"/>
      <c r="G67" s="171"/>
      <c r="H67" s="171"/>
      <c r="I67" s="171"/>
    </row>
    <row r="68" spans="1:10" ht="16.5">
      <c r="A68" s="1260" t="s">
        <v>481</v>
      </c>
      <c r="B68" s="1260"/>
      <c r="C68" s="1260"/>
      <c r="D68" s="1260"/>
      <c r="E68" s="1260"/>
      <c r="F68" s="1260"/>
      <c r="G68" s="1260"/>
      <c r="H68" s="1260"/>
      <c r="I68" s="1260"/>
    </row>
    <row r="69" spans="1:10" ht="8.1" customHeight="1">
      <c r="A69" s="111"/>
      <c r="B69" s="178"/>
      <c r="C69" s="171"/>
      <c r="D69" s="171"/>
      <c r="E69" s="171"/>
      <c r="F69" s="171"/>
      <c r="G69" s="171"/>
      <c r="H69" s="171"/>
      <c r="I69" s="171"/>
    </row>
    <row r="70" spans="1:10" ht="49.5" customHeight="1">
      <c r="A70" s="178" t="s">
        <v>474</v>
      </c>
      <c r="B70" s="1152" t="s">
        <v>482</v>
      </c>
      <c r="C70" s="1152"/>
      <c r="D70" s="1152"/>
      <c r="E70" s="1152"/>
      <c r="F70" s="1152"/>
      <c r="G70" s="1152"/>
      <c r="H70" s="1152"/>
      <c r="I70" s="1152"/>
    </row>
    <row r="71" spans="1:10" ht="24" customHeight="1">
      <c r="A71" s="171"/>
      <c r="B71" s="173"/>
      <c r="C71" s="173"/>
      <c r="D71" s="173"/>
      <c r="E71" s="173"/>
      <c r="F71" s="171"/>
      <c r="G71" s="173"/>
      <c r="H71" s="173"/>
      <c r="I71" s="173"/>
      <c r="J71" s="47"/>
    </row>
    <row r="72" spans="1:10" ht="21" customHeight="1">
      <c r="A72" s="1152" t="s">
        <v>467</v>
      </c>
      <c r="B72" s="1152"/>
      <c r="C72" s="1152"/>
      <c r="D72" s="1152"/>
      <c r="E72" s="1255" t="s">
        <v>467</v>
      </c>
      <c r="F72" s="1255"/>
      <c r="G72" s="1255"/>
      <c r="H72" s="1255"/>
      <c r="I72" s="1255"/>
      <c r="J72" s="47"/>
    </row>
    <row r="73" spans="1:10" ht="33" customHeight="1">
      <c r="A73" s="1256" t="s">
        <v>483</v>
      </c>
      <c r="B73" s="1256"/>
      <c r="C73" s="1256"/>
      <c r="D73" s="1256"/>
      <c r="E73" s="1257" t="s">
        <v>469</v>
      </c>
      <c r="F73" s="1257"/>
      <c r="G73" s="1257"/>
      <c r="H73" s="1257"/>
      <c r="I73" s="1257"/>
      <c r="J73" s="47"/>
    </row>
    <row r="74" spans="1:10" ht="15.75">
      <c r="A74" s="173" t="s">
        <v>445</v>
      </c>
      <c r="B74" s="173"/>
      <c r="C74" s="173"/>
      <c r="D74" s="173"/>
      <c r="E74" s="173"/>
      <c r="F74" s="173"/>
      <c r="G74" s="173"/>
      <c r="H74" s="173"/>
      <c r="I74" s="174" t="s">
        <v>484</v>
      </c>
      <c r="J74" s="47"/>
    </row>
    <row r="75" spans="1:10" ht="96.75" customHeight="1">
      <c r="A75" s="111"/>
      <c r="B75" s="178" t="s">
        <v>485</v>
      </c>
      <c r="C75" s="1152" t="s">
        <v>486</v>
      </c>
      <c r="D75" s="1152"/>
      <c r="E75" s="1152"/>
      <c r="F75" s="1152"/>
      <c r="G75" s="1152"/>
      <c r="H75" s="1152"/>
      <c r="I75" s="1152"/>
    </row>
    <row r="76" spans="1:10" ht="9.9499999999999993" customHeight="1">
      <c r="A76" s="111"/>
      <c r="B76" s="90"/>
      <c r="C76" s="176"/>
      <c r="D76" s="176"/>
      <c r="E76" s="176"/>
      <c r="F76" s="176"/>
      <c r="G76" s="176"/>
      <c r="H76" s="176"/>
      <c r="I76" s="176"/>
    </row>
    <row r="77" spans="1:10" ht="99" customHeight="1">
      <c r="A77" s="111"/>
      <c r="B77" s="178" t="s">
        <v>84</v>
      </c>
      <c r="C77" s="1152" t="s">
        <v>487</v>
      </c>
      <c r="D77" s="1152"/>
      <c r="E77" s="1152"/>
      <c r="F77" s="1152"/>
      <c r="G77" s="1152"/>
      <c r="H77" s="1152"/>
      <c r="I77" s="1152"/>
    </row>
    <row r="78" spans="1:10" ht="9.9499999999999993" customHeight="1">
      <c r="A78" s="111"/>
      <c r="B78" s="178"/>
      <c r="C78" s="179"/>
      <c r="D78" s="179"/>
      <c r="E78" s="179"/>
      <c r="F78" s="179"/>
      <c r="G78" s="179"/>
      <c r="H78" s="179"/>
      <c r="I78" s="179"/>
    </row>
    <row r="79" spans="1:10" ht="53.25" customHeight="1">
      <c r="A79" s="111"/>
      <c r="B79" s="178" t="s">
        <v>86</v>
      </c>
      <c r="C79" s="1152" t="s">
        <v>488</v>
      </c>
      <c r="D79" s="1152"/>
      <c r="E79" s="1152"/>
      <c r="F79" s="1152"/>
      <c r="G79" s="1152"/>
      <c r="H79" s="1152"/>
      <c r="I79" s="1152"/>
    </row>
    <row r="80" spans="1:10" ht="9.9499999999999993" customHeight="1">
      <c r="A80" s="111"/>
      <c r="B80" s="178"/>
      <c r="C80" s="179"/>
      <c r="D80" s="179"/>
      <c r="E80" s="179"/>
      <c r="F80" s="179"/>
      <c r="G80" s="179"/>
      <c r="H80" s="179"/>
      <c r="I80" s="179"/>
    </row>
    <row r="81" spans="1:10" ht="9.9499999999999993" customHeight="1">
      <c r="A81" s="111"/>
      <c r="B81" s="178"/>
      <c r="C81" s="179"/>
      <c r="D81" s="179"/>
      <c r="E81" s="179"/>
      <c r="F81" s="179"/>
      <c r="G81" s="179"/>
      <c r="H81" s="179"/>
      <c r="I81" s="179"/>
    </row>
    <row r="82" spans="1:10" ht="85.5" customHeight="1">
      <c r="A82" s="111"/>
      <c r="B82" s="178" t="s">
        <v>489</v>
      </c>
      <c r="C82" s="1152" t="s">
        <v>490</v>
      </c>
      <c r="D82" s="1152"/>
      <c r="E82" s="1152"/>
      <c r="F82" s="1152"/>
      <c r="G82" s="1152"/>
      <c r="H82" s="1152"/>
      <c r="I82" s="1152"/>
    </row>
    <row r="83" spans="1:10" ht="9.9499999999999993" customHeight="1">
      <c r="A83" s="111"/>
      <c r="B83" s="178"/>
      <c r="C83" s="179"/>
      <c r="D83" s="179"/>
      <c r="E83" s="179"/>
      <c r="F83" s="179"/>
      <c r="G83" s="179"/>
      <c r="H83" s="179"/>
      <c r="I83" s="179"/>
    </row>
    <row r="84" spans="1:10" ht="66" customHeight="1">
      <c r="A84" s="111"/>
      <c r="B84" s="178" t="s">
        <v>491</v>
      </c>
      <c r="C84" s="1152" t="s">
        <v>492</v>
      </c>
      <c r="D84" s="1152"/>
      <c r="E84" s="1152"/>
      <c r="F84" s="1152"/>
      <c r="G84" s="1152"/>
      <c r="H84" s="1152"/>
      <c r="I84" s="1152"/>
    </row>
    <row r="85" spans="1:10" ht="9.9499999999999993" customHeight="1">
      <c r="A85" s="111"/>
      <c r="B85" s="178"/>
      <c r="C85" s="179"/>
      <c r="D85" s="179"/>
      <c r="E85" s="179"/>
      <c r="F85" s="179"/>
      <c r="G85" s="179"/>
      <c r="H85" s="179"/>
      <c r="I85" s="179"/>
    </row>
    <row r="86" spans="1:10" ht="63.75" customHeight="1">
      <c r="A86" s="111"/>
      <c r="B86" s="178" t="s">
        <v>493</v>
      </c>
      <c r="C86" s="1152" t="s">
        <v>494</v>
      </c>
      <c r="D86" s="1152"/>
      <c r="E86" s="1152"/>
      <c r="F86" s="1152"/>
      <c r="G86" s="1152"/>
      <c r="H86" s="1152"/>
      <c r="I86" s="1152"/>
    </row>
    <row r="87" spans="1:10" ht="8.1" customHeight="1">
      <c r="A87" s="111"/>
      <c r="B87" s="179"/>
      <c r="C87" s="179"/>
      <c r="D87" s="179"/>
      <c r="E87" s="179"/>
      <c r="F87" s="179"/>
      <c r="G87" s="179"/>
      <c r="H87" s="179"/>
      <c r="I87" s="179"/>
    </row>
    <row r="88" spans="1:10" ht="51" customHeight="1">
      <c r="A88" s="111"/>
      <c r="B88" s="178" t="s">
        <v>495</v>
      </c>
      <c r="C88" s="1152" t="s">
        <v>496</v>
      </c>
      <c r="D88" s="1152"/>
      <c r="E88" s="1152"/>
      <c r="F88" s="1152"/>
      <c r="G88" s="1152"/>
      <c r="H88" s="1152"/>
      <c r="I88" s="1152"/>
    </row>
    <row r="89" spans="1:10" ht="8.1" customHeight="1">
      <c r="A89" s="111"/>
      <c r="B89" s="179"/>
      <c r="C89" s="179"/>
      <c r="D89" s="179"/>
      <c r="E89" s="179"/>
      <c r="F89" s="179"/>
      <c r="G89" s="179"/>
      <c r="H89" s="179"/>
      <c r="I89" s="179"/>
    </row>
    <row r="90" spans="1:10" ht="37.5" customHeight="1">
      <c r="A90" s="178" t="s">
        <v>479</v>
      </c>
      <c r="B90" s="1152" t="s">
        <v>497</v>
      </c>
      <c r="C90" s="1152"/>
      <c r="D90" s="1152"/>
      <c r="E90" s="1152"/>
      <c r="F90" s="1152"/>
      <c r="G90" s="1152"/>
      <c r="H90" s="1152"/>
      <c r="I90" s="1152"/>
    </row>
    <row r="91" spans="1:10" ht="39.75" customHeight="1">
      <c r="A91" s="171"/>
      <c r="B91" s="173"/>
      <c r="C91" s="173"/>
      <c r="D91" s="173"/>
      <c r="E91" s="173"/>
      <c r="F91" s="171"/>
      <c r="G91" s="173"/>
      <c r="H91" s="173"/>
      <c r="I91" s="173"/>
      <c r="J91" s="47"/>
    </row>
    <row r="92" spans="1:10" ht="21" customHeight="1">
      <c r="A92" s="1152" t="s">
        <v>467</v>
      </c>
      <c r="B92" s="1152"/>
      <c r="C92" s="1152"/>
      <c r="D92" s="1152"/>
      <c r="E92" s="1255" t="s">
        <v>467</v>
      </c>
      <c r="F92" s="1255"/>
      <c r="G92" s="1255"/>
      <c r="H92" s="1255"/>
      <c r="I92" s="1255"/>
      <c r="J92" s="47"/>
    </row>
    <row r="93" spans="1:10" ht="33" customHeight="1">
      <c r="A93" s="1256" t="s">
        <v>483</v>
      </c>
      <c r="B93" s="1256"/>
      <c r="C93" s="1256"/>
      <c r="D93" s="1256"/>
      <c r="E93" s="1257" t="s">
        <v>469</v>
      </c>
      <c r="F93" s="1257"/>
      <c r="G93" s="1257"/>
      <c r="H93" s="1257"/>
      <c r="I93" s="1257"/>
      <c r="J93" s="47"/>
    </row>
    <row r="94" spans="1:10" ht="15.75">
      <c r="A94" s="173" t="s">
        <v>445</v>
      </c>
      <c r="B94" s="173"/>
      <c r="C94" s="173"/>
      <c r="D94" s="173"/>
      <c r="E94" s="173"/>
      <c r="F94" s="173"/>
      <c r="G94" s="173"/>
      <c r="H94" s="173"/>
      <c r="I94" s="174" t="s">
        <v>498</v>
      </c>
      <c r="J94" s="47"/>
    </row>
    <row r="95" spans="1:10" ht="15.75">
      <c r="A95" s="173"/>
      <c r="B95" s="173"/>
      <c r="C95" s="173"/>
      <c r="D95" s="173"/>
      <c r="E95" s="173"/>
      <c r="F95" s="173"/>
      <c r="G95" s="173"/>
      <c r="H95" s="173"/>
      <c r="I95" s="174"/>
      <c r="J95" s="47"/>
    </row>
    <row r="96" spans="1:10" ht="16.5">
      <c r="A96" s="1260" t="s">
        <v>499</v>
      </c>
      <c r="B96" s="1260"/>
      <c r="C96" s="1260"/>
      <c r="D96" s="1260"/>
      <c r="E96" s="1260"/>
      <c r="F96" s="1260"/>
      <c r="G96" s="1260"/>
      <c r="H96" s="1260"/>
      <c r="I96" s="1260"/>
    </row>
    <row r="97" spans="1:9" ht="10.5" customHeight="1">
      <c r="A97" s="111"/>
      <c r="B97" s="179"/>
      <c r="C97" s="179"/>
      <c r="D97" s="179"/>
      <c r="E97" s="179"/>
      <c r="F97" s="179"/>
      <c r="G97" s="179"/>
      <c r="H97" s="179"/>
      <c r="I97" s="179"/>
    </row>
    <row r="98" spans="1:9" ht="80.25" customHeight="1">
      <c r="A98" s="178" t="s">
        <v>474</v>
      </c>
      <c r="B98" s="1152" t="s">
        <v>500</v>
      </c>
      <c r="C98" s="1152"/>
      <c r="D98" s="1152"/>
      <c r="E98" s="1152"/>
      <c r="F98" s="1152"/>
      <c r="G98" s="1152"/>
      <c r="H98" s="1152"/>
      <c r="I98" s="1152"/>
    </row>
    <row r="99" spans="1:9" ht="8.1" customHeight="1">
      <c r="A99" s="111"/>
      <c r="B99" s="179"/>
      <c r="C99" s="179"/>
      <c r="D99" s="179"/>
      <c r="E99" s="179"/>
      <c r="F99" s="179"/>
      <c r="G99" s="179"/>
      <c r="H99" s="179"/>
      <c r="I99" s="179"/>
    </row>
    <row r="100" spans="1:9" ht="141.75" customHeight="1">
      <c r="A100" s="178" t="s">
        <v>479</v>
      </c>
      <c r="B100" s="1152" t="s">
        <v>501</v>
      </c>
      <c r="C100" s="1152"/>
      <c r="D100" s="1152"/>
      <c r="E100" s="1152"/>
      <c r="F100" s="1152"/>
      <c r="G100" s="1152"/>
      <c r="H100" s="1152"/>
      <c r="I100" s="1152"/>
    </row>
    <row r="101" spans="1:9" ht="8.1" customHeight="1">
      <c r="A101" s="111"/>
      <c r="B101" s="179"/>
      <c r="C101" s="179"/>
      <c r="D101" s="179"/>
      <c r="E101" s="179"/>
      <c r="F101" s="179"/>
      <c r="G101" s="179"/>
      <c r="H101" s="179"/>
      <c r="I101" s="179"/>
    </row>
    <row r="102" spans="1:9" ht="51.75" customHeight="1">
      <c r="A102" s="178" t="s">
        <v>502</v>
      </c>
      <c r="B102" s="1152" t="s">
        <v>503</v>
      </c>
      <c r="C102" s="1152"/>
      <c r="D102" s="1152"/>
      <c r="E102" s="1152"/>
      <c r="F102" s="1152"/>
      <c r="G102" s="1152"/>
      <c r="H102" s="1152"/>
      <c r="I102" s="1152"/>
    </row>
    <row r="103" spans="1:9" ht="15" customHeight="1">
      <c r="A103" s="176"/>
      <c r="B103" s="111"/>
      <c r="C103" s="111"/>
      <c r="D103" s="111"/>
      <c r="E103" s="111"/>
      <c r="F103" s="111"/>
      <c r="G103" s="111"/>
      <c r="H103" s="111"/>
      <c r="I103" s="111"/>
    </row>
    <row r="104" spans="1:9" ht="16.5">
      <c r="A104" s="1260" t="s">
        <v>504</v>
      </c>
      <c r="B104" s="1260"/>
      <c r="C104" s="1260"/>
      <c r="D104" s="1260"/>
      <c r="E104" s="1260"/>
      <c r="F104" s="1260"/>
      <c r="G104" s="1260"/>
      <c r="H104" s="1260"/>
      <c r="I104" s="1260"/>
    </row>
    <row r="105" spans="1:9" ht="8.1" customHeight="1">
      <c r="A105" s="111"/>
      <c r="B105" s="179"/>
      <c r="C105" s="179"/>
      <c r="D105" s="179"/>
      <c r="E105" s="179"/>
      <c r="F105" s="179"/>
      <c r="G105" s="179"/>
      <c r="H105" s="179"/>
      <c r="I105" s="179"/>
    </row>
    <row r="106" spans="1:9" ht="42.75" customHeight="1">
      <c r="A106" s="178" t="s">
        <v>474</v>
      </c>
      <c r="B106" s="1251" t="s">
        <v>505</v>
      </c>
      <c r="C106" s="1251"/>
      <c r="D106" s="1251"/>
      <c r="E106" s="1251"/>
      <c r="F106" s="1251"/>
      <c r="G106" s="1251"/>
      <c r="H106" s="1251"/>
      <c r="I106" s="1251"/>
    </row>
    <row r="107" spans="1:9" ht="8.1" customHeight="1">
      <c r="A107" s="111"/>
      <c r="B107" s="179"/>
      <c r="C107" s="179"/>
      <c r="D107" s="179"/>
      <c r="E107" s="179"/>
      <c r="F107" s="179"/>
      <c r="G107" s="179"/>
      <c r="H107" s="179"/>
      <c r="I107" s="179"/>
    </row>
    <row r="108" spans="1:9" ht="70.5" customHeight="1">
      <c r="A108" s="178" t="s">
        <v>479</v>
      </c>
      <c r="B108" s="1251" t="s">
        <v>506</v>
      </c>
      <c r="C108" s="1251"/>
      <c r="D108" s="1251"/>
      <c r="E108" s="1251"/>
      <c r="F108" s="1251"/>
      <c r="G108" s="1251"/>
      <c r="H108" s="1251"/>
      <c r="I108" s="1251"/>
    </row>
    <row r="109" spans="1:9" ht="8.1" customHeight="1">
      <c r="A109" s="111"/>
      <c r="B109" s="179"/>
      <c r="C109" s="179"/>
      <c r="D109" s="179"/>
      <c r="E109" s="179"/>
      <c r="F109" s="179"/>
      <c r="G109" s="179"/>
      <c r="H109" s="179"/>
      <c r="I109" s="179"/>
    </row>
    <row r="110" spans="1:9" ht="16.5">
      <c r="A110" s="1260" t="s">
        <v>507</v>
      </c>
      <c r="B110" s="1260"/>
      <c r="C110" s="1260"/>
      <c r="D110" s="1260"/>
      <c r="E110" s="1260"/>
      <c r="F110" s="1260"/>
      <c r="G110" s="1260"/>
      <c r="H110" s="1260"/>
      <c r="I110" s="1260"/>
    </row>
    <row r="111" spans="1:9" ht="15" customHeight="1">
      <c r="A111" s="177"/>
      <c r="B111" s="111"/>
      <c r="C111" s="111"/>
      <c r="D111" s="111"/>
      <c r="E111" s="111"/>
      <c r="F111" s="111"/>
      <c r="G111" s="111"/>
      <c r="H111" s="111"/>
      <c r="I111" s="111"/>
    </row>
    <row r="112" spans="1:9" ht="58.5" customHeight="1">
      <c r="A112" s="178" t="s">
        <v>474</v>
      </c>
      <c r="B112" s="1251" t="s">
        <v>508</v>
      </c>
      <c r="C112" s="1251"/>
      <c r="D112" s="1251"/>
      <c r="E112" s="1251"/>
      <c r="F112" s="1251"/>
      <c r="G112" s="1251"/>
      <c r="H112" s="1251"/>
      <c r="I112" s="1251"/>
    </row>
    <row r="113" spans="1:10" ht="43.5" customHeight="1">
      <c r="A113" s="178"/>
      <c r="B113" s="172"/>
      <c r="C113" s="172"/>
      <c r="D113" s="172"/>
      <c r="E113" s="172"/>
      <c r="F113" s="172"/>
      <c r="G113" s="172"/>
      <c r="H113" s="172"/>
      <c r="I113" s="172"/>
    </row>
    <row r="114" spans="1:10" ht="26.25" customHeight="1">
      <c r="A114" s="111"/>
      <c r="B114" s="111"/>
      <c r="C114" s="111"/>
      <c r="D114" s="111"/>
      <c r="E114" s="111"/>
      <c r="F114" s="111"/>
      <c r="G114" s="111"/>
      <c r="H114" s="111"/>
      <c r="I114" s="111"/>
      <c r="J114" s="47"/>
    </row>
    <row r="115" spans="1:10" ht="21" customHeight="1">
      <c r="A115" s="1152" t="s">
        <v>467</v>
      </c>
      <c r="B115" s="1152"/>
      <c r="C115" s="1152"/>
      <c r="D115" s="1152"/>
      <c r="E115" s="1255" t="s">
        <v>467</v>
      </c>
      <c r="F115" s="1255"/>
      <c r="G115" s="1255"/>
      <c r="H115" s="1255"/>
      <c r="I115" s="1255"/>
      <c r="J115" s="47"/>
    </row>
    <row r="116" spans="1:10" ht="33" customHeight="1">
      <c r="A116" s="1256" t="s">
        <v>483</v>
      </c>
      <c r="B116" s="1256"/>
      <c r="C116" s="1256"/>
      <c r="D116" s="1256"/>
      <c r="E116" s="1257" t="s">
        <v>469</v>
      </c>
      <c r="F116" s="1257"/>
      <c r="G116" s="1257"/>
      <c r="H116" s="1257"/>
      <c r="I116" s="1257"/>
      <c r="J116" s="47"/>
    </row>
    <row r="117" spans="1:10" ht="15.75">
      <c r="A117" s="173" t="s">
        <v>445</v>
      </c>
      <c r="B117" s="173"/>
      <c r="C117" s="173"/>
      <c r="D117" s="173"/>
      <c r="E117" s="173"/>
      <c r="F117" s="173"/>
      <c r="G117" s="173"/>
      <c r="H117" s="173"/>
      <c r="I117" s="174" t="s">
        <v>509</v>
      </c>
      <c r="J117" s="47"/>
    </row>
    <row r="118" spans="1:10" ht="15.95" customHeight="1">
      <c r="A118" s="176"/>
      <c r="B118" s="111"/>
      <c r="C118" s="111"/>
      <c r="D118" s="111"/>
      <c r="E118" s="111"/>
      <c r="F118" s="111"/>
      <c r="G118" s="111"/>
      <c r="H118" s="111"/>
      <c r="I118" s="111"/>
    </row>
    <row r="119" spans="1:10" ht="50.25" customHeight="1">
      <c r="A119" s="178" t="s">
        <v>479</v>
      </c>
      <c r="B119" s="1251" t="s">
        <v>510</v>
      </c>
      <c r="C119" s="1251"/>
      <c r="D119" s="1251"/>
      <c r="E119" s="1251"/>
      <c r="F119" s="1251"/>
      <c r="G119" s="1251"/>
      <c r="H119" s="1251"/>
      <c r="I119" s="1251"/>
    </row>
    <row r="120" spans="1:10" ht="12" customHeight="1">
      <c r="A120" s="176"/>
      <c r="B120" s="111"/>
      <c r="C120" s="111"/>
      <c r="D120" s="111"/>
      <c r="E120" s="111"/>
      <c r="F120" s="111"/>
      <c r="G120" s="111"/>
      <c r="H120" s="111"/>
      <c r="I120" s="111"/>
    </row>
    <row r="121" spans="1:10" ht="16.5">
      <c r="A121" s="1260" t="s">
        <v>511</v>
      </c>
      <c r="B121" s="1260"/>
      <c r="C121" s="1260"/>
      <c r="D121" s="1260"/>
      <c r="E121" s="1260"/>
      <c r="F121" s="1260"/>
      <c r="G121" s="1260"/>
      <c r="H121" s="1260"/>
      <c r="I121" s="1260"/>
    </row>
    <row r="122" spans="1:10" ht="15.95" customHeight="1">
      <c r="A122" s="176"/>
      <c r="B122" s="111"/>
      <c r="C122" s="111"/>
      <c r="D122" s="111"/>
      <c r="E122" s="111"/>
      <c r="F122" s="111"/>
      <c r="G122" s="111"/>
      <c r="H122" s="111"/>
      <c r="I122" s="111"/>
    </row>
    <row r="123" spans="1:10" ht="31.5" customHeight="1">
      <c r="A123" s="178" t="s">
        <v>474</v>
      </c>
      <c r="B123" s="1251" t="s">
        <v>512</v>
      </c>
      <c r="C123" s="1251"/>
      <c r="D123" s="1251"/>
      <c r="E123" s="1251"/>
      <c r="F123" s="1251"/>
      <c r="G123" s="1251"/>
      <c r="H123" s="1251"/>
      <c r="I123" s="1251"/>
    </row>
    <row r="124" spans="1:10" ht="8.1" customHeight="1">
      <c r="A124" s="111"/>
      <c r="B124" s="179"/>
      <c r="C124" s="179"/>
      <c r="D124" s="179"/>
      <c r="E124" s="179"/>
      <c r="F124" s="179"/>
      <c r="G124" s="179"/>
      <c r="H124" s="179"/>
      <c r="I124" s="179"/>
    </row>
    <row r="125" spans="1:10" ht="39" customHeight="1">
      <c r="A125" s="178" t="s">
        <v>479</v>
      </c>
      <c r="B125" s="1251" t="s">
        <v>513</v>
      </c>
      <c r="C125" s="1251"/>
      <c r="D125" s="1251"/>
      <c r="E125" s="1251"/>
      <c r="F125" s="1251"/>
      <c r="G125" s="1251"/>
      <c r="H125" s="1251"/>
      <c r="I125" s="1251"/>
    </row>
    <row r="126" spans="1:10" ht="12" customHeight="1">
      <c r="A126" s="176"/>
      <c r="B126" s="111"/>
      <c r="C126" s="111"/>
      <c r="D126" s="111"/>
      <c r="E126" s="111"/>
      <c r="F126" s="111"/>
      <c r="G126" s="111"/>
      <c r="H126" s="111"/>
      <c r="I126" s="111"/>
    </row>
    <row r="127" spans="1:10" ht="16.5">
      <c r="A127" s="1260" t="s">
        <v>514</v>
      </c>
      <c r="B127" s="1260"/>
      <c r="C127" s="1260"/>
      <c r="D127" s="1260"/>
      <c r="E127" s="1260"/>
      <c r="F127" s="1260"/>
      <c r="G127" s="1260"/>
      <c r="H127" s="1260"/>
      <c r="I127" s="1260"/>
    </row>
    <row r="128" spans="1:10" ht="15.95" customHeight="1">
      <c r="A128" s="176"/>
      <c r="B128" s="111"/>
      <c r="C128" s="111"/>
      <c r="D128" s="111"/>
      <c r="E128" s="111"/>
      <c r="F128" s="111"/>
      <c r="G128" s="111"/>
      <c r="H128" s="111"/>
      <c r="I128" s="111"/>
    </row>
    <row r="129" spans="1:10" ht="75" customHeight="1">
      <c r="A129" s="1251" t="s">
        <v>515</v>
      </c>
      <c r="B129" s="1251"/>
      <c r="C129" s="1251"/>
      <c r="D129" s="1251"/>
      <c r="E129" s="1251"/>
      <c r="F129" s="1251"/>
      <c r="G129" s="1251"/>
      <c r="H129" s="1251"/>
      <c r="I129" s="1251"/>
    </row>
    <row r="130" spans="1:10" ht="12" customHeight="1">
      <c r="A130" s="176"/>
      <c r="B130" s="111"/>
      <c r="C130" s="111"/>
      <c r="D130" s="111"/>
      <c r="E130" s="111"/>
      <c r="F130" s="111"/>
      <c r="G130" s="111"/>
      <c r="H130" s="111"/>
      <c r="I130" s="111"/>
    </row>
    <row r="131" spans="1:10" ht="21.75" customHeight="1">
      <c r="A131" s="1260" t="s">
        <v>516</v>
      </c>
      <c r="B131" s="1260"/>
      <c r="C131" s="1260"/>
      <c r="D131" s="1260"/>
      <c r="E131" s="1260"/>
      <c r="F131" s="1260"/>
      <c r="G131" s="1260"/>
      <c r="H131" s="1260"/>
      <c r="I131" s="1260"/>
    </row>
    <row r="132" spans="1:10" ht="15.95" customHeight="1">
      <c r="A132" s="177"/>
      <c r="B132" s="111"/>
      <c r="C132" s="111"/>
      <c r="D132" s="111"/>
      <c r="E132" s="111"/>
      <c r="F132" s="111"/>
      <c r="G132" s="111"/>
      <c r="H132" s="111"/>
      <c r="I132" s="111"/>
    </row>
    <row r="133" spans="1:10" ht="57.75" customHeight="1">
      <c r="A133" s="178" t="s">
        <v>474</v>
      </c>
      <c r="B133" s="1251" t="s">
        <v>517</v>
      </c>
      <c r="C133" s="1251"/>
      <c r="D133" s="1251"/>
      <c r="E133" s="1251"/>
      <c r="F133" s="1251"/>
      <c r="G133" s="1251"/>
      <c r="H133" s="1251"/>
      <c r="I133" s="1251"/>
    </row>
    <row r="134" spans="1:10" ht="8.1" customHeight="1">
      <c r="A134" s="111"/>
      <c r="B134" s="179"/>
      <c r="C134" s="179"/>
      <c r="D134" s="179"/>
      <c r="E134" s="179"/>
      <c r="F134" s="179"/>
      <c r="G134" s="179"/>
      <c r="H134" s="179"/>
      <c r="I134" s="179"/>
    </row>
    <row r="135" spans="1:10" ht="114" customHeight="1">
      <c r="A135" s="178" t="s">
        <v>479</v>
      </c>
      <c r="B135" s="1251" t="s">
        <v>518</v>
      </c>
      <c r="C135" s="1251"/>
      <c r="D135" s="1251"/>
      <c r="E135" s="1251"/>
      <c r="F135" s="1251"/>
      <c r="G135" s="1251"/>
      <c r="H135" s="1251"/>
      <c r="I135" s="1251"/>
    </row>
    <row r="136" spans="1:10" ht="28.5" customHeight="1">
      <c r="A136" s="178"/>
      <c r="B136" s="172"/>
      <c r="C136" s="172"/>
      <c r="D136" s="172"/>
      <c r="E136" s="172"/>
      <c r="F136" s="172"/>
      <c r="G136" s="172"/>
      <c r="H136" s="172"/>
      <c r="I136" s="172"/>
    </row>
    <row r="137" spans="1:10" ht="24.95" customHeight="1">
      <c r="A137" s="178"/>
      <c r="B137" s="172"/>
      <c r="C137" s="172"/>
      <c r="D137" s="172"/>
      <c r="E137" s="172"/>
      <c r="F137" s="172"/>
      <c r="G137" s="172"/>
      <c r="H137" s="172"/>
      <c r="I137" s="172"/>
    </row>
    <row r="138" spans="1:10" ht="21" customHeight="1">
      <c r="A138" s="1152" t="s">
        <v>467</v>
      </c>
      <c r="B138" s="1152"/>
      <c r="C138" s="1152"/>
      <c r="D138" s="1152"/>
      <c r="E138" s="1255" t="s">
        <v>467</v>
      </c>
      <c r="F138" s="1255"/>
      <c r="G138" s="1255"/>
      <c r="H138" s="1255"/>
      <c r="I138" s="1255"/>
      <c r="J138" s="47"/>
    </row>
    <row r="139" spans="1:10" ht="33" customHeight="1">
      <c r="A139" s="1256" t="s">
        <v>483</v>
      </c>
      <c r="B139" s="1256"/>
      <c r="C139" s="1256"/>
      <c r="D139" s="1256"/>
      <c r="E139" s="1257" t="s">
        <v>469</v>
      </c>
      <c r="F139" s="1257"/>
      <c r="G139" s="1257"/>
      <c r="H139" s="1257"/>
      <c r="I139" s="1257"/>
      <c r="J139" s="47"/>
    </row>
    <row r="140" spans="1:10" ht="15.75">
      <c r="A140" s="173" t="s">
        <v>445</v>
      </c>
      <c r="B140" s="173"/>
      <c r="C140" s="173"/>
      <c r="D140" s="173"/>
      <c r="E140" s="173"/>
      <c r="F140" s="173"/>
      <c r="G140" s="173"/>
      <c r="H140" s="173"/>
      <c r="I140" s="174" t="s">
        <v>519</v>
      </c>
      <c r="J140" s="47"/>
    </row>
    <row r="141" spans="1:10" ht="15.75">
      <c r="A141" s="173"/>
      <c r="B141" s="173"/>
      <c r="C141" s="173"/>
      <c r="D141" s="173"/>
      <c r="E141" s="173"/>
      <c r="F141" s="173"/>
      <c r="G141" s="173"/>
      <c r="H141" s="173"/>
      <c r="I141" s="174"/>
      <c r="J141" s="47"/>
    </row>
    <row r="142" spans="1:10" ht="8.25" customHeight="1">
      <c r="A142" s="173"/>
      <c r="B142" s="173"/>
      <c r="C142" s="173"/>
      <c r="D142" s="173"/>
      <c r="E142" s="173"/>
      <c r="F142" s="173"/>
      <c r="G142" s="173"/>
      <c r="H142" s="173"/>
      <c r="I142" s="174"/>
      <c r="J142" s="47"/>
    </row>
    <row r="143" spans="1:10" ht="54" customHeight="1">
      <c r="A143" s="178" t="s">
        <v>502</v>
      </c>
      <c r="B143" s="1251" t="s">
        <v>520</v>
      </c>
      <c r="C143" s="1251"/>
      <c r="D143" s="1251"/>
      <c r="E143" s="1251"/>
      <c r="F143" s="1251"/>
      <c r="G143" s="1251"/>
      <c r="H143" s="1251"/>
      <c r="I143" s="1251"/>
    </row>
    <row r="144" spans="1:10" ht="12" customHeight="1">
      <c r="A144" s="178"/>
      <c r="B144" s="1251"/>
      <c r="C144" s="1251"/>
      <c r="D144" s="1251"/>
      <c r="E144" s="1251"/>
      <c r="F144" s="1251"/>
      <c r="G144" s="1251"/>
      <c r="H144" s="1251"/>
      <c r="I144" s="1251"/>
    </row>
    <row r="145" spans="1:10" ht="124.5" customHeight="1">
      <c r="A145" s="178" t="s">
        <v>521</v>
      </c>
      <c r="B145" s="1251" t="s">
        <v>522</v>
      </c>
      <c r="C145" s="1251"/>
      <c r="D145" s="1251"/>
      <c r="E145" s="1251"/>
      <c r="F145" s="1251"/>
      <c r="G145" s="1251"/>
      <c r="H145" s="1251"/>
      <c r="I145" s="1251"/>
    </row>
    <row r="146" spans="1:10" ht="12" customHeight="1">
      <c r="A146" s="178"/>
      <c r="B146" s="1251"/>
      <c r="C146" s="1251"/>
      <c r="D146" s="1251"/>
      <c r="E146" s="1251"/>
      <c r="F146" s="1251"/>
      <c r="G146" s="1251"/>
      <c r="H146" s="1251"/>
      <c r="I146" s="1251"/>
    </row>
    <row r="147" spans="1:10" ht="98.25" customHeight="1">
      <c r="A147" s="178" t="s">
        <v>523</v>
      </c>
      <c r="B147" s="1251" t="s">
        <v>524</v>
      </c>
      <c r="C147" s="1251"/>
      <c r="D147" s="1251"/>
      <c r="E147" s="1251"/>
      <c r="F147" s="1251"/>
      <c r="G147" s="1251"/>
      <c r="H147" s="1251"/>
      <c r="I147" s="1251"/>
    </row>
    <row r="148" spans="1:10" ht="12" customHeight="1">
      <c r="A148" s="178"/>
      <c r="B148" s="1251"/>
      <c r="C148" s="1251"/>
      <c r="D148" s="1251"/>
      <c r="E148" s="1251"/>
      <c r="F148" s="1251"/>
      <c r="G148" s="1251"/>
      <c r="H148" s="1251"/>
      <c r="I148" s="1251"/>
    </row>
    <row r="149" spans="1:10" ht="136.5" customHeight="1">
      <c r="A149" s="178" t="s">
        <v>525</v>
      </c>
      <c r="B149" s="1251" t="s">
        <v>526</v>
      </c>
      <c r="C149" s="1251"/>
      <c r="D149" s="1251"/>
      <c r="E149" s="1251"/>
      <c r="F149" s="1251"/>
      <c r="G149" s="1251"/>
      <c r="H149" s="1251"/>
      <c r="I149" s="1251"/>
    </row>
    <row r="150" spans="1:10" ht="12" customHeight="1">
      <c r="A150" s="178"/>
      <c r="B150" s="1251"/>
      <c r="C150" s="1251"/>
      <c r="D150" s="1251"/>
      <c r="E150" s="1251"/>
      <c r="F150" s="1251"/>
      <c r="G150" s="1251"/>
      <c r="H150" s="1251"/>
      <c r="I150" s="1251"/>
    </row>
    <row r="151" spans="1:10" ht="70.5" customHeight="1">
      <c r="A151" s="178" t="s">
        <v>527</v>
      </c>
      <c r="B151" s="1251" t="s">
        <v>528</v>
      </c>
      <c r="C151" s="1251"/>
      <c r="D151" s="1251"/>
      <c r="E151" s="1251"/>
      <c r="F151" s="1251"/>
      <c r="G151" s="1251"/>
      <c r="H151" s="1251"/>
      <c r="I151" s="1251"/>
    </row>
    <row r="152" spans="1:10" ht="12" customHeight="1">
      <c r="A152" s="178"/>
      <c r="B152" s="1251"/>
      <c r="C152" s="1251"/>
      <c r="D152" s="1251"/>
      <c r="E152" s="1251"/>
      <c r="F152" s="1251"/>
      <c r="G152" s="1251"/>
      <c r="H152" s="1251"/>
      <c r="I152" s="1251"/>
    </row>
    <row r="153" spans="1:10" ht="88.5" customHeight="1">
      <c r="A153" s="178" t="s">
        <v>529</v>
      </c>
      <c r="B153" s="1251" t="s">
        <v>530</v>
      </c>
      <c r="C153" s="1251"/>
      <c r="D153" s="1251"/>
      <c r="E153" s="1251"/>
      <c r="F153" s="1251"/>
      <c r="G153" s="1251"/>
      <c r="H153" s="1251"/>
      <c r="I153" s="1251"/>
    </row>
    <row r="154" spans="1:10" ht="51" customHeight="1">
      <c r="A154" s="178"/>
      <c r="B154" s="172"/>
      <c r="C154" s="172"/>
      <c r="D154" s="172"/>
      <c r="E154" s="172"/>
      <c r="F154" s="172"/>
      <c r="G154" s="172"/>
      <c r="H154" s="172"/>
      <c r="I154" s="172"/>
    </row>
    <row r="155" spans="1:10" ht="24.95" customHeight="1">
      <c r="A155" s="178"/>
      <c r="B155" s="172"/>
      <c r="C155" s="172"/>
      <c r="D155" s="172"/>
      <c r="E155" s="172"/>
      <c r="F155" s="172"/>
      <c r="G155" s="172"/>
      <c r="H155" s="172"/>
      <c r="I155" s="172"/>
    </row>
    <row r="156" spans="1:10" ht="21" customHeight="1">
      <c r="A156" s="1152" t="s">
        <v>467</v>
      </c>
      <c r="B156" s="1152"/>
      <c r="C156" s="1152"/>
      <c r="D156" s="1152"/>
      <c r="E156" s="1255" t="s">
        <v>467</v>
      </c>
      <c r="F156" s="1255"/>
      <c r="G156" s="1255"/>
      <c r="H156" s="1255"/>
      <c r="I156" s="1255"/>
      <c r="J156" s="47"/>
    </row>
    <row r="157" spans="1:10" ht="33" customHeight="1">
      <c r="A157" s="1256" t="s">
        <v>483</v>
      </c>
      <c r="B157" s="1256"/>
      <c r="C157" s="1256"/>
      <c r="D157" s="1256"/>
      <c r="E157" s="1257" t="s">
        <v>469</v>
      </c>
      <c r="F157" s="1257"/>
      <c r="G157" s="1257"/>
      <c r="H157" s="1257"/>
      <c r="I157" s="1257"/>
      <c r="J157" s="47"/>
    </row>
    <row r="158" spans="1:10" ht="15.75">
      <c r="A158" s="173" t="s">
        <v>445</v>
      </c>
      <c r="B158" s="173"/>
      <c r="C158" s="173"/>
      <c r="D158" s="173"/>
      <c r="E158" s="173"/>
      <c r="F158" s="173"/>
      <c r="G158" s="173"/>
      <c r="H158" s="173"/>
      <c r="I158" s="174" t="s">
        <v>531</v>
      </c>
      <c r="J158" s="47"/>
    </row>
    <row r="159" spans="1:10" ht="15.75">
      <c r="A159" s="173"/>
      <c r="B159" s="173"/>
      <c r="C159" s="173"/>
      <c r="D159" s="173"/>
      <c r="E159" s="173"/>
      <c r="F159" s="173"/>
      <c r="G159" s="173"/>
      <c r="H159" s="173"/>
      <c r="I159" s="174"/>
      <c r="J159" s="47"/>
    </row>
    <row r="160" spans="1:10" ht="58.5" customHeight="1">
      <c r="A160" s="178" t="s">
        <v>532</v>
      </c>
      <c r="B160" s="1251" t="s">
        <v>533</v>
      </c>
      <c r="C160" s="1251"/>
      <c r="D160" s="1251"/>
      <c r="E160" s="1251"/>
      <c r="F160" s="1251"/>
      <c r="G160" s="1251"/>
      <c r="H160" s="1251"/>
      <c r="I160" s="1251"/>
    </row>
    <row r="161" spans="1:9" ht="8.1" customHeight="1">
      <c r="A161" s="178"/>
      <c r="B161" s="111"/>
      <c r="C161" s="111"/>
      <c r="D161" s="111"/>
      <c r="E161" s="111"/>
      <c r="F161" s="111"/>
      <c r="G161" s="111"/>
      <c r="H161" s="111"/>
      <c r="I161" s="111"/>
    </row>
    <row r="162" spans="1:9" ht="16.5" customHeight="1">
      <c r="A162" s="178" t="s">
        <v>534</v>
      </c>
      <c r="B162" s="1251" t="s">
        <v>535</v>
      </c>
      <c r="C162" s="1251"/>
      <c r="D162" s="1251"/>
      <c r="E162" s="1251"/>
      <c r="F162" s="1251"/>
      <c r="G162" s="1251"/>
      <c r="H162" s="1251"/>
      <c r="I162" s="1251"/>
    </row>
    <row r="163" spans="1:9" ht="8.1" customHeight="1">
      <c r="A163" s="178"/>
      <c r="B163" s="111"/>
      <c r="C163" s="111"/>
      <c r="D163" s="111"/>
      <c r="E163" s="111"/>
      <c r="F163" s="111"/>
      <c r="G163" s="111"/>
      <c r="H163" s="111"/>
      <c r="I163" s="111"/>
    </row>
    <row r="164" spans="1:9" ht="8.1" customHeight="1">
      <c r="A164" s="178"/>
      <c r="B164" s="111"/>
      <c r="C164" s="111"/>
      <c r="D164" s="111"/>
      <c r="E164" s="111"/>
      <c r="F164" s="111"/>
      <c r="G164" s="111"/>
      <c r="H164" s="111"/>
      <c r="I164" s="111"/>
    </row>
    <row r="165" spans="1:9" ht="68.25" customHeight="1">
      <c r="A165" s="178" t="s">
        <v>536</v>
      </c>
      <c r="B165" s="1259" t="s">
        <v>537</v>
      </c>
      <c r="C165" s="1259"/>
      <c r="D165" s="1259"/>
      <c r="E165" s="1259"/>
      <c r="F165" s="1259"/>
      <c r="G165" s="1259"/>
      <c r="H165" s="1259"/>
      <c r="I165" s="1259"/>
    </row>
    <row r="166" spans="1:9" ht="8.1" customHeight="1">
      <c r="A166" s="176"/>
      <c r="B166" s="111"/>
      <c r="C166" s="111"/>
      <c r="D166" s="111"/>
      <c r="E166" s="111"/>
      <c r="F166" s="111"/>
      <c r="G166" s="111"/>
      <c r="H166" s="111"/>
      <c r="I166" s="111"/>
    </row>
    <row r="167" spans="1:9" ht="16.5">
      <c r="A167" s="1260" t="s">
        <v>538</v>
      </c>
      <c r="B167" s="1260"/>
      <c r="C167" s="1260"/>
      <c r="D167" s="1260"/>
      <c r="E167" s="1260"/>
      <c r="F167" s="1260"/>
      <c r="G167" s="1260"/>
      <c r="H167" s="1260"/>
      <c r="I167" s="1260"/>
    </row>
    <row r="168" spans="1:9" ht="8.1" customHeight="1">
      <c r="A168" s="176"/>
      <c r="B168" s="111"/>
      <c r="C168" s="111"/>
      <c r="D168" s="111"/>
      <c r="E168" s="111"/>
      <c r="F168" s="111"/>
      <c r="G168" s="111"/>
      <c r="H168" s="111"/>
      <c r="I168" s="111"/>
    </row>
    <row r="169" spans="1:9" ht="54.75" customHeight="1">
      <c r="A169" s="1251" t="s">
        <v>539</v>
      </c>
      <c r="B169" s="1251"/>
      <c r="C169" s="1251"/>
      <c r="D169" s="1251"/>
      <c r="E169" s="1251"/>
      <c r="F169" s="1251"/>
      <c r="G169" s="1251"/>
      <c r="H169" s="1251"/>
      <c r="I169" s="1251"/>
    </row>
    <row r="170" spans="1:9" ht="8.1" customHeight="1">
      <c r="A170" s="177"/>
      <c r="B170" s="111"/>
      <c r="C170" s="111"/>
      <c r="D170" s="111"/>
      <c r="E170" s="111"/>
      <c r="F170" s="111"/>
      <c r="G170" s="111"/>
      <c r="H170" s="111"/>
      <c r="I170" s="111"/>
    </row>
    <row r="171" spans="1:9" ht="16.5">
      <c r="A171" s="1260" t="s">
        <v>540</v>
      </c>
      <c r="B171" s="1260"/>
      <c r="C171" s="1260"/>
      <c r="D171" s="1260"/>
      <c r="E171" s="1260"/>
      <c r="F171" s="1260"/>
      <c r="G171" s="1260"/>
      <c r="H171" s="1260"/>
      <c r="I171" s="1260"/>
    </row>
    <row r="172" spans="1:9" ht="8.1" customHeight="1">
      <c r="A172" s="176"/>
      <c r="B172" s="111"/>
      <c r="C172" s="111"/>
      <c r="D172" s="111"/>
      <c r="E172" s="111"/>
      <c r="F172" s="111"/>
      <c r="G172" s="111"/>
      <c r="H172" s="111"/>
      <c r="I172" s="111"/>
    </row>
    <row r="173" spans="1:9" ht="63.75" customHeight="1">
      <c r="A173" s="178" t="s">
        <v>474</v>
      </c>
      <c r="B173" s="1251" t="s">
        <v>541</v>
      </c>
      <c r="C173" s="1251"/>
      <c r="D173" s="1251"/>
      <c r="E173" s="1251"/>
      <c r="F173" s="1251"/>
      <c r="G173" s="1251"/>
      <c r="H173" s="1251"/>
      <c r="I173" s="1251"/>
    </row>
    <row r="174" spans="1:9" ht="8.1" customHeight="1">
      <c r="A174" s="90"/>
      <c r="B174" s="111"/>
      <c r="C174" s="111"/>
      <c r="D174" s="111"/>
      <c r="E174" s="111"/>
      <c r="F174" s="111"/>
      <c r="G174" s="111"/>
      <c r="H174" s="111"/>
      <c r="I174" s="111"/>
    </row>
    <row r="175" spans="1:9" ht="36" customHeight="1">
      <c r="A175" s="178" t="s">
        <v>479</v>
      </c>
      <c r="B175" s="1251" t="s">
        <v>542</v>
      </c>
      <c r="C175" s="1251"/>
      <c r="D175" s="1251"/>
      <c r="E175" s="1251"/>
      <c r="F175" s="1251"/>
      <c r="G175" s="1251"/>
      <c r="H175" s="1251"/>
      <c r="I175" s="1251"/>
    </row>
    <row r="176" spans="1:9" ht="8.1" customHeight="1">
      <c r="A176" s="90"/>
      <c r="B176" s="111"/>
      <c r="C176" s="111"/>
      <c r="D176" s="111"/>
      <c r="E176" s="111"/>
      <c r="F176" s="111"/>
      <c r="G176" s="111"/>
      <c r="H176" s="111"/>
      <c r="I176" s="111"/>
    </row>
    <row r="177" spans="1:10" ht="52.5" customHeight="1">
      <c r="A177" s="178" t="s">
        <v>502</v>
      </c>
      <c r="B177" s="1251" t="s">
        <v>543</v>
      </c>
      <c r="C177" s="1251"/>
      <c r="D177" s="1251"/>
      <c r="E177" s="1251"/>
      <c r="F177" s="1251"/>
      <c r="G177" s="1251"/>
      <c r="H177" s="1251"/>
      <c r="I177" s="1251"/>
    </row>
    <row r="178" spans="1:10" ht="8.1" customHeight="1">
      <c r="A178" s="178"/>
      <c r="B178" s="111"/>
      <c r="C178" s="111"/>
      <c r="D178" s="111"/>
      <c r="E178" s="111"/>
      <c r="F178" s="111"/>
      <c r="G178" s="111"/>
      <c r="H178" s="111"/>
      <c r="I178" s="111"/>
    </row>
    <row r="179" spans="1:10" ht="49.5" customHeight="1">
      <c r="A179" s="178" t="s">
        <v>521</v>
      </c>
      <c r="B179" s="1251" t="s">
        <v>544</v>
      </c>
      <c r="C179" s="1251"/>
      <c r="D179" s="1251"/>
      <c r="E179" s="1251"/>
      <c r="F179" s="1251"/>
      <c r="G179" s="1251"/>
      <c r="H179" s="1251"/>
      <c r="I179" s="1251"/>
    </row>
    <row r="180" spans="1:10" ht="8.1" customHeight="1">
      <c r="A180" s="178"/>
      <c r="B180" s="111"/>
      <c r="C180" s="111"/>
      <c r="D180" s="111"/>
      <c r="E180" s="111"/>
      <c r="F180" s="111"/>
      <c r="G180" s="111"/>
      <c r="H180" s="111"/>
      <c r="I180" s="111"/>
    </row>
    <row r="181" spans="1:10" ht="24.75" customHeight="1">
      <c r="A181" s="178" t="s">
        <v>523</v>
      </c>
      <c r="B181" s="1258" t="s">
        <v>545</v>
      </c>
      <c r="C181" s="1258"/>
      <c r="D181" s="1258"/>
      <c r="E181" s="1258"/>
      <c r="F181" s="1258"/>
      <c r="G181" s="1258"/>
      <c r="H181" s="1258"/>
      <c r="I181" s="1258"/>
    </row>
    <row r="182" spans="1:10" ht="8.1" customHeight="1">
      <c r="A182" s="178"/>
      <c r="B182" s="111"/>
      <c r="C182" s="111"/>
      <c r="D182" s="111"/>
      <c r="E182" s="111"/>
      <c r="F182" s="111"/>
      <c r="G182" s="111"/>
      <c r="H182" s="111"/>
      <c r="I182" s="111"/>
    </row>
    <row r="183" spans="1:10" ht="88.5" customHeight="1">
      <c r="A183" s="178" t="s">
        <v>525</v>
      </c>
      <c r="B183" s="1251" t="s">
        <v>546</v>
      </c>
      <c r="C183" s="1251"/>
      <c r="D183" s="1251"/>
      <c r="E183" s="1251"/>
      <c r="F183" s="1251"/>
      <c r="G183" s="1251"/>
      <c r="H183" s="1251"/>
      <c r="I183" s="1251"/>
    </row>
    <row r="184" spans="1:10" ht="8.1" customHeight="1">
      <c r="A184" s="178"/>
      <c r="B184" s="111"/>
      <c r="C184" s="111"/>
      <c r="D184" s="111"/>
      <c r="E184" s="111"/>
      <c r="F184" s="111"/>
      <c r="G184" s="111"/>
      <c r="H184" s="111"/>
      <c r="I184" s="111"/>
    </row>
    <row r="185" spans="1:10" ht="72" customHeight="1">
      <c r="A185" s="178" t="s">
        <v>547</v>
      </c>
      <c r="B185" s="1251" t="s">
        <v>548</v>
      </c>
      <c r="C185" s="1251"/>
      <c r="D185" s="1251"/>
      <c r="E185" s="1251"/>
      <c r="F185" s="1251"/>
      <c r="G185" s="1251"/>
      <c r="H185" s="1251"/>
      <c r="I185" s="1251"/>
    </row>
    <row r="186" spans="1:10" ht="31.5" customHeight="1">
      <c r="A186" s="178"/>
      <c r="B186" s="172"/>
      <c r="C186" s="172"/>
      <c r="D186" s="172"/>
      <c r="E186" s="172"/>
      <c r="F186" s="172"/>
      <c r="G186" s="172"/>
      <c r="H186" s="172"/>
      <c r="I186" s="172"/>
    </row>
    <row r="187" spans="1:10" ht="31.5" customHeight="1">
      <c r="A187" s="178"/>
      <c r="B187" s="172"/>
      <c r="C187" s="172"/>
      <c r="D187" s="172"/>
      <c r="E187" s="172"/>
      <c r="F187" s="172"/>
      <c r="G187" s="172"/>
      <c r="H187" s="172"/>
      <c r="I187" s="172"/>
    </row>
    <row r="188" spans="1:10" ht="21" customHeight="1">
      <c r="A188" s="1152" t="s">
        <v>467</v>
      </c>
      <c r="B188" s="1152"/>
      <c r="C188" s="1152"/>
      <c r="D188" s="1152"/>
      <c r="E188" s="1255" t="s">
        <v>467</v>
      </c>
      <c r="F188" s="1255"/>
      <c r="G188" s="1255"/>
      <c r="H188" s="1255"/>
      <c r="I188" s="1255"/>
      <c r="J188" s="47"/>
    </row>
    <row r="189" spans="1:10" ht="33" customHeight="1">
      <c r="A189" s="1256" t="s">
        <v>483</v>
      </c>
      <c r="B189" s="1256"/>
      <c r="C189" s="1256"/>
      <c r="D189" s="1256"/>
      <c r="E189" s="1257" t="s">
        <v>469</v>
      </c>
      <c r="F189" s="1257"/>
      <c r="G189" s="1257"/>
      <c r="H189" s="1257"/>
      <c r="I189" s="1257"/>
      <c r="J189" s="47"/>
    </row>
    <row r="190" spans="1:10" ht="15.75">
      <c r="A190" s="173" t="s">
        <v>445</v>
      </c>
      <c r="B190" s="173"/>
      <c r="C190" s="173"/>
      <c r="D190" s="173"/>
      <c r="E190" s="173"/>
      <c r="F190" s="173"/>
      <c r="G190" s="173"/>
      <c r="H190" s="173"/>
      <c r="I190" s="174" t="s">
        <v>549</v>
      </c>
      <c r="J190" s="47"/>
    </row>
    <row r="191" spans="1:10" ht="15.75">
      <c r="A191" s="173"/>
      <c r="B191" s="173"/>
      <c r="C191" s="173"/>
      <c r="D191" s="173"/>
      <c r="E191" s="173"/>
      <c r="F191" s="173"/>
      <c r="G191" s="173"/>
      <c r="H191" s="173"/>
      <c r="I191" s="174"/>
      <c r="J191" s="47"/>
    </row>
    <row r="192" spans="1:10" ht="53.25" customHeight="1">
      <c r="A192" s="178" t="s">
        <v>527</v>
      </c>
      <c r="B192" s="1251" t="s">
        <v>550</v>
      </c>
      <c r="C192" s="1251"/>
      <c r="D192" s="1251"/>
      <c r="E192" s="1251"/>
      <c r="F192" s="1251"/>
      <c r="G192" s="1251"/>
      <c r="H192" s="1251"/>
      <c r="I192" s="1251"/>
    </row>
    <row r="193" spans="1:9" ht="15.75">
      <c r="A193" s="176"/>
      <c r="B193" s="111"/>
      <c r="C193" s="111"/>
      <c r="D193" s="111"/>
      <c r="E193" s="111"/>
      <c r="F193" s="111"/>
      <c r="G193" s="111"/>
      <c r="H193" s="111"/>
      <c r="I193" s="111"/>
    </row>
    <row r="194" spans="1:9" ht="21.95" customHeight="1">
      <c r="A194" s="111"/>
      <c r="B194" s="171"/>
      <c r="C194" s="111"/>
      <c r="D194" s="111"/>
      <c r="E194" s="111"/>
      <c r="F194" s="171"/>
      <c r="G194" s="111"/>
      <c r="H194" s="111"/>
      <c r="I194" s="111"/>
    </row>
    <row r="195" spans="1:9" ht="21.95" customHeight="1">
      <c r="A195" s="111"/>
      <c r="B195" s="180" t="s">
        <v>551</v>
      </c>
      <c r="C195" s="180"/>
      <c r="D195" s="180"/>
      <c r="E195" s="180"/>
      <c r="F195" s="180" t="s">
        <v>551</v>
      </c>
      <c r="G195" s="180"/>
      <c r="H195" s="180"/>
      <c r="I195" s="180"/>
    </row>
    <row r="196" spans="1:9" ht="35.25" customHeight="1">
      <c r="A196" s="111"/>
      <c r="B196" s="1252" t="s">
        <v>483</v>
      </c>
      <c r="C196" s="1252"/>
      <c r="D196" s="1252"/>
      <c r="E196" s="1252"/>
      <c r="F196" s="1252" t="s">
        <v>469</v>
      </c>
      <c r="G196" s="1252"/>
      <c r="H196" s="1252"/>
      <c r="I196" s="1252"/>
    </row>
    <row r="197" spans="1:9" ht="21.95" customHeight="1">
      <c r="A197" s="111"/>
      <c r="B197" s="181"/>
      <c r="C197" s="176"/>
      <c r="D197" s="176"/>
      <c r="E197" s="176"/>
      <c r="F197" s="182"/>
      <c r="G197" s="182"/>
      <c r="H197" s="182"/>
      <c r="I197" s="182"/>
    </row>
    <row r="198" spans="1:9" ht="21.95" customHeight="1">
      <c r="A198" s="111"/>
      <c r="B198" s="1152" t="s">
        <v>552</v>
      </c>
      <c r="C198" s="1152"/>
      <c r="D198" s="1152"/>
      <c r="E198" s="1152"/>
      <c r="F198" s="1152" t="s">
        <v>552</v>
      </c>
      <c r="G198" s="1152"/>
      <c r="H198" s="1152"/>
      <c r="I198" s="1152"/>
    </row>
    <row r="199" spans="1:9" ht="21.95" customHeight="1">
      <c r="A199" s="111"/>
      <c r="B199" s="171"/>
      <c r="C199" s="176"/>
      <c r="D199" s="176"/>
      <c r="E199" s="176"/>
      <c r="F199" s="171"/>
      <c r="G199" s="176"/>
      <c r="H199" s="176"/>
      <c r="I199" s="176"/>
    </row>
    <row r="200" spans="1:9" ht="21.95" customHeight="1">
      <c r="A200" s="111"/>
      <c r="B200" s="171"/>
      <c r="C200" s="176"/>
      <c r="D200" s="176"/>
      <c r="E200" s="176"/>
      <c r="F200" s="171"/>
      <c r="G200" s="176"/>
      <c r="H200" s="176"/>
      <c r="I200" s="176"/>
    </row>
    <row r="201" spans="1:9" ht="24.75" customHeight="1">
      <c r="A201" s="111"/>
      <c r="B201" s="173" t="s">
        <v>553</v>
      </c>
      <c r="C201" s="183"/>
      <c r="D201" s="173"/>
      <c r="E201" s="173"/>
      <c r="F201" s="1253" t="s">
        <v>553</v>
      </c>
      <c r="G201" s="1254"/>
      <c r="H201" s="1254"/>
      <c r="I201" s="1254"/>
    </row>
    <row r="202" spans="1:9" ht="21.95" customHeight="1">
      <c r="A202" s="111"/>
      <c r="B202" s="173" t="s">
        <v>65</v>
      </c>
      <c r="C202" s="183"/>
      <c r="D202" s="173"/>
      <c r="E202" s="173"/>
      <c r="F202" s="1253" t="s">
        <v>65</v>
      </c>
      <c r="G202" s="1254"/>
      <c r="H202" s="1254"/>
      <c r="I202" s="1254"/>
    </row>
    <row r="203" spans="1:9" ht="21.95" customHeight="1">
      <c r="A203" s="111"/>
      <c r="B203" s="180"/>
      <c r="C203" s="176"/>
      <c r="D203" s="176"/>
      <c r="E203" s="176"/>
      <c r="F203" s="180"/>
      <c r="G203" s="176"/>
      <c r="H203" s="176"/>
      <c r="I203" s="176"/>
    </row>
    <row r="204" spans="1:9" ht="21.95" customHeight="1">
      <c r="A204" s="111"/>
      <c r="B204" s="1152" t="s">
        <v>554</v>
      </c>
      <c r="C204" s="1152"/>
      <c r="D204" s="1152"/>
      <c r="E204" s="1152"/>
      <c r="F204" s="1152" t="s">
        <v>554</v>
      </c>
      <c r="G204" s="1152"/>
      <c r="H204" s="1152"/>
      <c r="I204" s="1152"/>
    </row>
    <row r="205" spans="1:9" ht="21.95" customHeight="1">
      <c r="A205" s="111"/>
      <c r="B205" s="173" t="s">
        <v>553</v>
      </c>
      <c r="C205" s="173"/>
      <c r="D205" s="173"/>
      <c r="E205" s="173"/>
      <c r="F205" s="173" t="s">
        <v>553</v>
      </c>
      <c r="G205" s="180"/>
      <c r="H205" s="180"/>
      <c r="I205" s="180"/>
    </row>
    <row r="206" spans="1:9" ht="21.95" customHeight="1">
      <c r="A206" s="111"/>
      <c r="B206" s="173" t="s">
        <v>65</v>
      </c>
      <c r="C206" s="173"/>
      <c r="D206" s="173"/>
      <c r="E206" s="173"/>
      <c r="F206" s="173" t="s">
        <v>65</v>
      </c>
      <c r="G206" s="111"/>
      <c r="H206" s="111"/>
      <c r="I206" s="111"/>
    </row>
    <row r="207" spans="1:9" ht="21.95" customHeight="1">
      <c r="A207" s="111"/>
      <c r="B207" s="111"/>
      <c r="C207" s="111"/>
      <c r="D207" s="111"/>
      <c r="E207" s="111"/>
      <c r="F207" s="111"/>
      <c r="G207" s="111"/>
      <c r="H207" s="111"/>
      <c r="I207" s="111"/>
    </row>
    <row r="208" spans="1:9" ht="21.95" customHeight="1">
      <c r="A208" s="111"/>
      <c r="B208" s="1152" t="s">
        <v>555</v>
      </c>
      <c r="C208" s="1152"/>
      <c r="D208" s="1152"/>
      <c r="E208" s="1152"/>
      <c r="F208" s="1152" t="s">
        <v>555</v>
      </c>
      <c r="G208" s="1152"/>
      <c r="H208" s="1152"/>
      <c r="I208" s="1152"/>
    </row>
    <row r="209" spans="1:9" ht="21.95" customHeight="1">
      <c r="A209" s="111"/>
      <c r="B209" s="173" t="s">
        <v>553</v>
      </c>
      <c r="C209" s="173"/>
      <c r="D209" s="173"/>
      <c r="E209" s="173"/>
      <c r="F209" s="173" t="s">
        <v>553</v>
      </c>
      <c r="G209" s="180"/>
      <c r="H209" s="180"/>
      <c r="I209" s="180"/>
    </row>
    <row r="210" spans="1:9" ht="21.95" customHeight="1">
      <c r="A210" s="111"/>
      <c r="B210" s="173" t="s">
        <v>65</v>
      </c>
      <c r="C210" s="173"/>
      <c r="D210" s="173"/>
      <c r="E210" s="173"/>
      <c r="F210" s="173" t="s">
        <v>65</v>
      </c>
      <c r="G210" s="111"/>
      <c r="H210" s="111"/>
      <c r="I210" s="111"/>
    </row>
    <row r="211" spans="1:9" ht="21.95" customHeight="1">
      <c r="A211" s="111"/>
      <c r="B211" s="173"/>
      <c r="C211" s="173"/>
      <c r="D211" s="173"/>
      <c r="E211" s="173"/>
      <c r="F211" s="173"/>
      <c r="G211" s="111"/>
      <c r="H211" s="111"/>
      <c r="I211" s="111"/>
    </row>
    <row r="212" spans="1:9" ht="21.95" customHeight="1">
      <c r="A212" s="111"/>
      <c r="B212" s="173"/>
      <c r="C212" s="173"/>
      <c r="D212" s="173"/>
      <c r="E212" s="173"/>
      <c r="F212" s="173"/>
      <c r="G212" s="111"/>
      <c r="H212" s="111"/>
      <c r="I212" s="111"/>
    </row>
    <row r="213" spans="1:9" ht="21.95" customHeight="1">
      <c r="A213" s="111"/>
      <c r="B213" s="173"/>
      <c r="C213" s="173"/>
      <c r="D213" s="173"/>
      <c r="E213" s="173"/>
      <c r="F213" s="173"/>
      <c r="G213" s="111"/>
      <c r="H213" s="111"/>
      <c r="I213" s="111"/>
    </row>
    <row r="214" spans="1:9" ht="21.95" customHeight="1">
      <c r="A214" s="111"/>
      <c r="B214" s="173"/>
      <c r="C214" s="173"/>
      <c r="D214" s="173"/>
      <c r="E214" s="173"/>
      <c r="F214" s="173"/>
      <c r="G214" s="111"/>
      <c r="H214" s="111"/>
      <c r="I214" s="111"/>
    </row>
    <row r="215" spans="1:9" ht="21.95" customHeight="1">
      <c r="A215" s="111"/>
      <c r="B215" s="173"/>
      <c r="C215" s="173"/>
      <c r="D215" s="173"/>
      <c r="E215" s="173"/>
      <c r="F215" s="173"/>
      <c r="G215" s="111"/>
      <c r="H215" s="111"/>
      <c r="I215" s="111"/>
    </row>
    <row r="216" spans="1:9" ht="21.95" customHeight="1">
      <c r="A216" s="111"/>
      <c r="B216" s="173"/>
      <c r="C216" s="173"/>
      <c r="D216" s="173"/>
      <c r="E216" s="173"/>
      <c r="F216" s="173"/>
      <c r="G216" s="111"/>
      <c r="H216" s="111"/>
      <c r="I216" s="111"/>
    </row>
    <row r="217" spans="1:9" ht="21.95" customHeight="1">
      <c r="A217" s="111"/>
      <c r="B217" s="173"/>
      <c r="C217" s="173"/>
      <c r="D217" s="173"/>
      <c r="E217" s="173"/>
      <c r="F217" s="173"/>
      <c r="G217" s="111"/>
      <c r="H217" s="111"/>
      <c r="I217" s="111"/>
    </row>
    <row r="218" spans="1:9" ht="21.95" customHeight="1">
      <c r="A218" s="111"/>
      <c r="B218" s="173"/>
      <c r="C218" s="173"/>
      <c r="D218" s="173"/>
      <c r="E218" s="173"/>
      <c r="F218" s="173"/>
      <c r="G218" s="111"/>
      <c r="H218" s="111"/>
      <c r="I218" s="111"/>
    </row>
    <row r="219" spans="1:9" ht="21.95" customHeight="1">
      <c r="A219" s="111"/>
      <c r="B219" s="173"/>
      <c r="C219" s="173"/>
      <c r="D219" s="173"/>
      <c r="E219" s="173"/>
      <c r="F219" s="173"/>
      <c r="G219" s="111"/>
      <c r="H219" s="111"/>
      <c r="I219" s="111"/>
    </row>
    <row r="220" spans="1:9" ht="21.95" customHeight="1">
      <c r="A220" s="111"/>
      <c r="B220" s="173"/>
      <c r="C220" s="173"/>
      <c r="D220" s="173"/>
      <c r="E220" s="173"/>
      <c r="F220" s="173"/>
      <c r="G220" s="111"/>
      <c r="H220" s="111"/>
      <c r="I220" s="111"/>
    </row>
    <row r="221" spans="1:9" ht="21.95" customHeight="1">
      <c r="A221" s="111"/>
      <c r="B221" s="173"/>
      <c r="C221" s="173"/>
      <c r="D221" s="173"/>
      <c r="E221" s="173"/>
      <c r="F221" s="173"/>
      <c r="G221" s="111"/>
      <c r="H221" s="111"/>
      <c r="I221" s="111"/>
    </row>
    <row r="222" spans="1:9" ht="21.95" customHeight="1">
      <c r="A222" s="111"/>
      <c r="B222" s="173"/>
      <c r="C222" s="173"/>
      <c r="D222" s="173"/>
      <c r="E222" s="173"/>
      <c r="F222" s="173"/>
      <c r="G222" s="111"/>
      <c r="H222" s="111"/>
      <c r="I222" s="111"/>
    </row>
    <row r="223" spans="1:9" ht="15.75" customHeight="1">
      <c r="A223" s="111"/>
      <c r="B223" s="173"/>
      <c r="C223" s="173"/>
      <c r="D223" s="173"/>
      <c r="E223" s="173"/>
      <c r="F223" s="173"/>
      <c r="G223" s="111"/>
      <c r="H223" s="111"/>
      <c r="I223" s="111"/>
    </row>
    <row r="224" spans="1:9" ht="15.75">
      <c r="A224" s="184"/>
      <c r="B224" s="184"/>
      <c r="C224" s="184"/>
      <c r="D224" s="184"/>
      <c r="E224" s="184"/>
      <c r="F224" s="184"/>
      <c r="G224" s="184"/>
      <c r="H224" s="184"/>
      <c r="I224" s="184"/>
    </row>
    <row r="225" spans="1:9" ht="15.75">
      <c r="A225" s="173" t="s">
        <v>445</v>
      </c>
      <c r="B225" s="173"/>
      <c r="C225" s="173"/>
      <c r="D225" s="173"/>
      <c r="E225" s="173"/>
      <c r="F225" s="173"/>
      <c r="G225" s="173"/>
      <c r="H225" s="173"/>
      <c r="I225" s="174" t="s">
        <v>556</v>
      </c>
    </row>
    <row r="226" spans="1:9" ht="15.75">
      <c r="A226" s="111"/>
      <c r="B226" s="111"/>
      <c r="C226" s="111"/>
      <c r="D226" s="111"/>
      <c r="E226" s="111"/>
      <c r="F226" s="111"/>
      <c r="G226" s="111"/>
      <c r="H226" s="111"/>
      <c r="I226" s="111"/>
    </row>
    <row r="227" spans="1:9" ht="15.75">
      <c r="A227" s="111"/>
      <c r="B227" s="111"/>
      <c r="C227" s="111"/>
      <c r="D227" s="111"/>
      <c r="E227" s="111"/>
      <c r="F227" s="111"/>
      <c r="G227" s="111"/>
      <c r="H227" s="111"/>
      <c r="I227" s="111"/>
    </row>
    <row r="228" spans="1:9" ht="15.75">
      <c r="A228" s="111"/>
      <c r="B228" s="111"/>
      <c r="C228" s="111"/>
      <c r="D228" s="111"/>
      <c r="E228" s="111"/>
      <c r="F228" s="111"/>
      <c r="G228" s="111"/>
      <c r="H228" s="111"/>
      <c r="I228" s="111"/>
    </row>
    <row r="229" spans="1:9" ht="15.75">
      <c r="A229" s="111"/>
      <c r="B229" s="111"/>
      <c r="C229" s="111"/>
      <c r="D229" s="111"/>
      <c r="E229" s="111"/>
      <c r="F229" s="111"/>
      <c r="G229" s="111"/>
      <c r="H229" s="111"/>
      <c r="I229" s="111"/>
    </row>
    <row r="230" spans="1:9" ht="15.75">
      <c r="A230" s="111"/>
      <c r="B230" s="111"/>
      <c r="C230" s="111"/>
      <c r="D230" s="111"/>
      <c r="E230" s="111"/>
      <c r="F230" s="111"/>
      <c r="G230" s="111"/>
      <c r="H230" s="111"/>
      <c r="I230" s="111"/>
    </row>
    <row r="231" spans="1:9" ht="15.75">
      <c r="A231" s="111"/>
      <c r="B231" s="111"/>
      <c r="C231" s="111"/>
      <c r="D231" s="111"/>
      <c r="E231" s="111"/>
      <c r="F231" s="111"/>
      <c r="G231" s="111"/>
      <c r="H231" s="111"/>
      <c r="I231" s="111"/>
    </row>
    <row r="232" spans="1:9" ht="15.75">
      <c r="A232" s="111"/>
      <c r="B232" s="111"/>
      <c r="C232" s="111"/>
      <c r="D232" s="111"/>
      <c r="E232" s="111"/>
      <c r="F232" s="111"/>
      <c r="G232" s="111"/>
      <c r="H232" s="111"/>
      <c r="I232" s="111"/>
    </row>
    <row r="233" spans="1:9" ht="15.75">
      <c r="A233" s="111"/>
      <c r="B233" s="111"/>
      <c r="C233" s="111"/>
      <c r="D233" s="111"/>
      <c r="E233" s="111"/>
      <c r="F233" s="111"/>
      <c r="G233" s="111"/>
      <c r="H233" s="111"/>
      <c r="I233" s="111"/>
    </row>
    <row r="234" spans="1:9" ht="15.75">
      <c r="A234" s="111"/>
      <c r="B234" s="111"/>
      <c r="C234" s="111"/>
      <c r="D234" s="111"/>
      <c r="E234" s="111"/>
      <c r="F234" s="111"/>
      <c r="G234" s="111"/>
      <c r="H234" s="111"/>
      <c r="I234" s="111"/>
    </row>
    <row r="235" spans="1:9" ht="15.75">
      <c r="A235" s="111"/>
      <c r="B235" s="111"/>
      <c r="C235" s="111"/>
      <c r="D235" s="111"/>
      <c r="E235" s="111"/>
      <c r="F235" s="111"/>
      <c r="G235" s="111"/>
      <c r="H235" s="111"/>
      <c r="I235" s="111"/>
    </row>
    <row r="236" spans="1:9" ht="15.75">
      <c r="A236" s="111"/>
      <c r="B236" s="111"/>
      <c r="C236" s="111"/>
      <c r="D236" s="111"/>
      <c r="E236" s="111"/>
      <c r="F236" s="111"/>
      <c r="G236" s="111"/>
      <c r="H236" s="111"/>
      <c r="I236" s="111"/>
    </row>
    <row r="237" spans="1:9" ht="15.75">
      <c r="A237" s="111"/>
      <c r="B237" s="111"/>
      <c r="C237" s="111"/>
      <c r="D237" s="111"/>
      <c r="E237" s="111"/>
      <c r="F237" s="111"/>
      <c r="G237" s="111"/>
      <c r="H237" s="111"/>
      <c r="I237" s="111"/>
    </row>
    <row r="238" spans="1:9" ht="15.75">
      <c r="A238" s="111"/>
      <c r="B238" s="111"/>
      <c r="C238" s="111"/>
      <c r="D238" s="111"/>
      <c r="E238" s="111"/>
      <c r="F238" s="111"/>
      <c r="G238" s="111"/>
      <c r="H238" s="111"/>
      <c r="I238" s="111"/>
    </row>
  </sheetData>
  <sheetProtection algorithmName="SHA-512" hashValue="DdlvSdjQ8oNG+chrAIcieMaxjAkDO1R7nPsxTKWI1F4CWs1ihgWS9Tt4Fu3uxJdPkM2RzLubilt7wMLJp6XvFA==" saltValue="2haLGhq8Dv2NjRjTCHNh2w==" spinCount="100000" sheet="1" objects="1" scenarios="1"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Normal="100" zoomScaleSheetLayoutView="100" workbookViewId="0">
      <selection activeCell="E22" sqref="E22"/>
    </sheetView>
  </sheetViews>
  <sheetFormatPr defaultColWidth="9.140625" defaultRowHeight="16.5"/>
  <cols>
    <col min="1" max="1" width="12.140625" style="16" customWidth="1"/>
    <col min="2" max="2" width="36.42578125" style="16" customWidth="1"/>
    <col min="3" max="3" width="11.42578125" style="16" customWidth="1"/>
    <col min="4" max="4" width="15.42578125" style="16" customWidth="1"/>
    <col min="5" max="5" width="39.28515625" style="16" customWidth="1"/>
    <col min="6" max="7" width="9.140625" style="143"/>
    <col min="8" max="8" width="0" style="143" hidden="1" customWidth="1"/>
    <col min="9" max="11" width="9.140625" style="143"/>
    <col min="12" max="12" width="0" style="143" hidden="1" customWidth="1"/>
    <col min="13" max="13" width="35.42578125" style="143" hidden="1" customWidth="1"/>
    <col min="14" max="14" width="0" style="143" hidden="1" customWidth="1"/>
    <col min="15" max="31" width="9.140625" style="143"/>
    <col min="32" max="16384" width="9.140625" style="12"/>
  </cols>
  <sheetData>
    <row r="1" spans="1:31" ht="24" customHeight="1">
      <c r="A1" s="916" t="str">
        <f>'Attach 3(JV)'!A1</f>
        <v>Specification No.: CC/NT/W-TR/DOM/A04/24/04796</v>
      </c>
      <c r="B1" s="916"/>
      <c r="C1" s="916"/>
      <c r="D1" s="916"/>
      <c r="E1" s="254" t="str">
        <f>"Attachment-15 " &amp; 'Attach 3(JV)'!AT1</f>
        <v xml:space="preserve">Attachment-15 </v>
      </c>
      <c r="F1" s="64"/>
      <c r="G1" s="64"/>
      <c r="H1" s="64"/>
      <c r="I1" s="64"/>
      <c r="J1" s="64"/>
      <c r="K1" s="64"/>
      <c r="L1" s="64"/>
      <c r="M1" s="64"/>
      <c r="N1" s="64"/>
      <c r="O1" s="64"/>
      <c r="P1" s="64"/>
      <c r="Q1" s="64"/>
      <c r="R1" s="64"/>
      <c r="S1" s="64"/>
      <c r="T1" s="64"/>
      <c r="U1" s="64"/>
      <c r="V1" s="64"/>
      <c r="W1" s="64"/>
      <c r="X1" s="64"/>
      <c r="Y1" s="64"/>
      <c r="Z1" s="64"/>
      <c r="AA1" s="64"/>
      <c r="AB1" s="64"/>
      <c r="AC1" s="64"/>
      <c r="AD1" s="64"/>
      <c r="AE1" s="64"/>
    </row>
    <row r="2" spans="1:31" ht="12" customHeight="1">
      <c r="F2" s="64"/>
      <c r="G2" s="64"/>
      <c r="H2" s="64"/>
      <c r="I2" s="64"/>
      <c r="J2" s="64"/>
      <c r="K2" s="64"/>
      <c r="L2" s="64"/>
      <c r="M2" s="64"/>
      <c r="N2" s="64"/>
      <c r="O2" s="64"/>
      <c r="P2" s="64"/>
      <c r="Q2" s="64"/>
      <c r="R2" s="64"/>
      <c r="S2" s="64"/>
      <c r="T2" s="64"/>
      <c r="U2" s="64"/>
      <c r="V2" s="64"/>
      <c r="W2" s="64"/>
      <c r="X2" s="64"/>
      <c r="Y2" s="64"/>
      <c r="Z2" s="64"/>
      <c r="AA2" s="64"/>
      <c r="AB2" s="64"/>
      <c r="AC2" s="64"/>
      <c r="AD2" s="64"/>
      <c r="AE2" s="64"/>
    </row>
    <row r="3" spans="1:31" ht="78.75" customHeight="1">
      <c r="A3" s="1207" t="str">
        <f>Basic!B1</f>
        <v xml:space="preserve">400 kV Transformer  Package 4TR-04-(SIS) for 3X 500 MVA, 400/220/33kV Transformers  1x315 MVA, 400/220/33kV Transformers  Under SIS Reserve Fund </v>
      </c>
      <c r="B3" s="1208"/>
      <c r="C3" s="1208"/>
      <c r="D3" s="1208"/>
      <c r="E3" s="1208"/>
      <c r="F3" s="64"/>
      <c r="G3" s="64"/>
      <c r="H3" s="64"/>
      <c r="I3" s="64"/>
      <c r="J3" s="64"/>
      <c r="K3" s="64"/>
      <c r="L3" s="64"/>
      <c r="M3" s="64"/>
      <c r="N3" s="64"/>
      <c r="O3" s="64"/>
      <c r="P3" s="64"/>
      <c r="Q3" s="64"/>
      <c r="R3" s="64"/>
      <c r="S3" s="64"/>
      <c r="T3" s="64"/>
      <c r="U3" s="64"/>
      <c r="V3" s="64"/>
      <c r="W3" s="64"/>
      <c r="X3" s="64"/>
      <c r="Y3" s="64"/>
      <c r="Z3" s="64"/>
      <c r="AA3" s="64"/>
      <c r="AB3" s="64"/>
      <c r="AC3" s="64"/>
      <c r="AD3" s="64"/>
      <c r="AE3" s="64"/>
    </row>
    <row r="4" spans="1:31">
      <c r="A4" s="15"/>
      <c r="F4" s="64"/>
      <c r="G4" s="64"/>
      <c r="H4" s="64"/>
      <c r="I4" s="64"/>
      <c r="J4" s="64"/>
      <c r="K4" s="64"/>
      <c r="L4" s="64"/>
      <c r="M4" s="64"/>
      <c r="N4" s="64"/>
      <c r="O4" s="64"/>
      <c r="P4" s="64"/>
      <c r="Q4" s="64"/>
      <c r="R4" s="64"/>
      <c r="S4" s="64"/>
      <c r="T4" s="64"/>
      <c r="U4" s="64"/>
      <c r="V4" s="64"/>
      <c r="W4" s="64"/>
      <c r="X4" s="64"/>
      <c r="Y4" s="64"/>
      <c r="Z4" s="64"/>
      <c r="AA4" s="64"/>
      <c r="AB4" s="64"/>
      <c r="AC4" s="64"/>
      <c r="AD4" s="64"/>
      <c r="AE4" s="64"/>
    </row>
    <row r="5" spans="1:31" ht="47.25" customHeight="1">
      <c r="A5" s="1289" t="s">
        <v>557</v>
      </c>
      <c r="B5" s="1289"/>
      <c r="C5" s="1289"/>
      <c r="D5" s="1289"/>
      <c r="E5" s="1289"/>
      <c r="F5" s="64"/>
      <c r="G5" s="64"/>
      <c r="H5" s="64"/>
      <c r="I5" s="64"/>
      <c r="J5" s="64"/>
      <c r="K5" s="64"/>
      <c r="L5" s="64"/>
      <c r="M5" s="64"/>
      <c r="N5" s="64"/>
      <c r="O5" s="64"/>
      <c r="P5" s="64"/>
      <c r="Q5" s="64"/>
      <c r="R5" s="64"/>
      <c r="S5" s="64"/>
      <c r="T5" s="64"/>
      <c r="U5" s="64"/>
      <c r="V5" s="64"/>
      <c r="W5" s="64"/>
      <c r="X5" s="64"/>
      <c r="Y5" s="64"/>
      <c r="Z5" s="64"/>
      <c r="AA5" s="64"/>
      <c r="AB5" s="64"/>
      <c r="AC5" s="64"/>
      <c r="AD5" s="64"/>
      <c r="AE5" s="64"/>
    </row>
    <row r="6" spans="1:31">
      <c r="A6" s="19"/>
      <c r="F6" s="64"/>
      <c r="G6" s="64"/>
      <c r="H6" s="64"/>
      <c r="I6" s="64"/>
      <c r="J6" s="64"/>
      <c r="K6" s="64"/>
      <c r="L6" s="64"/>
      <c r="M6" s="64"/>
      <c r="N6" s="64"/>
      <c r="O6" s="64"/>
      <c r="P6" s="64"/>
      <c r="Q6" s="64"/>
      <c r="R6" s="64"/>
      <c r="S6" s="64"/>
      <c r="T6" s="64"/>
      <c r="U6" s="64"/>
      <c r="V6" s="64"/>
      <c r="W6" s="64"/>
      <c r="X6" s="64"/>
      <c r="Y6" s="64"/>
      <c r="Z6" s="64"/>
      <c r="AA6" s="64"/>
      <c r="AB6" s="64"/>
      <c r="AC6" s="64"/>
      <c r="AD6" s="64"/>
      <c r="AE6" s="64"/>
    </row>
    <row r="7" spans="1:31" ht="20.100000000000001" customHeight="1">
      <c r="A7" s="20"/>
      <c r="F7" s="64"/>
      <c r="G7" s="64"/>
      <c r="H7" s="64"/>
      <c r="I7" s="64"/>
      <c r="J7" s="64"/>
      <c r="K7" s="64"/>
      <c r="L7" s="64"/>
      <c r="M7" s="64"/>
      <c r="N7" s="64"/>
      <c r="O7" s="64"/>
      <c r="P7" s="64"/>
      <c r="Q7" s="64"/>
      <c r="R7" s="64"/>
      <c r="S7" s="64"/>
      <c r="T7" s="64"/>
      <c r="U7" s="64"/>
      <c r="V7" s="64"/>
      <c r="W7" s="64"/>
      <c r="X7" s="64"/>
      <c r="Y7" s="64"/>
      <c r="Z7" s="64"/>
      <c r="AA7" s="64"/>
      <c r="AB7" s="64"/>
      <c r="AC7" s="64"/>
      <c r="AD7" s="64"/>
      <c r="AE7" s="64"/>
    </row>
    <row r="8" spans="1:31" ht="36" customHeight="1">
      <c r="A8" s="843" t="str">
        <f>'Attach 3(JV)'!A7</f>
        <v>Bidder’s Name and Address  :</v>
      </c>
      <c r="B8" s="843"/>
      <c r="C8" s="843"/>
      <c r="D8" s="843"/>
      <c r="E8" s="5" t="str">
        <f>'Attach 3(JV)'!E7</f>
        <v>To:</v>
      </c>
      <c r="F8" s="64"/>
      <c r="G8" s="64"/>
      <c r="H8" s="64"/>
      <c r="I8" s="64"/>
      <c r="J8" s="64"/>
      <c r="K8" s="64"/>
      <c r="L8" s="64"/>
      <c r="M8" s="64"/>
      <c r="N8" s="64"/>
      <c r="O8" s="64"/>
      <c r="P8" s="64"/>
      <c r="Q8" s="64"/>
      <c r="R8" s="64"/>
      <c r="S8" s="64"/>
      <c r="T8" s="64"/>
      <c r="U8" s="64"/>
      <c r="V8" s="64"/>
      <c r="W8" s="64"/>
      <c r="X8" s="64"/>
      <c r="Y8" s="64"/>
      <c r="Z8" s="64"/>
      <c r="AA8" s="64"/>
      <c r="AB8" s="64"/>
      <c r="AC8" s="64"/>
      <c r="AD8" s="64"/>
      <c r="AE8" s="64"/>
    </row>
    <row r="9" spans="1:31" ht="36" customHeight="1">
      <c r="A9" s="1155" t="str">
        <f>'Attach 3(JV)'!A8</f>
        <v/>
      </c>
      <c r="B9" s="1155"/>
      <c r="C9" s="365"/>
      <c r="D9" s="365"/>
      <c r="E9" s="3" t="str">
        <f>'Attach 3(JV)'!E8</f>
        <v>Contract Services</v>
      </c>
      <c r="F9" s="64"/>
      <c r="G9" s="64"/>
      <c r="H9" s="64"/>
      <c r="I9" s="64"/>
      <c r="J9" s="64"/>
      <c r="K9" s="64"/>
      <c r="L9" s="64"/>
      <c r="M9" s="64"/>
      <c r="N9" s="64"/>
      <c r="O9" s="64"/>
      <c r="P9" s="64"/>
      <c r="Q9" s="64"/>
      <c r="R9" s="64"/>
      <c r="S9" s="64"/>
      <c r="T9" s="64"/>
      <c r="U9" s="64"/>
      <c r="V9" s="64"/>
      <c r="W9" s="64"/>
      <c r="X9" s="64"/>
      <c r="Y9" s="64"/>
      <c r="Z9" s="64"/>
      <c r="AA9" s="64"/>
      <c r="AB9" s="64"/>
      <c r="AC9" s="64"/>
      <c r="AD9" s="64"/>
      <c r="AE9" s="64"/>
    </row>
    <row r="10" spans="1:31" ht="20.100000000000001" customHeight="1">
      <c r="A10" s="4" t="s">
        <v>54</v>
      </c>
      <c r="B10" s="1220">
        <f>'Attach 3(JV)'!B9:D9</f>
        <v>0</v>
      </c>
      <c r="C10" s="1220"/>
      <c r="D10" s="1220"/>
      <c r="E10" s="3" t="str">
        <f>'Attach 3(JV)'!E9</f>
        <v>Power Grid Corporation of India Ltd.,</v>
      </c>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row>
    <row r="11" spans="1:31" ht="20.100000000000001" customHeight="1">
      <c r="A11" s="4" t="s">
        <v>56</v>
      </c>
      <c r="B11" s="840">
        <f>'Attach 3(JV)'!B10:D10</f>
        <v>0</v>
      </c>
      <c r="C11" s="840"/>
      <c r="D11" s="840"/>
      <c r="E11" s="3" t="str">
        <f>'Attach 3(JV)'!E10</f>
        <v>"Saudamini", Plot No. 2, Sector 29</v>
      </c>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row>
    <row r="12" spans="1:31" ht="17.25" customHeight="1">
      <c r="B12" s="840">
        <f>'Attach 3(JV)'!B11:D11</f>
        <v>0</v>
      </c>
      <c r="C12" s="840"/>
      <c r="D12" s="840"/>
      <c r="E12" s="3" t="str">
        <f>'Attach 3(JV)'!E11</f>
        <v>Gurugram (Haryana) - 122001</v>
      </c>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row>
    <row r="13" spans="1:31" ht="17.25" customHeight="1">
      <c r="A13" s="19"/>
      <c r="B13" s="840">
        <f>'Attach 3(JV)'!B12</f>
        <v>0</v>
      </c>
      <c r="C13" s="840"/>
      <c r="D13" s="840"/>
      <c r="E13" s="3"/>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row>
    <row r="14" spans="1:31" ht="13.5" customHeight="1">
      <c r="A14" s="19"/>
      <c r="B14" s="840"/>
      <c r="C14" s="840"/>
      <c r="D14" s="840"/>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row>
    <row r="15" spans="1:31" ht="17.25" customHeight="1">
      <c r="A15" s="16" t="s">
        <v>60</v>
      </c>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row>
    <row r="16" spans="1:31">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row>
    <row r="17" spans="1:31" ht="56.25" customHeight="1">
      <c r="A17" s="144" t="s">
        <v>438</v>
      </c>
      <c r="B17" s="1000" t="s">
        <v>558</v>
      </c>
      <c r="C17" s="1000"/>
      <c r="D17" s="1000"/>
      <c r="E17" s="1000"/>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row>
    <row r="18" spans="1:31" ht="16.5" customHeight="1">
      <c r="A18" s="145"/>
      <c r="B18" s="1290" t="s">
        <v>559</v>
      </c>
      <c r="C18" s="1290"/>
      <c r="D18" s="1290"/>
      <c r="E18" s="1290"/>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row>
    <row r="19" spans="1:31" ht="18.75">
      <c r="A19" s="145"/>
      <c r="B19" s="1027" t="s">
        <v>560</v>
      </c>
      <c r="C19" s="1028"/>
      <c r="D19" s="1029"/>
      <c r="E19" s="735"/>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row>
    <row r="20" spans="1:31" ht="18" customHeight="1">
      <c r="B20" s="1284" t="s">
        <v>561</v>
      </c>
      <c r="C20" s="1285"/>
      <c r="D20" s="1286"/>
      <c r="E20" s="91"/>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row>
    <row r="21" spans="1:31" ht="18" customHeight="1">
      <c r="B21" s="734" t="s">
        <v>562</v>
      </c>
      <c r="C21" s="212"/>
      <c r="D21" s="213"/>
      <c r="E21" s="91"/>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row>
    <row r="22" spans="1:31" ht="18" customHeight="1">
      <c r="A22" s="214"/>
      <c r="B22" s="1027" t="s">
        <v>563</v>
      </c>
      <c r="C22" s="1028"/>
      <c r="D22" s="1029"/>
      <c r="E22" s="91"/>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row>
    <row r="23" spans="1:31" ht="18" customHeight="1">
      <c r="A23" s="1281"/>
      <c r="B23" s="1282"/>
      <c r="C23" s="1282"/>
      <c r="D23" s="1282"/>
      <c r="E23" s="1282"/>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row>
    <row r="24" spans="1:31" ht="15.75">
      <c r="A24" s="146"/>
      <c r="B24" s="146"/>
      <c r="C24" s="146"/>
      <c r="D24" s="146"/>
      <c r="E24" s="146"/>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31">
      <c r="B25" s="1283"/>
      <c r="C25" s="1283"/>
      <c r="D25" s="1283"/>
      <c r="E25" s="1283"/>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row>
    <row r="26" spans="1:31" ht="35.25" customHeight="1">
      <c r="A26" s="144" t="s">
        <v>564</v>
      </c>
      <c r="B26" s="1000" t="s">
        <v>565</v>
      </c>
      <c r="C26" s="1000"/>
      <c r="D26" s="1000"/>
      <c r="E26" s="1000"/>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row>
    <row r="27" spans="1:31" ht="36" customHeight="1">
      <c r="A27" s="127" t="s">
        <v>566</v>
      </c>
      <c r="B27" s="912" t="s">
        <v>567</v>
      </c>
      <c r="C27" s="912"/>
      <c r="D27" s="912"/>
      <c r="E27" s="117">
        <f>B10</f>
        <v>0</v>
      </c>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row>
    <row r="28" spans="1:31" ht="18.95" customHeight="1">
      <c r="A28" s="128" t="s">
        <v>568</v>
      </c>
      <c r="B28" s="1280" t="s">
        <v>569</v>
      </c>
      <c r="C28" s="1280"/>
      <c r="D28" s="1280"/>
      <c r="E28" s="85"/>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row>
    <row r="29" spans="1:31" ht="18.95" customHeight="1">
      <c r="A29" s="129"/>
      <c r="B29" s="1280" t="s">
        <v>570</v>
      </c>
      <c r="C29" s="1280"/>
      <c r="D29" s="1280"/>
      <c r="E29" s="12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row>
    <row r="30" spans="1:31" ht="18.95" customHeight="1">
      <c r="A30" s="129"/>
      <c r="B30" s="1280"/>
      <c r="C30" s="1280"/>
      <c r="D30" s="1280"/>
      <c r="E30" s="123"/>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row>
    <row r="31" spans="1:31" ht="18.95" customHeight="1">
      <c r="A31" s="129"/>
      <c r="B31" s="1280"/>
      <c r="C31" s="1280"/>
      <c r="D31" s="1280"/>
      <c r="E31" s="123"/>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row>
    <row r="32" spans="1:31" ht="18.95" customHeight="1">
      <c r="A32" s="129"/>
      <c r="B32" s="1280" t="s">
        <v>571</v>
      </c>
      <c r="C32" s="1280"/>
      <c r="D32" s="1280"/>
      <c r="E32" s="123"/>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row>
    <row r="33" spans="1:31" ht="18.95" customHeight="1">
      <c r="A33" s="129"/>
      <c r="B33" s="1280"/>
      <c r="C33" s="1280"/>
      <c r="D33" s="1280"/>
      <c r="E33" s="192"/>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row>
    <row r="34" spans="1:31" ht="18.95" customHeight="1">
      <c r="A34" s="129"/>
      <c r="B34" s="1280"/>
      <c r="C34" s="1280"/>
      <c r="D34" s="1280"/>
      <c r="E34" s="192"/>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row>
    <row r="35" spans="1:31" ht="18.95" customHeight="1">
      <c r="A35" s="129"/>
      <c r="B35" s="1280" t="s">
        <v>572</v>
      </c>
      <c r="C35" s="1280"/>
      <c r="D35" s="1280"/>
      <c r="E35" s="192"/>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row>
    <row r="36" spans="1:31" ht="18.95" customHeight="1">
      <c r="A36" s="129"/>
      <c r="B36" s="1280"/>
      <c r="C36" s="1280"/>
      <c r="D36" s="1280"/>
      <c r="E36" s="123"/>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row>
    <row r="37" spans="1:31" ht="18.95" customHeight="1">
      <c r="A37" s="147"/>
      <c r="B37" s="1301"/>
      <c r="C37" s="1301"/>
      <c r="D37" s="1301"/>
      <c r="E37" s="12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row>
    <row r="38" spans="1:31" ht="18.95" customHeight="1">
      <c r="A38" s="128" t="s">
        <v>573</v>
      </c>
      <c r="B38" s="1308" t="s">
        <v>574</v>
      </c>
      <c r="C38" s="1308"/>
      <c r="D38" s="1308"/>
      <c r="E38" s="1287"/>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row>
    <row r="39" spans="1:31" ht="60.75" customHeight="1">
      <c r="A39" s="147"/>
      <c r="B39" s="1291" t="s">
        <v>575</v>
      </c>
      <c r="C39" s="1292"/>
      <c r="D39" s="1293"/>
      <c r="E39" s="1288"/>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row>
    <row r="40" spans="1:31" ht="93" customHeight="1">
      <c r="A40" s="1170" t="s">
        <v>576</v>
      </c>
      <c r="B40" s="1275" t="s">
        <v>577</v>
      </c>
      <c r="C40" s="1276"/>
      <c r="D40" s="1277"/>
      <c r="E40" s="373"/>
      <c r="F40" s="64"/>
      <c r="G40" s="64"/>
      <c r="H40" s="64"/>
      <c r="I40" s="64"/>
      <c r="J40" s="64"/>
      <c r="K40" s="64"/>
      <c r="L40" s="64"/>
      <c r="M40" s="64" t="str">
        <f>IF('Names of Bidder'!D15="Yes","Yes","No")</f>
        <v>No</v>
      </c>
      <c r="N40" s="64"/>
      <c r="O40" s="64"/>
      <c r="P40" s="64"/>
      <c r="Q40" s="64"/>
      <c r="R40" s="64"/>
      <c r="S40" s="64"/>
      <c r="T40" s="64"/>
      <c r="U40" s="64"/>
      <c r="V40" s="64"/>
      <c r="W40" s="64"/>
      <c r="X40" s="64"/>
      <c r="Y40" s="64"/>
      <c r="Z40" s="64"/>
      <c r="AA40" s="64"/>
      <c r="AB40" s="64"/>
      <c r="AC40" s="64"/>
      <c r="AD40" s="64"/>
      <c r="AE40" s="64"/>
    </row>
    <row r="41" spans="1:31" ht="22.5" customHeight="1">
      <c r="A41" s="1171"/>
      <c r="B41" s="915"/>
      <c r="C41" s="916"/>
      <c r="D41" s="1278"/>
      <c r="E41" s="370"/>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row>
    <row r="42" spans="1:31" ht="60.75" customHeight="1">
      <c r="A42" s="260" t="s">
        <v>578</v>
      </c>
      <c r="B42" s="1027" t="s">
        <v>579</v>
      </c>
      <c r="C42" s="1028"/>
      <c r="D42" s="1029"/>
      <c r="E42" s="369"/>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row>
    <row r="43" spans="1:31" ht="114.75" customHeight="1">
      <c r="A43" s="371" t="s">
        <v>580</v>
      </c>
      <c r="B43" s="1275" t="s">
        <v>581</v>
      </c>
      <c r="C43" s="1276"/>
      <c r="D43" s="1277"/>
      <c r="E43" s="373"/>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row>
    <row r="44" spans="1:31" ht="21.75" customHeight="1">
      <c r="A44" s="35" t="s">
        <v>582</v>
      </c>
      <c r="B44" s="1302" t="s">
        <v>583</v>
      </c>
      <c r="C44" s="1303"/>
      <c r="D44" s="1304"/>
      <c r="E44" s="67"/>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row>
    <row r="45" spans="1:31" ht="24.75" customHeight="1">
      <c r="A45" s="35" t="s">
        <v>584</v>
      </c>
      <c r="B45" s="1307" t="s">
        <v>585</v>
      </c>
      <c r="C45" s="1307"/>
      <c r="D45" s="1307"/>
      <c r="E45" s="67"/>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row>
    <row r="46" spans="1:31" ht="44.25" customHeight="1">
      <c r="A46" s="257" t="s">
        <v>586</v>
      </c>
      <c r="B46" s="1307" t="s">
        <v>587</v>
      </c>
      <c r="C46" s="1307"/>
      <c r="D46" s="1307"/>
      <c r="E46" s="67"/>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row>
    <row r="47" spans="1:31" ht="36.75" customHeight="1">
      <c r="A47" s="257"/>
      <c r="B47" s="1307" t="s">
        <v>588</v>
      </c>
      <c r="C47" s="1307"/>
      <c r="D47" s="1307"/>
      <c r="E47" s="258" t="s">
        <v>589</v>
      </c>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row>
    <row r="48" spans="1:31" ht="17.100000000000001" customHeight="1">
      <c r="A48" s="257" t="s">
        <v>590</v>
      </c>
      <c r="B48" s="1190"/>
      <c r="C48" s="1279"/>
      <c r="D48" s="1191"/>
      <c r="E48" s="67"/>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row>
    <row r="49" spans="1:31" ht="17.100000000000001" customHeight="1">
      <c r="A49" s="257" t="s">
        <v>75</v>
      </c>
      <c r="B49" s="1190"/>
      <c r="C49" s="1279"/>
      <c r="D49" s="1191"/>
      <c r="E49" s="67"/>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row>
    <row r="50" spans="1:31" ht="17.100000000000001" customHeight="1">
      <c r="A50" s="257" t="s">
        <v>76</v>
      </c>
      <c r="B50" s="1190"/>
      <c r="C50" s="1279"/>
      <c r="D50" s="1191"/>
      <c r="E50" s="67"/>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row>
    <row r="51" spans="1:31" ht="66.75" customHeight="1">
      <c r="A51" s="257" t="s">
        <v>273</v>
      </c>
      <c r="B51" s="1307" t="s">
        <v>591</v>
      </c>
      <c r="C51" s="1307"/>
      <c r="D51" s="1307"/>
      <c r="E51" s="259"/>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row>
    <row r="52" spans="1:31" ht="17.100000000000001" customHeight="1">
      <c r="A52" s="257"/>
      <c r="B52" s="1307" t="s">
        <v>588</v>
      </c>
      <c r="C52" s="1307"/>
      <c r="D52" s="1307"/>
      <c r="E52" s="258" t="s">
        <v>589</v>
      </c>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row>
    <row r="53" spans="1:31" ht="17.100000000000001" customHeight="1">
      <c r="A53" s="257" t="s">
        <v>590</v>
      </c>
      <c r="B53" s="1190"/>
      <c r="C53" s="1279"/>
      <c r="D53" s="1191"/>
      <c r="E53" s="67"/>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row>
    <row r="54" spans="1:31" ht="17.100000000000001" customHeight="1">
      <c r="A54" s="257" t="s">
        <v>75</v>
      </c>
      <c r="B54" s="1190"/>
      <c r="C54" s="1279"/>
      <c r="D54" s="1191"/>
      <c r="E54" s="67"/>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row>
    <row r="55" spans="1:31" ht="17.100000000000001" customHeight="1">
      <c r="A55" s="257" t="s">
        <v>76</v>
      </c>
      <c r="B55" s="1190"/>
      <c r="C55" s="1279"/>
      <c r="D55" s="1191"/>
      <c r="E55" s="67"/>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row>
    <row r="56" spans="1:31" ht="17.100000000000001" customHeight="1">
      <c r="A56" s="260" t="s">
        <v>166</v>
      </c>
      <c r="B56" s="1190"/>
      <c r="C56" s="1279"/>
      <c r="D56" s="1191"/>
      <c r="E56" s="67"/>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row>
    <row r="57" spans="1:31" ht="17.100000000000001" customHeight="1">
      <c r="A57" s="257" t="s">
        <v>167</v>
      </c>
      <c r="B57" s="1190"/>
      <c r="C57" s="1279"/>
      <c r="D57" s="1191"/>
      <c r="E57" s="67"/>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row>
    <row r="58" spans="1:31" ht="17.100000000000001" customHeight="1">
      <c r="A58" s="260" t="s">
        <v>169</v>
      </c>
      <c r="B58" s="1190"/>
      <c r="C58" s="1279"/>
      <c r="D58" s="1191"/>
      <c r="E58" s="67"/>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row>
    <row r="59" spans="1:31" ht="17.100000000000001" customHeight="1">
      <c r="A59" s="35">
        <v>6</v>
      </c>
      <c r="B59" s="1297" t="s">
        <v>592</v>
      </c>
      <c r="C59" s="1297"/>
      <c r="D59" s="1297"/>
      <c r="E59" s="67"/>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1" ht="17.100000000000001" customHeight="1">
      <c r="A60" s="35">
        <v>7</v>
      </c>
      <c r="B60" s="1280" t="s">
        <v>593</v>
      </c>
      <c r="C60" s="1280"/>
      <c r="D60" s="1280"/>
      <c r="E60" s="67"/>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1" ht="17.100000000000001" customHeight="1">
      <c r="A61" s="84"/>
      <c r="B61" s="1280"/>
      <c r="C61" s="1280"/>
      <c r="D61" s="1280"/>
      <c r="E61" s="123"/>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1" ht="17.100000000000001" customHeight="1">
      <c r="A62" s="79"/>
      <c r="B62" s="1301"/>
      <c r="C62" s="1301"/>
      <c r="D62" s="1301"/>
      <c r="E62" s="12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row>
    <row r="63" spans="1:31" ht="17.100000000000001" customHeight="1">
      <c r="A63" s="84">
        <v>8</v>
      </c>
      <c r="B63" s="1306" t="s">
        <v>594</v>
      </c>
      <c r="C63" s="1306"/>
      <c r="D63" s="1306"/>
      <c r="E63" s="125"/>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row>
    <row r="64" spans="1:31" ht="17.100000000000001" customHeight="1">
      <c r="A64" s="84"/>
      <c r="B64" s="1280" t="s">
        <v>48</v>
      </c>
      <c r="C64" s="1280"/>
      <c r="D64" s="1280"/>
      <c r="E64" s="123"/>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row>
    <row r="65" spans="1:31" ht="17.100000000000001" customHeight="1">
      <c r="A65" s="35">
        <v>9</v>
      </c>
      <c r="B65" s="1298" t="s">
        <v>595</v>
      </c>
      <c r="C65" s="1299"/>
      <c r="D65" s="1300"/>
      <c r="E65" s="126"/>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row>
    <row r="66" spans="1:31" ht="17.100000000000001" customHeight="1">
      <c r="A66" s="84"/>
      <c r="B66" s="1280" t="s">
        <v>596</v>
      </c>
      <c r="C66" s="1280"/>
      <c r="D66" s="1280"/>
      <c r="E66" s="123"/>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row>
    <row r="67" spans="1:31" ht="17.100000000000001" customHeight="1">
      <c r="A67" s="84"/>
      <c r="B67" s="1280" t="s">
        <v>597</v>
      </c>
      <c r="C67" s="1280"/>
      <c r="D67" s="1280"/>
      <c r="E67" s="123"/>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row>
    <row r="68" spans="1:31" ht="17.100000000000001" customHeight="1">
      <c r="A68" s="79"/>
      <c r="B68" s="1301" t="s">
        <v>598</v>
      </c>
      <c r="C68" s="1301"/>
      <c r="D68" s="1301"/>
      <c r="E68" s="12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row>
    <row r="69" spans="1:31" ht="17.100000000000001" customHeight="1">
      <c r="A69" s="35">
        <v>10</v>
      </c>
      <c r="B69" s="1305" t="s">
        <v>599</v>
      </c>
      <c r="C69" s="1305"/>
      <c r="D69" s="1305"/>
      <c r="E69" s="126"/>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row>
    <row r="70" spans="1:31" ht="17.100000000000001" customHeight="1">
      <c r="A70" s="84"/>
      <c r="B70" s="1280" t="s">
        <v>600</v>
      </c>
      <c r="C70" s="1280"/>
      <c r="D70" s="1280"/>
      <c r="E70" s="123"/>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row>
    <row r="71" spans="1:31" ht="17.100000000000001" customHeight="1">
      <c r="A71" s="84"/>
      <c r="B71" s="1280" t="s">
        <v>601</v>
      </c>
      <c r="C71" s="1280"/>
      <c r="D71" s="1280"/>
      <c r="E71" s="123"/>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row>
    <row r="72" spans="1:31" ht="17.100000000000001" customHeight="1">
      <c r="A72" s="84"/>
      <c r="B72" s="1280"/>
      <c r="C72" s="1280"/>
      <c r="D72" s="1280"/>
      <c r="E72" s="123"/>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row>
    <row r="73" spans="1:31" ht="17.100000000000001" customHeight="1">
      <c r="A73" s="84"/>
      <c r="B73" s="1280"/>
      <c r="C73" s="1280"/>
      <c r="D73" s="1280"/>
      <c r="E73" s="123"/>
      <c r="F73" s="64"/>
      <c r="G73" s="64"/>
      <c r="H73" s="764">
        <v>2</v>
      </c>
      <c r="I73" s="64"/>
      <c r="J73" s="64"/>
      <c r="K73" s="64"/>
      <c r="L73" s="64"/>
      <c r="M73" s="64"/>
      <c r="N73" s="64"/>
      <c r="O73" s="64"/>
      <c r="P73" s="64"/>
      <c r="Q73" s="64"/>
      <c r="R73" s="64"/>
      <c r="S73" s="64"/>
      <c r="T73" s="64"/>
      <c r="U73" s="64"/>
      <c r="V73" s="64"/>
      <c r="W73" s="64"/>
      <c r="X73" s="64"/>
      <c r="Y73" s="64"/>
      <c r="Z73" s="64"/>
      <c r="AA73" s="64"/>
      <c r="AB73" s="64"/>
      <c r="AC73" s="64"/>
      <c r="AD73" s="64"/>
      <c r="AE73" s="64"/>
    </row>
    <row r="74" spans="1:31" ht="17.100000000000001" customHeight="1">
      <c r="A74" s="84"/>
      <c r="B74" s="1280" t="s">
        <v>602</v>
      </c>
      <c r="C74" s="1280"/>
      <c r="D74" s="1280"/>
      <c r="E74" s="123"/>
      <c r="F74" s="64"/>
      <c r="G74" s="64"/>
      <c r="H74" s="64"/>
      <c r="I74" s="64"/>
      <c r="J74" s="64"/>
      <c r="K74" s="64"/>
      <c r="L74" s="64"/>
      <c r="M74" s="64"/>
      <c r="N74" s="64"/>
      <c r="O74" s="64"/>
      <c r="P74" s="64"/>
      <c r="Q74" s="64"/>
      <c r="R74" s="64"/>
      <c r="S74" s="64"/>
      <c r="T74" s="64"/>
      <c r="U74" s="64"/>
      <c r="V74" s="64"/>
      <c r="W74" s="64"/>
      <c r="X74" s="64"/>
      <c r="Y74" s="64"/>
      <c r="Z74" s="70"/>
      <c r="AA74" s="70"/>
      <c r="AB74" s="70"/>
      <c r="AC74" s="64"/>
      <c r="AD74" s="64"/>
      <c r="AE74" s="64"/>
    </row>
    <row r="75" spans="1:31" ht="17.100000000000001" customHeight="1">
      <c r="A75" s="84"/>
      <c r="B75" s="1280" t="s">
        <v>603</v>
      </c>
      <c r="C75" s="1280"/>
      <c r="D75" s="1280"/>
      <c r="E75" s="123"/>
      <c r="F75" s="64"/>
      <c r="G75" s="64"/>
      <c r="H75" s="64"/>
      <c r="I75" s="64"/>
      <c r="J75" s="64"/>
      <c r="K75" s="64"/>
      <c r="L75" s="64"/>
      <c r="M75" s="64"/>
      <c r="N75" s="64"/>
      <c r="O75" s="64"/>
      <c r="P75" s="64"/>
      <c r="Q75" s="64"/>
      <c r="R75" s="64"/>
      <c r="S75" s="64"/>
      <c r="T75" s="64"/>
      <c r="U75" s="64"/>
      <c r="V75" s="64"/>
      <c r="W75" s="64"/>
      <c r="X75" s="64"/>
      <c r="Y75" s="64"/>
      <c r="Z75" s="70"/>
      <c r="AA75" s="70"/>
      <c r="AB75" s="70"/>
      <c r="AC75" s="64"/>
      <c r="AD75" s="64"/>
      <c r="AE75" s="64"/>
    </row>
    <row r="76" spans="1:31" ht="18.95" customHeight="1">
      <c r="A76" s="84"/>
      <c r="B76" s="1294" t="s">
        <v>603</v>
      </c>
      <c r="C76" s="1295"/>
      <c r="D76" s="1296"/>
      <c r="E76" s="84" t="str">
        <f>IF(H73=1,"Saving Account","Current Account")</f>
        <v>Current Account</v>
      </c>
      <c r="F76" s="64"/>
      <c r="G76" s="64"/>
      <c r="H76" s="64"/>
      <c r="I76" s="64"/>
      <c r="J76" s="64"/>
      <c r="K76" s="64"/>
      <c r="L76" s="64"/>
      <c r="M76" s="64"/>
      <c r="N76" s="64"/>
      <c r="O76" s="64"/>
      <c r="P76" s="64"/>
      <c r="Q76" s="64"/>
      <c r="R76" s="64"/>
      <c r="S76" s="64"/>
      <c r="T76" s="64"/>
      <c r="U76" s="64"/>
      <c r="V76" s="64"/>
      <c r="W76" s="64"/>
      <c r="X76" s="64"/>
      <c r="Y76" s="64"/>
      <c r="Z76" s="70"/>
      <c r="AA76" s="70"/>
      <c r="AB76" s="70"/>
      <c r="AC76" s="64"/>
      <c r="AD76" s="64"/>
      <c r="AE76" s="64"/>
    </row>
    <row r="77" spans="1:31" ht="33" customHeight="1">
      <c r="A77" s="68">
        <v>11</v>
      </c>
      <c r="B77" s="912" t="s">
        <v>604</v>
      </c>
      <c r="C77" s="912"/>
      <c r="D77" s="912"/>
      <c r="E77" s="67"/>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row>
    <row r="78" spans="1:31" ht="48" customHeight="1">
      <c r="A78" s="68">
        <v>12</v>
      </c>
      <c r="B78" s="912" t="s">
        <v>605</v>
      </c>
      <c r="C78" s="912"/>
      <c r="D78" s="912"/>
      <c r="E78" s="67"/>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row>
    <row r="79" spans="1:31" ht="50.25" customHeight="1">
      <c r="A79" s="1227" t="s">
        <v>606</v>
      </c>
      <c r="B79" s="1227"/>
      <c r="C79" s="1227"/>
      <c r="D79" s="1227"/>
      <c r="E79" s="1227"/>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row>
    <row r="80" spans="1:31">
      <c r="A80" s="1035"/>
      <c r="B80" s="1035"/>
      <c r="C80" s="1035"/>
      <c r="D80" s="1035"/>
      <c r="E80" s="1035"/>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row>
    <row r="81" spans="1:5" ht="15">
      <c r="A81" s="1020" t="s">
        <v>607</v>
      </c>
      <c r="B81" s="1020"/>
      <c r="C81" s="1020"/>
      <c r="D81" s="1020"/>
      <c r="E81" s="1020"/>
    </row>
    <row r="82" spans="1:5" ht="15">
      <c r="A82" s="1274"/>
      <c r="B82" s="1274"/>
      <c r="C82" s="1274"/>
      <c r="D82" s="1274"/>
      <c r="E82" s="1274"/>
    </row>
    <row r="83" spans="1:5" ht="15">
      <c r="A83" s="1020" t="s">
        <v>608</v>
      </c>
      <c r="B83" s="1020"/>
      <c r="C83" s="1020"/>
      <c r="D83" s="1020"/>
      <c r="E83" s="1020"/>
    </row>
    <row r="84" spans="1:5" ht="15">
      <c r="A84" s="1274"/>
      <c r="B84" s="1274"/>
      <c r="C84" s="1274"/>
      <c r="D84" s="1274"/>
      <c r="E84" s="1274"/>
    </row>
    <row r="85" spans="1:5" ht="15">
      <c r="A85" s="1041" t="s">
        <v>609</v>
      </c>
      <c r="B85" s="1041"/>
      <c r="C85" s="1041"/>
      <c r="D85" s="1041"/>
      <c r="E85" s="1041"/>
    </row>
    <row r="86" spans="1:5" ht="15">
      <c r="A86" s="1041" t="s">
        <v>610</v>
      </c>
      <c r="B86" s="1041"/>
      <c r="C86" s="1041"/>
      <c r="D86" s="1041"/>
      <c r="E86" s="1041"/>
    </row>
    <row r="87" spans="1:5" ht="15">
      <c r="A87" s="1041" t="s">
        <v>611</v>
      </c>
      <c r="B87" s="1041"/>
      <c r="C87" s="1041"/>
      <c r="D87" s="1041"/>
      <c r="E87" s="1041"/>
    </row>
    <row r="88" spans="1:5" ht="15">
      <c r="A88" s="1274"/>
      <c r="B88" s="1274"/>
      <c r="C88" s="1274"/>
      <c r="D88" s="1274"/>
      <c r="E88" s="1274"/>
    </row>
    <row r="89" spans="1:5" ht="32.25" customHeight="1">
      <c r="A89" s="1020" t="s">
        <v>612</v>
      </c>
      <c r="B89" s="1020"/>
      <c r="C89" s="1020"/>
      <c r="D89" s="1020"/>
      <c r="E89" s="1020"/>
    </row>
    <row r="90" spans="1:5">
      <c r="A90" s="46"/>
      <c r="B90" s="46"/>
      <c r="C90" s="46"/>
      <c r="D90" s="372"/>
      <c r="E90" s="46"/>
    </row>
    <row r="91" spans="1:5" ht="24.95" customHeight="1">
      <c r="A91" s="23" t="s">
        <v>62</v>
      </c>
      <c r="B91" s="49" t="str">
        <f>'Attach 3(JV)'!B24</f>
        <v>--</v>
      </c>
      <c r="D91" s="39" t="s">
        <v>63</v>
      </c>
      <c r="E91" s="185" t="str">
        <f>'Attach 3(JV)'!E24</f>
        <v/>
      </c>
    </row>
    <row r="92" spans="1:5" ht="34.5" customHeight="1">
      <c r="A92" s="23" t="s">
        <v>64</v>
      </c>
      <c r="B92" s="185" t="str">
        <f>'Attach 3(JV)'!B25</f>
        <v/>
      </c>
      <c r="D92" s="39" t="s">
        <v>65</v>
      </c>
      <c r="E92" s="185" t="str">
        <f>'Attach 3(JV)'!E25</f>
        <v/>
      </c>
    </row>
    <row r="93" spans="1:5" ht="24.95" customHeight="1">
      <c r="D93" s="39"/>
      <c r="E93" s="25"/>
    </row>
    <row r="94" spans="1:5" ht="48" customHeight="1">
      <c r="A94" s="25"/>
    </row>
    <row r="95" spans="1:5" ht="96" customHeight="1"/>
    <row r="96" spans="1:5" ht="20.100000000000001" customHeight="1">
      <c r="A96" s="25"/>
    </row>
    <row r="97" spans="1:1" ht="46.5" customHeight="1"/>
    <row r="98" spans="1:1" ht="20.100000000000001" customHeight="1">
      <c r="A98" s="25"/>
    </row>
    <row r="99" spans="1:1" ht="20.100000000000001" customHeight="1"/>
    <row r="100" spans="1:1" ht="20.100000000000001" customHeight="1">
      <c r="A100" s="25"/>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G65" sqref="G65:L65"/>
    </sheetView>
  </sheetViews>
  <sheetFormatPr defaultColWidth="9.140625" defaultRowHeight="16.5"/>
  <cols>
    <col min="1" max="1" width="12.140625" style="582" customWidth="1"/>
    <col min="2" max="2" width="18.140625" style="582" customWidth="1"/>
    <col min="3" max="5" width="7.42578125" style="582" customWidth="1"/>
    <col min="6" max="8" width="7.42578125" style="518" customWidth="1"/>
    <col min="9" max="12" width="7.42578125" style="308" customWidth="1"/>
    <col min="13" max="16384" width="9.140625" style="308"/>
  </cols>
  <sheetData>
    <row r="1" spans="1:26" s="597" customFormat="1" ht="21" customHeight="1">
      <c r="A1" s="1309" t="str">
        <f>'Attach 15'!A1:D1</f>
        <v>Specification No.: CC/NT/W-TR/DOM/A04/24/04796</v>
      </c>
      <c r="B1" s="1309"/>
      <c r="C1" s="1309"/>
      <c r="D1" s="1309"/>
      <c r="E1" s="1309"/>
      <c r="F1" s="1309"/>
      <c r="G1" s="1309"/>
      <c r="H1" s="1310" t="s">
        <v>613</v>
      </c>
      <c r="I1" s="1310"/>
      <c r="J1" s="1310"/>
      <c r="K1" s="1310"/>
      <c r="L1" s="1310"/>
    </row>
    <row r="2" spans="1:26" ht="11.25" customHeight="1">
      <c r="Z2" s="598">
        <f>'[20]Attach 3(JV)'!Z2</f>
        <v>0</v>
      </c>
    </row>
    <row r="3" spans="1:26" ht="89.25" customHeight="1">
      <c r="A3" s="1207" t="str">
        <f>'Attach 15'!A3:E3</f>
        <v xml:space="preserve">400 kV Transformer  Package 4TR-04-(SIS) for 3X 500 MVA, 400/220/33kV Transformers  1x315 MVA, 400/220/33kV Transformers  Under SIS Reserve Fund </v>
      </c>
      <c r="B3" s="1208"/>
      <c r="C3" s="1208"/>
      <c r="D3" s="1208"/>
      <c r="E3" s="1208"/>
      <c r="F3" s="1208"/>
      <c r="G3" s="1208"/>
      <c r="H3" s="1208"/>
      <c r="I3" s="1208"/>
      <c r="J3" s="1208"/>
      <c r="K3" s="1208"/>
      <c r="L3" s="1208"/>
    </row>
    <row r="4" spans="1:26" ht="15.95" customHeight="1">
      <c r="A4" s="599"/>
      <c r="H4" s="17"/>
      <c r="I4" s="2"/>
    </row>
    <row r="5" spans="1:26" ht="20.100000000000001" customHeight="1">
      <c r="A5" s="1311" t="s">
        <v>614</v>
      </c>
      <c r="B5" s="1311"/>
      <c r="C5" s="1311"/>
      <c r="D5" s="1311"/>
      <c r="E5" s="1311"/>
      <c r="F5" s="1311"/>
      <c r="G5" s="1311"/>
      <c r="H5" s="1311"/>
      <c r="I5" s="1311"/>
      <c r="J5" s="1311"/>
      <c r="K5" s="1311"/>
      <c r="L5" s="1311"/>
    </row>
    <row r="6" spans="1:26" ht="15.95" customHeight="1">
      <c r="A6" s="600"/>
      <c r="H6" s="17"/>
      <c r="I6" s="2"/>
    </row>
    <row r="7" spans="1:26" ht="20.100000000000001" customHeight="1">
      <c r="A7" s="601" t="str">
        <f>'Attach 15'!A8:D8</f>
        <v>Bidder’s Name and Address  :</v>
      </c>
      <c r="G7" s="5" t="str">
        <f>'[20]Attach 3(JV)'!E7</f>
        <v>To:</v>
      </c>
      <c r="I7" s="2"/>
    </row>
    <row r="8" spans="1:26" ht="36" customHeight="1">
      <c r="A8" s="1312" t="str">
        <f>'[20]Attach 3(JV)'!A8</f>
        <v/>
      </c>
      <c r="B8" s="1312"/>
      <c r="C8" s="1312"/>
      <c r="D8" s="1312"/>
      <c r="E8" s="1312"/>
      <c r="F8" s="1312"/>
      <c r="G8" s="3" t="str">
        <f>'[20]Attach 3(JV)'!E8</f>
        <v>Contract Services</v>
      </c>
      <c r="I8" s="2"/>
    </row>
    <row r="9" spans="1:26" ht="20.100000000000001" customHeight="1">
      <c r="A9" s="4" t="s">
        <v>54</v>
      </c>
      <c r="B9" s="840">
        <f>'Attach 15'!B10:D10</f>
        <v>0</v>
      </c>
      <c r="C9" s="840"/>
      <c r="D9" s="840"/>
      <c r="E9" s="840"/>
      <c r="F9" s="840"/>
      <c r="G9" s="3" t="str">
        <f>'[20]Attach 3(JV)'!E9</f>
        <v>Power Grid Corporation of India Ltd.,</v>
      </c>
      <c r="I9" s="2"/>
    </row>
    <row r="10" spans="1:26" ht="20.100000000000001" customHeight="1">
      <c r="A10" s="4" t="s">
        <v>56</v>
      </c>
      <c r="B10" s="840">
        <f>'Attach 15'!B11:D11</f>
        <v>0</v>
      </c>
      <c r="C10" s="840"/>
      <c r="D10" s="840"/>
      <c r="E10" s="840"/>
      <c r="F10" s="840"/>
      <c r="G10" s="3" t="str">
        <f>'[20]Attach 3(JV)'!E10</f>
        <v>"Saudamini", Plot No. 2, Sector 29</v>
      </c>
      <c r="I10" s="2"/>
    </row>
    <row r="11" spans="1:26" ht="20.100000000000001" customHeight="1">
      <c r="B11" s="840">
        <f>'Attach 15'!B12:D12</f>
        <v>0</v>
      </c>
      <c r="C11" s="840"/>
      <c r="D11" s="840"/>
      <c r="E11" s="840"/>
      <c r="F11" s="840"/>
      <c r="G11" s="3" t="str">
        <f>'Attach 3(JV)'!E11</f>
        <v>Gurugram (Haryana) - 122001</v>
      </c>
    </row>
    <row r="12" spans="1:26" ht="20.100000000000001" customHeight="1">
      <c r="A12" s="600"/>
      <c r="B12" s="840">
        <f>'Attach 15'!B13:D13</f>
        <v>0</v>
      </c>
      <c r="C12" s="840"/>
      <c r="D12" s="840"/>
      <c r="E12" s="840"/>
      <c r="F12" s="840"/>
      <c r="G12" s="3"/>
    </row>
    <row r="13" spans="1:26" ht="15.95" customHeight="1">
      <c r="A13" s="600"/>
      <c r="B13" s="89"/>
      <c r="C13" s="89"/>
      <c r="D13" s="89"/>
      <c r="E13" s="89"/>
      <c r="F13" s="89"/>
    </row>
    <row r="14" spans="1:26" ht="20.100000000000001" customHeight="1">
      <c r="A14" s="582" t="s">
        <v>60</v>
      </c>
    </row>
    <row r="15" spans="1:26" ht="20.100000000000001" customHeight="1">
      <c r="A15" s="600"/>
    </row>
    <row r="16" spans="1:26" ht="57.75" customHeight="1">
      <c r="A16" s="1316" t="s">
        <v>615</v>
      </c>
      <c r="B16" s="1316"/>
      <c r="C16" s="1316"/>
      <c r="D16" s="1316"/>
      <c r="E16" s="1316"/>
      <c r="F16" s="1316"/>
      <c r="G16" s="1316"/>
      <c r="H16" s="1316"/>
      <c r="I16" s="1316"/>
      <c r="J16" s="1316"/>
      <c r="K16" s="1316"/>
      <c r="L16" s="1316"/>
    </row>
    <row r="17" spans="1:12" ht="20.100000000000001" customHeight="1">
      <c r="A17" s="602">
        <v>1</v>
      </c>
      <c r="B17" s="603" t="s">
        <v>616</v>
      </c>
    </row>
    <row r="18" spans="1:12" ht="82.5" customHeight="1">
      <c r="A18" s="604"/>
      <c r="B18" s="1317" t="s">
        <v>617</v>
      </c>
      <c r="C18" s="1317"/>
      <c r="D18" s="1317"/>
      <c r="E18" s="1317"/>
      <c r="F18" s="1317"/>
      <c r="G18" s="1317"/>
      <c r="H18" s="1317"/>
      <c r="I18" s="1317"/>
      <c r="J18" s="1317"/>
      <c r="K18" s="1317"/>
      <c r="L18" s="1317"/>
    </row>
    <row r="19" spans="1:12" ht="60.75" customHeight="1">
      <c r="A19" s="575">
        <v>1.1000000000000001</v>
      </c>
      <c r="B19" s="1318" t="s">
        <v>618</v>
      </c>
      <c r="C19" s="1318"/>
      <c r="D19" s="1318"/>
      <c r="E19" s="1318"/>
      <c r="F19" s="1318"/>
      <c r="G19" s="1318"/>
      <c r="H19" s="1318"/>
      <c r="I19" s="1318"/>
      <c r="J19" s="1318"/>
      <c r="K19" s="1318"/>
      <c r="L19" s="1318"/>
    </row>
    <row r="20" spans="1:12" ht="33" customHeight="1">
      <c r="A20" s="604"/>
      <c r="B20" s="1313" t="str">
        <f>IF('[20]Names of Bidder'!I6="Sole Bidder","Name of the Bidder (Sole Bidder)", "Name of Bidder (Lead Partner)")</f>
        <v>Name of the Bidder (Sole Bidder)</v>
      </c>
      <c r="C20" s="1313"/>
      <c r="D20" s="1313"/>
      <c r="E20" s="1313"/>
      <c r="F20" s="1313"/>
      <c r="G20" s="1313"/>
      <c r="H20" s="1314">
        <f>B9</f>
        <v>0</v>
      </c>
      <c r="I20" s="1314"/>
      <c r="J20" s="1314"/>
      <c r="K20" s="1314"/>
      <c r="L20" s="1314"/>
    </row>
    <row r="21" spans="1:12" ht="33" customHeight="1">
      <c r="A21" s="605"/>
      <c r="B21" s="1313" t="s">
        <v>619</v>
      </c>
      <c r="C21" s="1313"/>
      <c r="D21" s="1313"/>
      <c r="E21" s="1313"/>
      <c r="F21" s="1313"/>
      <c r="G21" s="1313"/>
      <c r="H21" s="1315" t="s">
        <v>620</v>
      </c>
      <c r="I21" s="1315"/>
      <c r="J21" s="1315"/>
      <c r="K21" s="1315"/>
      <c r="L21" s="1315"/>
    </row>
    <row r="22" spans="1:12" ht="33" customHeight="1">
      <c r="A22" s="605"/>
      <c r="B22" s="1313" t="s">
        <v>621</v>
      </c>
      <c r="C22" s="1313"/>
      <c r="D22" s="1313"/>
      <c r="E22" s="1313"/>
      <c r="F22" s="1313"/>
      <c r="G22" s="1313"/>
      <c r="H22" s="1315"/>
      <c r="I22" s="1315"/>
      <c r="J22" s="1315"/>
      <c r="K22" s="1315"/>
      <c r="L22" s="1315"/>
    </row>
    <row r="23" spans="1:12" ht="33" customHeight="1">
      <c r="A23" s="605"/>
      <c r="B23" s="1313" t="s">
        <v>622</v>
      </c>
      <c r="C23" s="1313"/>
      <c r="D23" s="1313"/>
      <c r="E23" s="1313"/>
      <c r="F23" s="1313"/>
      <c r="G23" s="1313"/>
      <c r="H23" s="1315"/>
      <c r="I23" s="1315"/>
      <c r="J23" s="1315"/>
      <c r="K23" s="1315"/>
      <c r="L23" s="1315"/>
    </row>
    <row r="24" spans="1:12" ht="33" customHeight="1">
      <c r="A24" s="605"/>
      <c r="B24" s="1313" t="s">
        <v>623</v>
      </c>
      <c r="C24" s="1313"/>
      <c r="D24" s="1313"/>
      <c r="E24" s="1313"/>
      <c r="F24" s="1313"/>
      <c r="G24" s="1313"/>
      <c r="H24" s="1315"/>
      <c r="I24" s="1315"/>
      <c r="J24" s="1315"/>
      <c r="K24" s="1315"/>
      <c r="L24" s="1315"/>
    </row>
    <row r="25" spans="1:12" ht="6" customHeight="1">
      <c r="A25" s="605"/>
      <c r="B25" s="606"/>
      <c r="C25" s="606"/>
      <c r="D25" s="606"/>
      <c r="E25" s="606"/>
      <c r="F25" s="606"/>
      <c r="G25" s="606"/>
      <c r="H25" s="577"/>
      <c r="I25" s="577"/>
      <c r="J25" s="577"/>
      <c r="K25" s="577"/>
      <c r="L25" s="577"/>
    </row>
    <row r="26" spans="1:12" ht="18.95" customHeight="1">
      <c r="A26" s="575">
        <v>1.2</v>
      </c>
      <c r="B26" s="1325" t="s">
        <v>275</v>
      </c>
      <c r="C26" s="1325"/>
      <c r="D26" s="1325"/>
      <c r="E26" s="1325"/>
      <c r="F26" s="1325"/>
      <c r="G26" s="1325"/>
      <c r="H26" s="1325"/>
      <c r="I26" s="1325"/>
      <c r="J26" s="1325"/>
      <c r="K26" s="1325"/>
      <c r="L26" s="1325"/>
    </row>
    <row r="27" spans="1:12" ht="18.95" customHeight="1">
      <c r="A27" s="607" t="s">
        <v>74</v>
      </c>
      <c r="B27" s="582" t="s">
        <v>624</v>
      </c>
      <c r="D27" s="608"/>
      <c r="E27" s="608"/>
    </row>
    <row r="28" spans="1:12" ht="18.95" customHeight="1">
      <c r="A28" s="605"/>
      <c r="B28" s="1314" t="s">
        <v>625</v>
      </c>
      <c r="C28" s="1314"/>
      <c r="D28" s="1324"/>
      <c r="E28" s="1324"/>
      <c r="F28" s="1324"/>
      <c r="G28" s="1324"/>
      <c r="H28" s="1324"/>
      <c r="I28" s="1324"/>
      <c r="J28" s="1324"/>
      <c r="K28" s="1324"/>
      <c r="L28" s="1324"/>
    </row>
    <row r="29" spans="1:12" ht="18.95" customHeight="1">
      <c r="A29" s="605"/>
      <c r="B29" s="1319" t="s">
        <v>626</v>
      </c>
      <c r="C29" s="1320"/>
      <c r="D29" s="1321"/>
      <c r="E29" s="1321"/>
      <c r="F29" s="1321"/>
      <c r="G29" s="1321"/>
      <c r="H29" s="1321"/>
      <c r="I29" s="1321"/>
      <c r="J29" s="1321"/>
      <c r="K29" s="1321"/>
      <c r="L29" s="1321"/>
    </row>
    <row r="30" spans="1:12" ht="18.95" customHeight="1">
      <c r="A30" s="605"/>
      <c r="B30" s="609"/>
      <c r="C30" s="610"/>
      <c r="D30" s="1322"/>
      <c r="E30" s="1322"/>
      <c r="F30" s="1322"/>
      <c r="G30" s="1322"/>
      <c r="H30" s="1322"/>
      <c r="I30" s="1322"/>
      <c r="J30" s="1322"/>
      <c r="K30" s="1322"/>
      <c r="L30" s="1322"/>
    </row>
    <row r="31" spans="1:12" ht="18.95" customHeight="1">
      <c r="A31" s="605"/>
      <c r="B31" s="609"/>
      <c r="C31" s="610"/>
      <c r="D31" s="1322"/>
      <c r="E31" s="1322"/>
      <c r="F31" s="1322"/>
      <c r="G31" s="1322"/>
      <c r="H31" s="1322"/>
      <c r="I31" s="1322"/>
      <c r="J31" s="1322"/>
      <c r="K31" s="1322"/>
      <c r="L31" s="1322"/>
    </row>
    <row r="32" spans="1:12" ht="18.95" customHeight="1">
      <c r="A32" s="605"/>
      <c r="B32" s="611"/>
      <c r="C32" s="612"/>
      <c r="D32" s="1323"/>
      <c r="E32" s="1323"/>
      <c r="F32" s="1323"/>
      <c r="G32" s="1323"/>
      <c r="H32" s="1323"/>
      <c r="I32" s="1323"/>
      <c r="J32" s="1323"/>
      <c r="K32" s="1323"/>
      <c r="L32" s="1323"/>
    </row>
    <row r="33" spans="1:12" ht="18.95" customHeight="1">
      <c r="A33" s="605"/>
      <c r="B33" s="1314" t="s">
        <v>137</v>
      </c>
      <c r="C33" s="1314"/>
      <c r="D33" s="1324"/>
      <c r="E33" s="1324"/>
      <c r="F33" s="1324"/>
      <c r="G33" s="1324"/>
      <c r="H33" s="1324"/>
      <c r="I33" s="1324"/>
      <c r="J33" s="1324"/>
      <c r="K33" s="1324"/>
      <c r="L33" s="1324"/>
    </row>
    <row r="34" spans="1:12" ht="18.95" customHeight="1">
      <c r="A34" s="605"/>
      <c r="B34" s="1314" t="s">
        <v>627</v>
      </c>
      <c r="C34" s="1314"/>
      <c r="D34" s="1324"/>
      <c r="E34" s="1324"/>
      <c r="F34" s="1324"/>
      <c r="G34" s="1324"/>
      <c r="H34" s="1324"/>
      <c r="I34" s="1324"/>
      <c r="J34" s="1324"/>
      <c r="K34" s="1324"/>
      <c r="L34" s="1324"/>
    </row>
    <row r="35" spans="1:12" ht="18.95" customHeight="1">
      <c r="A35" s="605"/>
      <c r="B35" s="1314" t="s">
        <v>628</v>
      </c>
      <c r="C35" s="1314"/>
      <c r="D35" s="1324"/>
      <c r="E35" s="1324"/>
      <c r="F35" s="1324"/>
      <c r="G35" s="1324"/>
      <c r="H35" s="1324"/>
      <c r="I35" s="1324"/>
      <c r="J35" s="1324"/>
      <c r="K35" s="1324"/>
      <c r="L35" s="1324"/>
    </row>
    <row r="36" spans="1:12" ht="18.95" customHeight="1">
      <c r="A36" s="605"/>
      <c r="B36" s="1314" t="s">
        <v>629</v>
      </c>
      <c r="C36" s="1314"/>
      <c r="D36" s="1324"/>
      <c r="E36" s="1324"/>
      <c r="F36" s="1324"/>
      <c r="G36" s="1324"/>
      <c r="H36" s="1324"/>
      <c r="I36" s="1324"/>
      <c r="J36" s="1324"/>
      <c r="K36" s="1324"/>
      <c r="L36" s="1324"/>
    </row>
    <row r="37" spans="1:12" ht="8.1" customHeight="1">
      <c r="A37" s="605"/>
      <c r="B37" s="613"/>
      <c r="C37" s="613"/>
      <c r="D37" s="614"/>
      <c r="E37" s="614"/>
      <c r="F37" s="614"/>
      <c r="G37" s="614"/>
      <c r="H37" s="614"/>
      <c r="I37" s="614"/>
      <c r="J37" s="614"/>
      <c r="K37" s="614"/>
      <c r="L37" s="614"/>
    </row>
    <row r="38" spans="1:12" ht="61.5" customHeight="1">
      <c r="A38" s="615" t="s">
        <v>75</v>
      </c>
      <c r="B38" s="1317" t="s">
        <v>630</v>
      </c>
      <c r="C38" s="1317"/>
      <c r="D38" s="1317"/>
      <c r="E38" s="1317"/>
      <c r="F38" s="1317"/>
      <c r="G38" s="1317"/>
      <c r="H38" s="1317"/>
      <c r="I38" s="1317"/>
      <c r="J38" s="1317"/>
      <c r="K38" s="1317"/>
      <c r="L38" s="1317"/>
    </row>
    <row r="39" spans="1:12" ht="33.75" customHeight="1">
      <c r="A39" s="605"/>
      <c r="B39" s="616" t="s">
        <v>343</v>
      </c>
      <c r="C39" s="1326" t="s">
        <v>631</v>
      </c>
      <c r="D39" s="1326"/>
      <c r="E39" s="1326"/>
      <c r="F39" s="1326"/>
      <c r="G39" s="1326" t="s">
        <v>396</v>
      </c>
      <c r="H39" s="1326"/>
      <c r="I39" s="1326" t="s">
        <v>632</v>
      </c>
      <c r="J39" s="1326"/>
      <c r="K39" s="1326"/>
      <c r="L39" s="1326"/>
    </row>
    <row r="40" spans="1:12" ht="38.1" customHeight="1">
      <c r="B40" s="617"/>
      <c r="C40" s="1324"/>
      <c r="D40" s="1324"/>
      <c r="E40" s="1324"/>
      <c r="F40" s="1324"/>
      <c r="G40" s="1327"/>
      <c r="H40" s="1327"/>
      <c r="I40" s="1324"/>
      <c r="J40" s="1324"/>
      <c r="K40" s="1324"/>
      <c r="L40" s="1324"/>
    </row>
    <row r="41" spans="1:12" ht="38.1" customHeight="1">
      <c r="A41" s="605"/>
      <c r="B41" s="617"/>
      <c r="C41" s="1324"/>
      <c r="D41" s="1324"/>
      <c r="E41" s="1324"/>
      <c r="F41" s="1324"/>
      <c r="G41" s="1327"/>
      <c r="H41" s="1327"/>
      <c r="I41" s="1324"/>
      <c r="J41" s="1324"/>
      <c r="K41" s="1324"/>
      <c r="L41" s="1324"/>
    </row>
    <row r="42" spans="1:12" ht="55.5" customHeight="1">
      <c r="A42" s="588" t="s">
        <v>76</v>
      </c>
      <c r="B42" s="1317" t="s">
        <v>633</v>
      </c>
      <c r="C42" s="1317"/>
      <c r="D42" s="1317"/>
      <c r="E42" s="1317"/>
      <c r="F42" s="1317"/>
      <c r="G42" s="1317"/>
      <c r="H42" s="1317"/>
      <c r="I42" s="1317"/>
      <c r="J42" s="1317"/>
      <c r="K42" s="1317"/>
      <c r="L42" s="1317"/>
    </row>
    <row r="43" spans="1:12" ht="57" customHeight="1">
      <c r="A43" s="605"/>
      <c r="B43" s="616" t="s">
        <v>343</v>
      </c>
      <c r="C43" s="1326" t="s">
        <v>634</v>
      </c>
      <c r="D43" s="1326"/>
      <c r="E43" s="1326"/>
      <c r="F43" s="1326"/>
      <c r="G43" s="1326" t="s">
        <v>635</v>
      </c>
      <c r="H43" s="1326"/>
      <c r="I43" s="1326" t="s">
        <v>636</v>
      </c>
      <c r="J43" s="1326"/>
      <c r="K43" s="1326"/>
      <c r="L43" s="1326"/>
    </row>
    <row r="44" spans="1:12" ht="38.1" customHeight="1">
      <c r="A44" s="605"/>
      <c r="B44" s="617"/>
      <c r="C44" s="1324"/>
      <c r="D44" s="1324"/>
      <c r="E44" s="1324"/>
      <c r="F44" s="1324"/>
      <c r="G44" s="1327"/>
      <c r="H44" s="1327"/>
      <c r="I44" s="1324"/>
      <c r="J44" s="1324"/>
      <c r="K44" s="1324"/>
      <c r="L44" s="1324"/>
    </row>
    <row r="45" spans="1:12" ht="38.1" customHeight="1">
      <c r="A45" s="605"/>
      <c r="B45" s="617"/>
      <c r="C45" s="1324"/>
      <c r="D45" s="1324"/>
      <c r="E45" s="1324"/>
      <c r="F45" s="1324"/>
      <c r="G45" s="1327"/>
      <c r="H45" s="1327"/>
      <c r="I45" s="1324"/>
      <c r="J45" s="1324"/>
      <c r="K45" s="1324"/>
      <c r="L45" s="1324"/>
    </row>
    <row r="46" spans="1:12" ht="20.100000000000001" customHeight="1">
      <c r="A46" s="602">
        <v>2</v>
      </c>
      <c r="B46" s="618" t="s">
        <v>637</v>
      </c>
    </row>
    <row r="47" spans="1:12" ht="78.75" customHeight="1">
      <c r="B47" s="1317" t="s">
        <v>638</v>
      </c>
      <c r="C47" s="1317"/>
      <c r="D47" s="1317"/>
      <c r="E47" s="1317"/>
      <c r="F47" s="1317"/>
      <c r="G47" s="1317"/>
      <c r="H47" s="1317"/>
      <c r="I47" s="1317"/>
      <c r="J47" s="1317"/>
      <c r="K47" s="1317"/>
      <c r="L47" s="1317"/>
    </row>
    <row r="48" spans="1:12" s="518" customFormat="1" ht="34.5" customHeight="1">
      <c r="A48" s="575">
        <v>2.1</v>
      </c>
      <c r="B48" s="1317" t="s">
        <v>639</v>
      </c>
      <c r="C48" s="1317"/>
      <c r="D48" s="1317"/>
      <c r="E48" s="1317"/>
      <c r="F48" s="1317"/>
      <c r="G48" s="1317"/>
      <c r="H48" s="1317"/>
      <c r="I48" s="1317"/>
      <c r="J48" s="1317"/>
      <c r="K48" s="1317"/>
      <c r="L48" s="1317"/>
    </row>
    <row r="49" spans="1:12" ht="51" customHeight="1">
      <c r="A49" s="605"/>
      <c r="B49" s="616" t="s">
        <v>640</v>
      </c>
      <c r="C49" s="1326" t="s">
        <v>641</v>
      </c>
      <c r="D49" s="1326"/>
      <c r="E49" s="1326"/>
      <c r="F49" s="1326"/>
      <c r="G49" s="1326" t="s">
        <v>642</v>
      </c>
      <c r="H49" s="1326"/>
      <c r="I49" s="1326" t="s">
        <v>643</v>
      </c>
      <c r="J49" s="1326"/>
      <c r="K49" s="1326" t="s">
        <v>644</v>
      </c>
      <c r="L49" s="1326"/>
    </row>
    <row r="50" spans="1:12" ht="27.95" customHeight="1">
      <c r="A50" s="605"/>
      <c r="B50" s="617">
        <v>1</v>
      </c>
      <c r="C50" s="1324"/>
      <c r="D50" s="1324"/>
      <c r="E50" s="1324"/>
      <c r="F50" s="1324"/>
      <c r="G50" s="1327"/>
      <c r="H50" s="1327"/>
      <c r="I50" s="1327"/>
      <c r="J50" s="1327"/>
      <c r="K50" s="1328"/>
      <c r="L50" s="1328"/>
    </row>
    <row r="51" spans="1:12" ht="27.95" customHeight="1">
      <c r="A51" s="605"/>
      <c r="B51" s="617">
        <v>2</v>
      </c>
      <c r="C51" s="1324"/>
      <c r="D51" s="1324"/>
      <c r="E51" s="1324"/>
      <c r="F51" s="1324"/>
      <c r="G51" s="1327"/>
      <c r="H51" s="1327"/>
      <c r="I51" s="1327"/>
      <c r="J51" s="1327"/>
      <c r="K51" s="1328"/>
      <c r="L51" s="1328"/>
    </row>
    <row r="52" spans="1:12" ht="27.95" customHeight="1">
      <c r="A52" s="605"/>
      <c r="B52" s="617">
        <v>3</v>
      </c>
      <c r="C52" s="1324"/>
      <c r="D52" s="1324"/>
      <c r="E52" s="1324"/>
      <c r="F52" s="1324"/>
      <c r="G52" s="1327"/>
      <c r="H52" s="1327"/>
      <c r="I52" s="1327"/>
      <c r="J52" s="1327"/>
      <c r="K52" s="1328"/>
      <c r="L52" s="1328"/>
    </row>
    <row r="53" spans="1:12" ht="27.95" customHeight="1">
      <c r="A53" s="605"/>
      <c r="B53" s="617">
        <v>4</v>
      </c>
      <c r="C53" s="1324"/>
      <c r="D53" s="1324"/>
      <c r="E53" s="1324"/>
      <c r="F53" s="1324"/>
      <c r="G53" s="1327"/>
      <c r="H53" s="1327"/>
      <c r="I53" s="1327"/>
      <c r="J53" s="1327"/>
      <c r="K53" s="1328"/>
      <c r="L53" s="1328"/>
    </row>
    <row r="54" spans="1:12" ht="27.95" customHeight="1">
      <c r="A54" s="605"/>
      <c r="B54" s="617">
        <v>5</v>
      </c>
      <c r="C54" s="1324"/>
      <c r="D54" s="1324"/>
      <c r="E54" s="1324"/>
      <c r="F54" s="1324"/>
      <c r="G54" s="1327"/>
      <c r="H54" s="1327"/>
      <c r="I54" s="1327"/>
      <c r="J54" s="1327"/>
      <c r="K54" s="1328"/>
      <c r="L54" s="1328"/>
    </row>
    <row r="55" spans="1:12" ht="27.95" customHeight="1">
      <c r="A55" s="605"/>
      <c r="B55" s="619"/>
      <c r="C55" s="620"/>
      <c r="D55" s="620"/>
      <c r="E55" s="620"/>
      <c r="F55" s="620"/>
      <c r="G55" s="619"/>
      <c r="H55" s="619"/>
      <c r="I55" s="619"/>
      <c r="J55" s="619"/>
      <c r="K55" s="621"/>
      <c r="L55" s="621"/>
    </row>
    <row r="56" spans="1:12" ht="27.95" customHeight="1">
      <c r="A56" s="622">
        <v>3</v>
      </c>
      <c r="B56" s="1329" t="s">
        <v>645</v>
      </c>
      <c r="C56" s="1329"/>
      <c r="D56" s="1329"/>
      <c r="E56" s="1329"/>
      <c r="F56" s="1329"/>
      <c r="G56" s="1329"/>
      <c r="H56" s="1329"/>
      <c r="I56" s="1329"/>
      <c r="J56" s="1329"/>
      <c r="K56" s="1329"/>
      <c r="L56" s="1329"/>
    </row>
    <row r="57" spans="1:12" ht="54.75" customHeight="1">
      <c r="A57" s="605"/>
      <c r="B57" s="1330" t="s">
        <v>646</v>
      </c>
      <c r="C57" s="1330"/>
      <c r="D57" s="1330"/>
      <c r="E57" s="1330"/>
      <c r="F57" s="1330"/>
      <c r="G57" s="1330"/>
      <c r="H57" s="1330"/>
      <c r="I57" s="1330"/>
      <c r="J57" s="1330"/>
      <c r="K57" s="1330"/>
      <c r="L57" s="1330"/>
    </row>
    <row r="58" spans="1:12" ht="27.95" customHeight="1">
      <c r="A58" s="622">
        <v>3.1</v>
      </c>
      <c r="B58" s="1334" t="s">
        <v>647</v>
      </c>
      <c r="C58" s="1334"/>
      <c r="D58" s="1334"/>
      <c r="E58" s="1334"/>
      <c r="F58" s="1334"/>
      <c r="G58" s="1334"/>
      <c r="H58" s="1334"/>
      <c r="I58" s="1334"/>
      <c r="J58" s="1334"/>
      <c r="K58" s="1334"/>
      <c r="L58" s="1334"/>
    </row>
    <row r="59" spans="1:12" ht="36.75" customHeight="1">
      <c r="A59" s="605"/>
      <c r="B59" s="623" t="s">
        <v>640</v>
      </c>
      <c r="C59" s="1335" t="s">
        <v>648</v>
      </c>
      <c r="D59" s="1335"/>
      <c r="E59" s="1335"/>
      <c r="F59" s="1335"/>
      <c r="G59" s="1335" t="s">
        <v>649</v>
      </c>
      <c r="H59" s="1335"/>
      <c r="I59" s="1335"/>
      <c r="J59" s="1335"/>
      <c r="K59" s="1335"/>
      <c r="L59" s="1335"/>
    </row>
    <row r="60" spans="1:12" ht="27.95" customHeight="1">
      <c r="A60" s="605"/>
      <c r="B60" s="617"/>
      <c r="C60" s="1331"/>
      <c r="D60" s="1332"/>
      <c r="E60" s="1332"/>
      <c r="F60" s="1333"/>
      <c r="G60" s="1331"/>
      <c r="H60" s="1332"/>
      <c r="I60" s="1332"/>
      <c r="J60" s="1332"/>
      <c r="K60" s="1332"/>
      <c r="L60" s="1333"/>
    </row>
    <row r="61" spans="1:12" ht="27.95" customHeight="1">
      <c r="A61" s="605"/>
      <c r="B61" s="617"/>
      <c r="C61" s="1331"/>
      <c r="D61" s="1332"/>
      <c r="E61" s="1332"/>
      <c r="F61" s="1333"/>
      <c r="G61" s="1331"/>
      <c r="H61" s="1332"/>
      <c r="I61" s="1332"/>
      <c r="J61" s="1332"/>
      <c r="K61" s="1332"/>
      <c r="L61" s="1333"/>
    </row>
    <row r="62" spans="1:12" ht="27.95" customHeight="1">
      <c r="A62" s="605"/>
      <c r="B62" s="617"/>
      <c r="C62" s="1331"/>
      <c r="D62" s="1332"/>
      <c r="E62" s="1332"/>
      <c r="F62" s="1333"/>
      <c r="G62" s="1331"/>
      <c r="H62" s="1332"/>
      <c r="I62" s="1332"/>
      <c r="J62" s="1332"/>
      <c r="K62" s="1332"/>
      <c r="L62" s="1333"/>
    </row>
    <row r="63" spans="1:12" ht="27.95" customHeight="1">
      <c r="A63" s="605"/>
      <c r="B63" s="617"/>
      <c r="C63" s="1331"/>
      <c r="D63" s="1332"/>
      <c r="E63" s="1332"/>
      <c r="F63" s="1333"/>
      <c r="G63" s="1331"/>
      <c r="H63" s="1332"/>
      <c r="I63" s="1332"/>
      <c r="J63" s="1332"/>
      <c r="K63" s="1332"/>
      <c r="L63" s="1333"/>
    </row>
    <row r="64" spans="1:12" ht="27.95" customHeight="1">
      <c r="A64" s="605"/>
      <c r="B64" s="617"/>
      <c r="C64" s="1331"/>
      <c r="D64" s="1332"/>
      <c r="E64" s="1332"/>
      <c r="F64" s="1333"/>
      <c r="G64" s="1331"/>
      <c r="H64" s="1332"/>
      <c r="I64" s="1332"/>
      <c r="J64" s="1332"/>
      <c r="K64" s="1332"/>
      <c r="L64" s="1333"/>
    </row>
    <row r="65" spans="1:12" ht="27.95" customHeight="1">
      <c r="A65" s="605"/>
      <c r="B65" s="617"/>
      <c r="C65" s="1331"/>
      <c r="D65" s="1332"/>
      <c r="E65" s="1332"/>
      <c r="F65" s="1333"/>
      <c r="G65" s="1331"/>
      <c r="H65" s="1332"/>
      <c r="I65" s="1332"/>
      <c r="J65" s="1332"/>
      <c r="K65" s="1332"/>
      <c r="L65" s="1333"/>
    </row>
    <row r="66" spans="1:12" ht="27.95" customHeight="1">
      <c r="A66" s="605"/>
      <c r="B66" s="617"/>
      <c r="C66" s="1331"/>
      <c r="D66" s="1332"/>
      <c r="E66" s="1332"/>
      <c r="F66" s="1333"/>
      <c r="G66" s="1331"/>
      <c r="H66" s="1332"/>
      <c r="I66" s="1332"/>
      <c r="J66" s="1332"/>
      <c r="K66" s="1332"/>
      <c r="L66" s="1333"/>
    </row>
    <row r="67" spans="1:12" ht="27.95" customHeight="1">
      <c r="A67" s="605"/>
      <c r="B67" s="617"/>
      <c r="C67" s="1331"/>
      <c r="D67" s="1332"/>
      <c r="E67" s="1332"/>
      <c r="F67" s="1333"/>
      <c r="G67" s="1331"/>
      <c r="H67" s="1332"/>
      <c r="I67" s="1332"/>
      <c r="J67" s="1332"/>
      <c r="K67" s="1332"/>
      <c r="L67" s="1333"/>
    </row>
    <row r="68" spans="1:12" ht="27.95" customHeight="1">
      <c r="A68" s="605"/>
      <c r="B68" s="617"/>
      <c r="C68" s="1331"/>
      <c r="D68" s="1332"/>
      <c r="E68" s="1332"/>
      <c r="F68" s="1333"/>
      <c r="G68" s="1331"/>
      <c r="H68" s="1332"/>
      <c r="I68" s="1332"/>
      <c r="J68" s="1332"/>
      <c r="K68" s="1332"/>
      <c r="L68" s="1333"/>
    </row>
    <row r="69" spans="1:12" ht="27.95" customHeight="1">
      <c r="A69" s="605"/>
      <c r="B69" s="617"/>
      <c r="C69" s="1331"/>
      <c r="D69" s="1332"/>
      <c r="E69" s="1332"/>
      <c r="F69" s="1333"/>
      <c r="G69" s="1331"/>
      <c r="H69" s="1332"/>
      <c r="I69" s="1332"/>
      <c r="J69" s="1332"/>
      <c r="K69" s="1332"/>
      <c r="L69" s="1333"/>
    </row>
    <row r="70" spans="1:12" ht="27.95" customHeight="1">
      <c r="A70" s="605"/>
      <c r="B70" s="624"/>
      <c r="C70" s="624"/>
      <c r="D70" s="624"/>
      <c r="E70" s="624"/>
      <c r="F70" s="624"/>
      <c r="G70" s="624"/>
      <c r="H70" s="624"/>
      <c r="I70" s="624"/>
      <c r="J70" s="624"/>
      <c r="K70" s="624"/>
      <c r="L70" s="624"/>
    </row>
    <row r="71" spans="1:12" ht="21" customHeight="1">
      <c r="A71" s="602">
        <v>4</v>
      </c>
      <c r="B71" s="618" t="s">
        <v>650</v>
      </c>
      <c r="D71" s="614"/>
      <c r="E71" s="614"/>
      <c r="F71" s="614"/>
    </row>
    <row r="72" spans="1:12" ht="18" customHeight="1">
      <c r="A72" s="625">
        <v>4.0999999999999996</v>
      </c>
      <c r="B72" s="1336" t="s">
        <v>651</v>
      </c>
      <c r="C72" s="1336"/>
      <c r="D72" s="1336"/>
      <c r="E72" s="1336"/>
      <c r="F72" s="614"/>
    </row>
    <row r="73" spans="1:12" ht="67.5" customHeight="1">
      <c r="A73" s="605"/>
      <c r="B73" s="1317" t="s">
        <v>652</v>
      </c>
      <c r="C73" s="1317"/>
      <c r="D73" s="1317"/>
      <c r="E73" s="1317"/>
      <c r="F73" s="1317"/>
      <c r="G73" s="1317"/>
      <c r="H73" s="1317"/>
      <c r="I73" s="1317"/>
      <c r="J73" s="1317"/>
      <c r="K73" s="1317"/>
      <c r="L73" s="1317"/>
    </row>
    <row r="74" spans="1:12" s="518" customFormat="1" ht="35.25" customHeight="1">
      <c r="A74" s="605"/>
      <c r="B74" s="1337" t="s">
        <v>653</v>
      </c>
      <c r="C74" s="1337"/>
      <c r="D74" s="1337"/>
      <c r="E74" s="1338" t="s">
        <v>654</v>
      </c>
      <c r="F74" s="1339"/>
      <c r="G74" s="1339"/>
      <c r="H74" s="1340"/>
      <c r="I74" s="1337" t="s">
        <v>655</v>
      </c>
      <c r="J74" s="1337"/>
      <c r="K74" s="1337"/>
      <c r="L74" s="1337"/>
    </row>
    <row r="75" spans="1:12" ht="20.100000000000001" customHeight="1">
      <c r="A75" s="605"/>
      <c r="B75" s="1324"/>
      <c r="C75" s="1324"/>
      <c r="D75" s="1324"/>
      <c r="E75" s="1327"/>
      <c r="F75" s="1327"/>
      <c r="G75" s="1327"/>
      <c r="H75" s="1327"/>
      <c r="I75" s="1327"/>
      <c r="J75" s="1327"/>
      <c r="K75" s="1327"/>
      <c r="L75" s="1327"/>
    </row>
    <row r="76" spans="1:12" ht="20.100000000000001" customHeight="1">
      <c r="A76" s="605"/>
      <c r="B76" s="1324"/>
      <c r="C76" s="1324"/>
      <c r="D76" s="1324"/>
      <c r="E76" s="1327"/>
      <c r="F76" s="1327"/>
      <c r="G76" s="1327"/>
      <c r="H76" s="1327"/>
      <c r="I76" s="1327"/>
      <c r="J76" s="1327"/>
      <c r="K76" s="1327"/>
      <c r="L76" s="1327"/>
    </row>
    <row r="77" spans="1:12" ht="20.100000000000001" customHeight="1">
      <c r="A77" s="605"/>
      <c r="B77" s="1324"/>
      <c r="C77" s="1324"/>
      <c r="D77" s="1324"/>
      <c r="E77" s="1327"/>
      <c r="F77" s="1327"/>
      <c r="G77" s="1327"/>
      <c r="H77" s="1327"/>
      <c r="I77" s="1327"/>
      <c r="J77" s="1327"/>
      <c r="K77" s="1327"/>
      <c r="L77" s="1327"/>
    </row>
    <row r="78" spans="1:12" ht="20.100000000000001" customHeight="1">
      <c r="A78" s="605"/>
      <c r="B78" s="1324"/>
      <c r="C78" s="1324"/>
      <c r="D78" s="1324"/>
      <c r="E78" s="1327"/>
      <c r="F78" s="1327"/>
      <c r="G78" s="1327"/>
      <c r="H78" s="1327"/>
      <c r="I78" s="1327"/>
      <c r="J78" s="1327"/>
      <c r="K78" s="1327"/>
      <c r="L78" s="1327"/>
    </row>
    <row r="79" spans="1:12" ht="20.100000000000001" customHeight="1">
      <c r="A79" s="605"/>
      <c r="B79" s="1324"/>
      <c r="C79" s="1324"/>
      <c r="D79" s="1324"/>
      <c r="E79" s="1327"/>
      <c r="F79" s="1327"/>
      <c r="G79" s="1327"/>
      <c r="H79" s="1327"/>
      <c r="I79" s="1327"/>
      <c r="J79" s="1327"/>
      <c r="K79" s="1327"/>
      <c r="L79" s="1327"/>
    </row>
    <row r="80" spans="1:12" ht="20.100000000000001" customHeight="1">
      <c r="A80" s="605"/>
      <c r="B80" s="1324"/>
      <c r="C80" s="1324"/>
      <c r="D80" s="1324"/>
      <c r="E80" s="1327"/>
      <c r="F80" s="1327"/>
      <c r="G80" s="1327"/>
      <c r="H80" s="1327"/>
      <c r="I80" s="1327"/>
      <c r="J80" s="1327"/>
      <c r="K80" s="1327"/>
      <c r="L80" s="1327"/>
    </row>
    <row r="81" spans="1:12" s="518" customFormat="1" ht="20.100000000000001" customHeight="1">
      <c r="A81" s="604">
        <v>4.2</v>
      </c>
      <c r="B81" s="600" t="s">
        <v>656</v>
      </c>
      <c r="C81" s="583"/>
      <c r="D81" s="583"/>
      <c r="E81" s="583"/>
      <c r="F81" s="583"/>
    </row>
    <row r="82" spans="1:12" s="518" customFormat="1" ht="20.100000000000001" customHeight="1">
      <c r="A82" s="600"/>
      <c r="B82" s="600"/>
      <c r="C82" s="583"/>
      <c r="D82" s="583"/>
      <c r="E82" s="583"/>
      <c r="F82" s="583"/>
      <c r="K82" s="626" t="s">
        <v>657</v>
      </c>
      <c r="L82" s="627"/>
    </row>
    <row r="83" spans="1:12" s="518" customFormat="1" ht="20.100000000000001" customHeight="1">
      <c r="A83" s="600"/>
      <c r="B83" s="628" t="s">
        <v>636</v>
      </c>
      <c r="C83" s="1337" t="s">
        <v>658</v>
      </c>
      <c r="D83" s="1337"/>
      <c r="E83" s="1337"/>
      <c r="F83" s="1337"/>
      <c r="G83" s="1337"/>
      <c r="H83" s="1338" t="s">
        <v>659</v>
      </c>
      <c r="I83" s="1339"/>
      <c r="J83" s="1339"/>
      <c r="K83" s="1339"/>
      <c r="L83" s="1340"/>
    </row>
    <row r="84" spans="1:12" s="631" customFormat="1" ht="33" customHeight="1">
      <c r="A84" s="577"/>
      <c r="B84" s="629"/>
      <c r="C84" s="630" t="s">
        <v>660</v>
      </c>
      <c r="D84" s="630" t="s">
        <v>661</v>
      </c>
      <c r="E84" s="630" t="s">
        <v>662</v>
      </c>
      <c r="F84" s="630" t="s">
        <v>663</v>
      </c>
      <c r="G84" s="630" t="s">
        <v>664</v>
      </c>
      <c r="H84" s="630" t="s">
        <v>665</v>
      </c>
      <c r="I84" s="630" t="s">
        <v>666</v>
      </c>
      <c r="J84" s="630" t="s">
        <v>667</v>
      </c>
      <c r="K84" s="630" t="s">
        <v>668</v>
      </c>
      <c r="L84" s="630" t="s">
        <v>669</v>
      </c>
    </row>
    <row r="85" spans="1:12" s="518" customFormat="1" ht="33" customHeight="1">
      <c r="A85" s="600"/>
      <c r="B85" s="629" t="s">
        <v>670</v>
      </c>
      <c r="C85" s="632"/>
      <c r="D85" s="632"/>
      <c r="E85" s="632"/>
      <c r="F85" s="632"/>
      <c r="G85" s="632"/>
      <c r="H85" s="632"/>
      <c r="I85" s="632"/>
      <c r="J85" s="632"/>
      <c r="K85" s="632"/>
      <c r="L85" s="632"/>
    </row>
    <row r="86" spans="1:12" s="518" customFormat="1" ht="33" customHeight="1">
      <c r="A86" s="600"/>
      <c r="B86" s="629" t="s">
        <v>671</v>
      </c>
      <c r="C86" s="632"/>
      <c r="D86" s="632"/>
      <c r="E86" s="632"/>
      <c r="F86" s="632"/>
      <c r="G86" s="632"/>
      <c r="H86" s="632"/>
      <c r="I86" s="632"/>
      <c r="J86" s="632"/>
      <c r="K86" s="632"/>
      <c r="L86" s="632"/>
    </row>
    <row r="87" spans="1:12" s="518" customFormat="1" ht="33" customHeight="1">
      <c r="A87" s="600"/>
      <c r="B87" s="629" t="s">
        <v>672</v>
      </c>
      <c r="C87" s="632"/>
      <c r="D87" s="632"/>
      <c r="E87" s="632"/>
      <c r="F87" s="632"/>
      <c r="G87" s="632"/>
      <c r="H87" s="632"/>
      <c r="I87" s="632"/>
      <c r="J87" s="632"/>
      <c r="K87" s="632"/>
      <c r="L87" s="632"/>
    </row>
    <row r="88" spans="1:12" s="518" customFormat="1" ht="33" customHeight="1">
      <c r="A88" s="600"/>
      <c r="B88" s="629" t="s">
        <v>673</v>
      </c>
      <c r="C88" s="632"/>
      <c r="D88" s="632"/>
      <c r="E88" s="632"/>
      <c r="F88" s="632"/>
      <c r="G88" s="632"/>
      <c r="H88" s="632"/>
      <c r="I88" s="632"/>
      <c r="J88" s="632"/>
      <c r="K88" s="632"/>
      <c r="L88" s="632"/>
    </row>
    <row r="89" spans="1:12" s="518" customFormat="1" ht="33" customHeight="1">
      <c r="A89" s="600"/>
      <c r="B89" s="629" t="s">
        <v>674</v>
      </c>
      <c r="C89" s="632"/>
      <c r="D89" s="632"/>
      <c r="E89" s="632"/>
      <c r="F89" s="632"/>
      <c r="G89" s="632"/>
      <c r="H89" s="632"/>
      <c r="I89" s="632"/>
      <c r="J89" s="632"/>
      <c r="K89" s="632"/>
      <c r="L89" s="632"/>
    </row>
    <row r="90" spans="1:12" s="518" customFormat="1" ht="33" customHeight="1">
      <c r="A90" s="600"/>
      <c r="B90" s="629" t="s">
        <v>675</v>
      </c>
      <c r="C90" s="632"/>
      <c r="D90" s="632"/>
      <c r="E90" s="632"/>
      <c r="F90" s="632"/>
      <c r="G90" s="632"/>
      <c r="H90" s="632"/>
      <c r="I90" s="632"/>
      <c r="J90" s="632"/>
      <c r="K90" s="632"/>
      <c r="L90" s="632"/>
    </row>
    <row r="91" spans="1:12" ht="20.100000000000001" customHeight="1">
      <c r="A91" s="633"/>
      <c r="B91" s="633"/>
      <c r="C91" s="596"/>
      <c r="D91" s="596"/>
      <c r="E91" s="596"/>
      <c r="F91" s="596"/>
    </row>
    <row r="92" spans="1:12">
      <c r="A92" s="604"/>
      <c r="B92" s="1317"/>
      <c r="C92" s="1317"/>
      <c r="D92" s="1317"/>
      <c r="E92" s="1317"/>
      <c r="F92" s="1317"/>
      <c r="G92" s="1317"/>
      <c r="H92" s="1317"/>
      <c r="I92" s="1317"/>
      <c r="J92" s="1317"/>
      <c r="K92" s="1317"/>
      <c r="L92" s="1317"/>
    </row>
    <row r="93" spans="1:12" ht="20.100000000000001" customHeight="1">
      <c r="A93" s="633"/>
      <c r="B93" s="633"/>
      <c r="C93" s="596"/>
      <c r="D93" s="596"/>
      <c r="E93" s="596"/>
      <c r="F93" s="596"/>
    </row>
    <row r="94" spans="1:12" ht="24" customHeight="1">
      <c r="A94" s="633"/>
      <c r="B94" s="633"/>
      <c r="C94" s="596"/>
      <c r="D94" s="596"/>
      <c r="E94" s="596"/>
      <c r="F94" s="308"/>
      <c r="G94" s="634"/>
    </row>
    <row r="95" spans="1:12" ht="24" customHeight="1">
      <c r="A95" s="635" t="s">
        <v>62</v>
      </c>
      <c r="B95" s="1341" t="str">
        <f>'Attach 15'!B91</f>
        <v>--</v>
      </c>
      <c r="C95" s="1341"/>
      <c r="D95" s="1341"/>
      <c r="E95" s="308"/>
      <c r="G95" s="634" t="s">
        <v>63</v>
      </c>
      <c r="H95" s="1342" t="str">
        <f>'Attach 15'!E91</f>
        <v/>
      </c>
      <c r="I95" s="1343"/>
      <c r="J95" s="1343"/>
      <c r="K95" s="1343"/>
      <c r="L95" s="1343"/>
    </row>
    <row r="96" spans="1:12" ht="24" customHeight="1">
      <c r="A96" s="635" t="s">
        <v>64</v>
      </c>
      <c r="B96" s="1344" t="str">
        <f>'Attach 15'!B92</f>
        <v/>
      </c>
      <c r="C96" s="1344"/>
      <c r="D96" s="1344"/>
      <c r="E96" s="308"/>
      <c r="G96" s="634" t="s">
        <v>65</v>
      </c>
      <c r="H96" s="1342" t="str">
        <f>'Attach 15'!E92</f>
        <v/>
      </c>
      <c r="I96" s="1343"/>
      <c r="J96" s="1343"/>
      <c r="K96" s="1343"/>
      <c r="L96" s="1343"/>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5" zoomScaleSheetLayoutView="100" workbookViewId="0">
      <selection activeCell="A19" sqref="A19"/>
    </sheetView>
  </sheetViews>
  <sheetFormatPr defaultColWidth="9.140625" defaultRowHeight="16.5"/>
  <cols>
    <col min="1" max="1" width="16.28515625" style="221" customWidth="1"/>
    <col min="2" max="2" width="24.42578125" style="221" customWidth="1"/>
    <col min="3" max="3" width="30.140625" style="221" customWidth="1"/>
    <col min="4" max="4" width="18.85546875" style="221" customWidth="1"/>
    <col min="5" max="5" width="21.28515625" style="221" customWidth="1"/>
    <col min="6" max="8" width="9.140625" style="219"/>
    <col min="9" max="16384" width="9.140625" style="220"/>
  </cols>
  <sheetData>
    <row r="1" spans="1:26" ht="15">
      <c r="A1" s="1353" t="str">
        <f>'Attach 3(JV)'!A1</f>
        <v>Specification No.: CC/NT/W-TR/DOM/A04/24/04796</v>
      </c>
      <c r="B1" s="1353"/>
      <c r="C1" s="1353"/>
      <c r="D1" s="1352" t="str">
        <f>"Attachment-17 "&amp;'Attach 3(JV)'!AT1</f>
        <v xml:space="preserve">Attachment-17 </v>
      </c>
      <c r="E1" s="1352"/>
    </row>
    <row r="2" spans="1:26" ht="10.5" customHeight="1">
      <c r="Z2" s="222">
        <f>'[5]Attach 3(JV)'!Z2</f>
        <v>0</v>
      </c>
    </row>
    <row r="3" spans="1:26" ht="77.25" customHeight="1">
      <c r="A3" s="1207" t="str">
        <f>'Attach 3(JV)'!A3</f>
        <v xml:space="preserve">400 kV Transformer  Package 4TR-04-(SIS) for 3X 500 MVA, 400/220/33kV Transformers  1x315 MVA, 400/220/33kV Transformers  Under SIS Reserve Fund </v>
      </c>
      <c r="B3" s="1208"/>
      <c r="C3" s="1208"/>
      <c r="D3" s="1208"/>
      <c r="E3" s="1208"/>
      <c r="F3" s="223"/>
      <c r="G3" s="224"/>
      <c r="H3" s="223"/>
    </row>
    <row r="4" spans="1:26" ht="6.75" customHeight="1">
      <c r="A4" s="225"/>
      <c r="H4" s="17"/>
      <c r="I4" s="2"/>
    </row>
    <row r="5" spans="1:26" ht="19.5" customHeight="1">
      <c r="A5" s="1232" t="s">
        <v>676</v>
      </c>
      <c r="B5" s="1232"/>
      <c r="C5" s="1232"/>
      <c r="D5" s="1232"/>
      <c r="E5" s="1232"/>
      <c r="F5" s="226"/>
      <c r="H5" s="17"/>
      <c r="I5" s="2"/>
    </row>
    <row r="6" spans="1:26" ht="7.5" customHeight="1">
      <c r="A6" s="227"/>
      <c r="H6" s="17"/>
      <c r="I6" s="2"/>
    </row>
    <row r="7" spans="1:26" ht="19.5" customHeight="1">
      <c r="A7" s="228" t="str">
        <f>'Attach 3(JV)'!A7</f>
        <v>Bidder’s Name and Address  :</v>
      </c>
      <c r="B7" s="227"/>
      <c r="C7" s="227"/>
      <c r="D7" s="5" t="str">
        <f>'[5]Attach 3(JV)'!E7</f>
        <v>To:</v>
      </c>
      <c r="H7" s="17"/>
      <c r="I7" s="2"/>
    </row>
    <row r="8" spans="1:26" ht="26.25" customHeight="1">
      <c r="A8" s="1233" t="str">
        <f>'Attach 3(JV)'!A8</f>
        <v/>
      </c>
      <c r="B8" s="1233"/>
      <c r="C8" s="1233"/>
      <c r="D8" s="3" t="str">
        <f>'[5]Attach 3(JV)'!E8</f>
        <v>Contract Services</v>
      </c>
      <c r="H8" s="17"/>
      <c r="I8" s="2"/>
    </row>
    <row r="9" spans="1:26" ht="19.5" customHeight="1">
      <c r="A9" s="4" t="s">
        <v>54</v>
      </c>
      <c r="B9" s="840">
        <f>'Attach 3(JV)'!B9</f>
        <v>0</v>
      </c>
      <c r="C9" s="840"/>
      <c r="D9" s="3" t="str">
        <f>'[5]Attach 3(JV)'!E9</f>
        <v>Power Grid Corporation of India Ltd.,</v>
      </c>
      <c r="H9" s="17"/>
      <c r="I9" s="2"/>
    </row>
    <row r="10" spans="1:26" ht="19.5" customHeight="1">
      <c r="A10" s="4" t="s">
        <v>56</v>
      </c>
      <c r="B10" s="840">
        <f>'Attach 3(JV)'!B10</f>
        <v>0</v>
      </c>
      <c r="C10" s="840"/>
      <c r="D10" s="3" t="str">
        <f>'[5]Attach 3(JV)'!E10</f>
        <v>"Saudamini", Plot No. 2, Sector 29</v>
      </c>
      <c r="H10" s="17"/>
      <c r="I10" s="2"/>
    </row>
    <row r="11" spans="1:26" ht="19.5" customHeight="1">
      <c r="B11" s="840">
        <f>'Attach 3(JV)'!B11</f>
        <v>0</v>
      </c>
      <c r="C11" s="840"/>
      <c r="D11" s="3" t="str">
        <f>'Attach 3(JV)'!E11</f>
        <v>Gurugram (Haryana) - 122001</v>
      </c>
    </row>
    <row r="12" spans="1:26" ht="14.25" customHeight="1">
      <c r="A12" s="227"/>
      <c r="B12" s="840">
        <f>'Attach 3(JV)'!B12</f>
        <v>0</v>
      </c>
      <c r="C12" s="840"/>
      <c r="D12" s="3"/>
    </row>
    <row r="13" spans="1:26" ht="19.5" customHeight="1">
      <c r="A13" s="221" t="s">
        <v>60</v>
      </c>
    </row>
    <row r="14" spans="1:26" ht="9.9499999999999993" customHeight="1">
      <c r="A14" s="227"/>
    </row>
    <row r="15" spans="1:26" ht="93.75" customHeight="1">
      <c r="A15" s="229">
        <v>1</v>
      </c>
      <c r="B15" s="1350" t="s">
        <v>677</v>
      </c>
      <c r="C15" s="1350"/>
      <c r="D15" s="1350"/>
      <c r="E15" s="1350"/>
      <c r="F15" s="230"/>
      <c r="G15" s="230"/>
      <c r="H15" s="230"/>
    </row>
    <row r="16" spans="1:26" ht="51.75" customHeight="1">
      <c r="A16" s="229">
        <v>2</v>
      </c>
      <c r="B16" s="1350" t="s">
        <v>678</v>
      </c>
      <c r="C16" s="1350"/>
      <c r="D16" s="1350"/>
      <c r="E16" s="1350"/>
      <c r="F16" s="230"/>
      <c r="G16" s="230"/>
      <c r="H16" s="230"/>
    </row>
    <row r="17" spans="1:8" ht="16.5" customHeight="1">
      <c r="A17" s="227"/>
      <c r="B17" s="227"/>
      <c r="C17" s="227"/>
      <c r="D17" s="227"/>
      <c r="E17" s="227"/>
      <c r="F17" s="230"/>
      <c r="G17" s="230"/>
      <c r="H17" s="230"/>
    </row>
    <row r="18" spans="1:8" s="219" customFormat="1" ht="97.5" customHeight="1">
      <c r="A18" s="231" t="s">
        <v>679</v>
      </c>
      <c r="B18" s="232" t="s">
        <v>343</v>
      </c>
      <c r="C18" s="232" t="s">
        <v>680</v>
      </c>
      <c r="D18" s="231" t="s">
        <v>681</v>
      </c>
      <c r="E18" s="231" t="s">
        <v>682</v>
      </c>
      <c r="G18" s="230"/>
      <c r="H18" s="230"/>
    </row>
    <row r="19" spans="1:8">
      <c r="A19" s="233"/>
      <c r="B19" s="234"/>
      <c r="C19" s="234"/>
      <c r="D19" s="235"/>
      <c r="E19" s="235"/>
      <c r="F19" s="230"/>
      <c r="G19" s="230"/>
      <c r="H19" s="230"/>
    </row>
    <row r="20" spans="1:8">
      <c r="A20" s="233"/>
      <c r="B20" s="234"/>
      <c r="C20" s="234"/>
      <c r="D20" s="235"/>
      <c r="E20" s="235"/>
      <c r="F20" s="230"/>
      <c r="G20" s="230"/>
      <c r="H20" s="230"/>
    </row>
    <row r="21" spans="1:8">
      <c r="A21" s="233"/>
      <c r="B21" s="234"/>
      <c r="C21" s="234"/>
      <c r="D21" s="235"/>
      <c r="E21" s="235"/>
      <c r="F21" s="230"/>
      <c r="G21" s="230"/>
      <c r="H21" s="230"/>
    </row>
    <row r="22" spans="1:8">
      <c r="A22" s="233"/>
      <c r="B22" s="234"/>
      <c r="C22" s="234"/>
      <c r="D22" s="235"/>
      <c r="E22" s="235"/>
      <c r="F22" s="230"/>
      <c r="G22" s="230"/>
      <c r="H22" s="230"/>
    </row>
    <row r="23" spans="1:8">
      <c r="A23" s="233"/>
      <c r="B23" s="234"/>
      <c r="C23" s="234"/>
      <c r="D23" s="235"/>
      <c r="E23" s="235"/>
      <c r="F23" s="230"/>
      <c r="G23" s="230"/>
      <c r="H23" s="230"/>
    </row>
    <row r="24" spans="1:8">
      <c r="A24" s="233"/>
      <c r="B24" s="234"/>
      <c r="C24" s="234"/>
      <c r="D24" s="235"/>
      <c r="E24" s="235"/>
      <c r="F24" s="230"/>
      <c r="G24" s="230"/>
      <c r="H24" s="230"/>
    </row>
    <row r="25" spans="1:8" ht="6" customHeight="1">
      <c r="A25" s="236"/>
      <c r="B25" s="237"/>
      <c r="C25" s="237"/>
      <c r="D25" s="238"/>
      <c r="E25" s="238"/>
      <c r="F25" s="230"/>
      <c r="G25" s="230"/>
      <c r="H25" s="230"/>
    </row>
    <row r="26" spans="1:8" ht="0.6" hidden="1" customHeight="1">
      <c r="A26" s="239"/>
      <c r="B26" s="240"/>
      <c r="C26" s="240"/>
      <c r="D26" s="241"/>
      <c r="E26" s="241"/>
      <c r="F26" s="230"/>
      <c r="G26" s="230"/>
      <c r="H26" s="230"/>
    </row>
    <row r="27" spans="1:8" ht="30" customHeight="1">
      <c r="A27" s="1351" t="s">
        <v>683</v>
      </c>
      <c r="B27" s="1351"/>
      <c r="C27" s="1351"/>
      <c r="D27" s="1351"/>
      <c r="E27" s="1351"/>
      <c r="F27" s="230"/>
      <c r="G27" s="230"/>
      <c r="H27" s="230"/>
    </row>
    <row r="28" spans="1:8">
      <c r="C28" s="242"/>
    </row>
    <row r="29" spans="1:8">
      <c r="A29" s="243" t="s">
        <v>62</v>
      </c>
      <c r="B29" s="244" t="str">
        <f>'Attach 3(JV)'!B24</f>
        <v>--</v>
      </c>
      <c r="C29" s="242" t="s">
        <v>63</v>
      </c>
      <c r="D29" s="245" t="str">
        <f>'Attach 3(JV)'!E24</f>
        <v/>
      </c>
    </row>
    <row r="30" spans="1:8">
      <c r="A30" s="243" t="s">
        <v>64</v>
      </c>
      <c r="B30" s="245" t="str">
        <f>'Attach 3(JV)'!B25</f>
        <v/>
      </c>
      <c r="C30" s="242" t="s">
        <v>65</v>
      </c>
      <c r="D30" s="245" t="str">
        <f>'Attach 3(JV)'!E25</f>
        <v/>
      </c>
    </row>
    <row r="31" spans="1:8">
      <c r="B31" s="246"/>
      <c r="C31" s="242"/>
      <c r="D31" s="242"/>
      <c r="E31" s="246"/>
    </row>
    <row r="32" spans="1:8" hidden="1">
      <c r="A32" s="216" t="str">
        <f>A1</f>
        <v>Specification No.: CC/NT/W-TR/DOM/A04/24/04796</v>
      </c>
      <c r="B32" s="217"/>
      <c r="C32" s="217"/>
      <c r="D32" s="217"/>
      <c r="E32" s="218" t="str">
        <f>D1</f>
        <v xml:space="preserve">Attachment-17 </v>
      </c>
    </row>
    <row r="33" spans="1:8" hidden="1"/>
    <row r="34" spans="1:8" ht="15" hidden="1">
      <c r="A34" s="1348" t="str">
        <f>A3</f>
        <v xml:space="preserve">400 kV Transformer  Package 4TR-04-(SIS) for 3X 500 MVA, 400/220/33kV Transformers  1x315 MVA, 400/220/33kV Transformers  Under SIS Reserve Fund </v>
      </c>
      <c r="B34" s="1348"/>
      <c r="C34" s="1348"/>
      <c r="D34" s="1348"/>
      <c r="E34" s="1348"/>
    </row>
    <row r="35" spans="1:8" hidden="1">
      <c r="A35" s="225"/>
    </row>
    <row r="36" spans="1:8" ht="15" hidden="1">
      <c r="A36" s="1349" t="s">
        <v>397</v>
      </c>
      <c r="B36" s="1349"/>
      <c r="C36" s="1349"/>
      <c r="D36" s="1349"/>
      <c r="E36" s="1349"/>
      <c r="F36" s="220"/>
      <c r="G36" s="220"/>
      <c r="H36" s="220"/>
    </row>
    <row r="37" spans="1:8" hidden="1">
      <c r="A37" s="227"/>
      <c r="F37" s="220"/>
      <c r="G37" s="220"/>
      <c r="H37" s="220"/>
    </row>
    <row r="38" spans="1:8" hidden="1">
      <c r="A38" s="228" t="str">
        <f>'[5]Attach 3(JV)'!A15</f>
        <v>Name(s) and Addresse(s) of other partner(s)</v>
      </c>
      <c r="B38" s="227"/>
      <c r="C38" s="227"/>
      <c r="D38" s="5" t="str">
        <f>D7</f>
        <v>To:</v>
      </c>
      <c r="F38" s="220"/>
      <c r="G38" s="220"/>
      <c r="H38" s="220"/>
    </row>
    <row r="39" spans="1:8" hidden="1">
      <c r="A39" s="228" t="str">
        <f>'[5]Attach 3(JV)'!B16</f>
        <v/>
      </c>
      <c r="B39" s="227"/>
      <c r="C39" s="227"/>
      <c r="D39" s="3" t="str">
        <f>D8</f>
        <v>Contract Services</v>
      </c>
      <c r="F39" s="220"/>
      <c r="G39" s="220"/>
      <c r="H39" s="220"/>
    </row>
    <row r="40" spans="1:8" hidden="1">
      <c r="A40" s="4" t="s">
        <v>54</v>
      </c>
      <c r="B40" s="840" t="str">
        <f>'[5]Attach 3(JV)'!B17:D17</f>
        <v xml:space="preserve">…… ……. …….. …… ……. …….. </v>
      </c>
      <c r="C40" s="840"/>
      <c r="D40" s="3" t="str">
        <f>D9</f>
        <v>Power Grid Corporation of India Ltd.,</v>
      </c>
      <c r="F40" s="220"/>
      <c r="G40" s="220"/>
      <c r="H40" s="220"/>
    </row>
    <row r="41" spans="1:8" hidden="1">
      <c r="A41" s="4" t="s">
        <v>56</v>
      </c>
      <c r="B41" s="840" t="str">
        <f>'[5]Attach 3(JV)'!B18:D18</f>
        <v xml:space="preserve">…… ……. …….. …… ……. …….. </v>
      </c>
      <c r="C41" s="840"/>
      <c r="D41" s="3" t="str">
        <f>D10</f>
        <v>"Saudamini", Plot No. 2, Sector 29</v>
      </c>
      <c r="F41" s="220"/>
      <c r="G41" s="220"/>
      <c r="H41" s="220"/>
    </row>
    <row r="42" spans="1:8" hidden="1">
      <c r="B42" s="840" t="str">
        <f>'[5]Attach 3(JV)'!B19:D19</f>
        <v xml:space="preserve">…… ……. …….. …… ……. …….. </v>
      </c>
      <c r="C42" s="840"/>
      <c r="D42" s="3" t="str">
        <f>D11</f>
        <v>Gurugram (Haryana) - 122001</v>
      </c>
      <c r="F42" s="220"/>
      <c r="G42" s="220"/>
      <c r="H42" s="220"/>
    </row>
    <row r="43" spans="1:8" hidden="1">
      <c r="A43" s="227"/>
      <c r="B43" s="840" t="str">
        <f>'[5]Attach 3(JV)'!B20:D20</f>
        <v xml:space="preserve">…… ……. …….. …… ……. …….. </v>
      </c>
      <c r="C43" s="840"/>
      <c r="D43" s="3"/>
      <c r="F43" s="220"/>
      <c r="G43" s="220"/>
      <c r="H43" s="220"/>
    </row>
    <row r="44" spans="1:8" hidden="1">
      <c r="A44" s="221" t="s">
        <v>60</v>
      </c>
      <c r="F44" s="220"/>
      <c r="G44" s="220"/>
      <c r="H44" s="220"/>
    </row>
    <row r="45" spans="1:8" hidden="1">
      <c r="A45" s="227"/>
      <c r="F45" s="220"/>
      <c r="G45" s="220"/>
      <c r="H45" s="220"/>
    </row>
    <row r="46" spans="1:8" hidden="1">
      <c r="A46" s="1346" t="s">
        <v>405</v>
      </c>
      <c r="B46" s="1346"/>
      <c r="C46" s="1346"/>
      <c r="D46" s="1346"/>
      <c r="E46" s="1346"/>
      <c r="F46" s="220"/>
      <c r="G46" s="220"/>
      <c r="H46" s="220"/>
    </row>
    <row r="47" spans="1:8" hidden="1">
      <c r="A47" s="227"/>
      <c r="B47" s="227"/>
      <c r="C47" s="227"/>
      <c r="D47" s="227"/>
      <c r="E47" s="227"/>
      <c r="F47" s="220"/>
      <c r="G47" s="220"/>
      <c r="H47" s="220"/>
    </row>
    <row r="48" spans="1:8" ht="66" hidden="1">
      <c r="A48" s="231" t="s">
        <v>343</v>
      </c>
      <c r="B48" s="1347" t="s">
        <v>399</v>
      </c>
      <c r="C48" s="1347"/>
      <c r="D48" s="231" t="s">
        <v>400</v>
      </c>
      <c r="E48" s="231" t="s">
        <v>406</v>
      </c>
      <c r="F48" s="220"/>
      <c r="G48" s="220"/>
      <c r="H48" s="220"/>
    </row>
    <row r="49" spans="1:8" hidden="1">
      <c r="A49" s="247">
        <v>1</v>
      </c>
      <c r="B49" s="1345"/>
      <c r="C49" s="1345"/>
      <c r="D49" s="248"/>
      <c r="E49" s="248"/>
      <c r="F49" s="220"/>
      <c r="G49" s="220"/>
      <c r="H49" s="220"/>
    </row>
    <row r="50" spans="1:8" hidden="1">
      <c r="A50" s="247">
        <v>2</v>
      </c>
      <c r="B50" s="1345"/>
      <c r="C50" s="1345"/>
      <c r="D50" s="248"/>
      <c r="E50" s="248"/>
      <c r="F50" s="220"/>
      <c r="G50" s="220"/>
      <c r="H50" s="220"/>
    </row>
    <row r="51" spans="1:8" hidden="1">
      <c r="A51" s="247">
        <v>3</v>
      </c>
      <c r="B51" s="1345"/>
      <c r="C51" s="1345"/>
      <c r="D51" s="248"/>
      <c r="E51" s="248"/>
      <c r="F51" s="220"/>
      <c r="G51" s="220"/>
      <c r="H51" s="220"/>
    </row>
    <row r="52" spans="1:8" hidden="1">
      <c r="A52" s="247">
        <v>4</v>
      </c>
      <c r="B52" s="1345"/>
      <c r="C52" s="1345"/>
      <c r="D52" s="248"/>
      <c r="E52" s="248"/>
      <c r="F52" s="220"/>
      <c r="G52" s="220"/>
      <c r="H52" s="220"/>
    </row>
    <row r="53" spans="1:8" hidden="1">
      <c r="A53" s="247">
        <v>5</v>
      </c>
      <c r="B53" s="1345"/>
      <c r="C53" s="1345"/>
      <c r="D53" s="248"/>
      <c r="E53" s="248"/>
      <c r="F53" s="220"/>
      <c r="G53" s="220"/>
      <c r="H53" s="220"/>
    </row>
    <row r="54" spans="1:8" hidden="1">
      <c r="A54" s="247">
        <v>6</v>
      </c>
      <c r="B54" s="1345"/>
      <c r="C54" s="1345"/>
      <c r="D54" s="248"/>
      <c r="E54" s="248"/>
      <c r="F54" s="220"/>
      <c r="G54" s="220"/>
      <c r="H54" s="220"/>
    </row>
    <row r="55" spans="1:8" hidden="1">
      <c r="A55" s="227"/>
      <c r="B55" s="227"/>
      <c r="C55" s="227"/>
      <c r="D55" s="227"/>
      <c r="E55" s="227"/>
      <c r="F55" s="220"/>
      <c r="G55" s="220"/>
      <c r="H55" s="220"/>
    </row>
    <row r="56" spans="1:8" ht="15" hidden="1">
      <c r="A56" s="249"/>
      <c r="B56" s="249"/>
      <c r="C56" s="249"/>
      <c r="D56" s="249"/>
      <c r="E56" s="249"/>
      <c r="F56" s="220"/>
      <c r="G56" s="220"/>
      <c r="H56" s="220"/>
    </row>
    <row r="57" spans="1:8" ht="15" hidden="1">
      <c r="A57" s="249" t="s">
        <v>62</v>
      </c>
      <c r="B57" s="244" t="str">
        <f>B29</f>
        <v>--</v>
      </c>
      <c r="C57" s="249" t="s">
        <v>63</v>
      </c>
      <c r="D57" s="249" t="str">
        <f>D29</f>
        <v/>
      </c>
      <c r="E57" s="249"/>
      <c r="F57" s="220"/>
      <c r="G57" s="220"/>
      <c r="H57" s="220"/>
    </row>
    <row r="58" spans="1:8" ht="15" hidden="1">
      <c r="A58" s="249" t="s">
        <v>64</v>
      </c>
      <c r="B58" s="249" t="str">
        <f>B30</f>
        <v/>
      </c>
      <c r="C58" s="249" t="s">
        <v>65</v>
      </c>
      <c r="D58" s="249" t="str">
        <f>D30</f>
        <v/>
      </c>
      <c r="E58" s="249"/>
      <c r="F58" s="220"/>
      <c r="G58" s="220"/>
      <c r="H58" s="220"/>
    </row>
    <row r="59" spans="1:8" ht="15" hidden="1">
      <c r="A59" s="249"/>
      <c r="B59" s="249"/>
      <c r="C59" s="249"/>
      <c r="D59" s="249"/>
      <c r="E59" s="249"/>
      <c r="F59" s="220"/>
      <c r="G59" s="220"/>
      <c r="H59" s="220"/>
    </row>
    <row r="60" spans="1:8" hidden="1">
      <c r="A60" s="216" t="str">
        <f>A32</f>
        <v>Specification No.: CC/NT/W-TR/DOM/A04/24/04796</v>
      </c>
      <c r="B60" s="217"/>
      <c r="C60" s="217"/>
      <c r="D60" s="217"/>
      <c r="E60" s="218" t="str">
        <f>E32</f>
        <v xml:space="preserve">Attachment-17 </v>
      </c>
      <c r="F60" s="220"/>
      <c r="G60" s="220"/>
      <c r="H60" s="220"/>
    </row>
    <row r="61" spans="1:8" hidden="1">
      <c r="F61" s="220"/>
      <c r="G61" s="220"/>
      <c r="H61" s="220"/>
    </row>
    <row r="62" spans="1:8" ht="15" hidden="1">
      <c r="A62" s="1348" t="str">
        <f>A34</f>
        <v xml:space="preserve">400 kV Transformer  Package 4TR-04-(SIS) for 3X 500 MVA, 400/220/33kV Transformers  1x315 MVA, 400/220/33kV Transformers  Under SIS Reserve Fund </v>
      </c>
      <c r="B62" s="1348"/>
      <c r="C62" s="1348"/>
      <c r="D62" s="1348"/>
      <c r="E62" s="1348"/>
      <c r="F62" s="220"/>
      <c r="G62" s="220"/>
      <c r="H62" s="220"/>
    </row>
    <row r="63" spans="1:8" hidden="1">
      <c r="A63" s="225"/>
      <c r="F63" s="220"/>
      <c r="G63" s="220"/>
      <c r="H63" s="220"/>
    </row>
    <row r="64" spans="1:8" ht="15" hidden="1">
      <c r="A64" s="1349" t="s">
        <v>397</v>
      </c>
      <c r="B64" s="1349"/>
      <c r="C64" s="1349"/>
      <c r="D64" s="1349"/>
      <c r="E64" s="1349"/>
      <c r="F64" s="220"/>
      <c r="G64" s="220"/>
      <c r="H64" s="220"/>
    </row>
    <row r="65" spans="1:8" hidden="1">
      <c r="A65" s="227"/>
      <c r="F65" s="220"/>
      <c r="G65" s="220"/>
      <c r="H65" s="220"/>
    </row>
    <row r="66" spans="1:8" hidden="1">
      <c r="A66" s="228" t="str">
        <f>'[5]Attach 3(JV)'!A15</f>
        <v>Name(s) and Addresse(s) of other partner(s)</v>
      </c>
      <c r="B66" s="227"/>
      <c r="C66" s="227"/>
      <c r="D66" s="5" t="str">
        <f>D7</f>
        <v>To:</v>
      </c>
      <c r="F66" s="220"/>
      <c r="G66" s="220"/>
      <c r="H66" s="220"/>
    </row>
    <row r="67" spans="1:8" hidden="1">
      <c r="A67" s="228" t="str">
        <f>'[5]Attach 3(JV)'!E16</f>
        <v/>
      </c>
      <c r="B67" s="227"/>
      <c r="C67" s="227"/>
      <c r="D67" s="3" t="str">
        <f>D8</f>
        <v>Contract Services</v>
      </c>
      <c r="F67" s="220"/>
      <c r="G67" s="220"/>
      <c r="H67" s="220"/>
    </row>
    <row r="68" spans="1:8" hidden="1">
      <c r="A68" s="4" t="s">
        <v>54</v>
      </c>
      <c r="B68" s="840" t="str">
        <f>'[5]Attach 3(JV)'!E17</f>
        <v/>
      </c>
      <c r="C68" s="840"/>
      <c r="D68" s="3" t="str">
        <f>D9</f>
        <v>Power Grid Corporation of India Ltd.,</v>
      </c>
      <c r="F68" s="220"/>
      <c r="G68" s="220"/>
      <c r="H68" s="220"/>
    </row>
    <row r="69" spans="1:8" hidden="1">
      <c r="A69" s="4" t="s">
        <v>56</v>
      </c>
      <c r="B69" s="840" t="str">
        <f>'[5]Attach 3(JV)'!E18</f>
        <v/>
      </c>
      <c r="C69" s="840"/>
      <c r="D69" s="3" t="str">
        <f>D10</f>
        <v>"Saudamini", Plot No. 2, Sector 29</v>
      </c>
      <c r="F69" s="220"/>
      <c r="G69" s="220"/>
      <c r="H69" s="220"/>
    </row>
    <row r="70" spans="1:8" hidden="1">
      <c r="B70" s="840" t="str">
        <f>'[5]Attach 3(JV)'!E19</f>
        <v/>
      </c>
      <c r="C70" s="840"/>
      <c r="D70" s="3" t="str">
        <f>D11</f>
        <v>Gurugram (Haryana) - 122001</v>
      </c>
      <c r="F70" s="220"/>
      <c r="G70" s="220"/>
      <c r="H70" s="220"/>
    </row>
    <row r="71" spans="1:8" hidden="1">
      <c r="A71" s="227"/>
      <c r="B71" s="840" t="str">
        <f>'[5]Attach 3(JV)'!E20</f>
        <v/>
      </c>
      <c r="C71" s="840"/>
      <c r="D71" s="3"/>
      <c r="F71" s="220"/>
      <c r="G71" s="220"/>
      <c r="H71" s="220"/>
    </row>
    <row r="72" spans="1:8" hidden="1">
      <c r="A72" s="221" t="s">
        <v>60</v>
      </c>
      <c r="F72" s="220"/>
      <c r="G72" s="220"/>
      <c r="H72" s="220"/>
    </row>
    <row r="73" spans="1:8" hidden="1">
      <c r="A73" s="227"/>
      <c r="F73" s="220"/>
      <c r="G73" s="220"/>
      <c r="H73" s="220"/>
    </row>
    <row r="74" spans="1:8" hidden="1">
      <c r="A74" s="1346" t="s">
        <v>405</v>
      </c>
      <c r="B74" s="1346"/>
      <c r="C74" s="1346"/>
      <c r="D74" s="1346"/>
      <c r="E74" s="1346"/>
      <c r="F74" s="220"/>
      <c r="G74" s="220"/>
      <c r="H74" s="220"/>
    </row>
    <row r="75" spans="1:8" hidden="1">
      <c r="A75" s="227"/>
      <c r="B75" s="227"/>
      <c r="C75" s="227"/>
      <c r="D75" s="227"/>
      <c r="E75" s="227"/>
      <c r="F75" s="220"/>
      <c r="G75" s="220"/>
      <c r="H75" s="220"/>
    </row>
    <row r="76" spans="1:8" ht="66" hidden="1">
      <c r="A76" s="231" t="s">
        <v>343</v>
      </c>
      <c r="B76" s="1347" t="s">
        <v>399</v>
      </c>
      <c r="C76" s="1347"/>
      <c r="D76" s="231" t="s">
        <v>400</v>
      </c>
      <c r="E76" s="231" t="s">
        <v>406</v>
      </c>
      <c r="F76" s="220"/>
      <c r="G76" s="220"/>
      <c r="H76" s="220"/>
    </row>
    <row r="77" spans="1:8" hidden="1">
      <c r="A77" s="247">
        <v>1</v>
      </c>
      <c r="B77" s="1345"/>
      <c r="C77" s="1345"/>
      <c r="D77" s="248"/>
      <c r="E77" s="248"/>
      <c r="F77" s="220"/>
      <c r="G77" s="220"/>
      <c r="H77" s="220"/>
    </row>
    <row r="78" spans="1:8" hidden="1">
      <c r="A78" s="247">
        <v>2</v>
      </c>
      <c r="B78" s="1345"/>
      <c r="C78" s="1345"/>
      <c r="D78" s="248"/>
      <c r="E78" s="248"/>
      <c r="F78" s="220"/>
      <c r="G78" s="220"/>
      <c r="H78" s="220"/>
    </row>
    <row r="79" spans="1:8" hidden="1">
      <c r="A79" s="247">
        <v>3</v>
      </c>
      <c r="B79" s="1345"/>
      <c r="C79" s="1345"/>
      <c r="D79" s="248"/>
      <c r="E79" s="248"/>
      <c r="F79" s="220"/>
      <c r="G79" s="220"/>
      <c r="H79" s="220"/>
    </row>
    <row r="80" spans="1:8" hidden="1">
      <c r="A80" s="247">
        <v>4</v>
      </c>
      <c r="B80" s="1345"/>
      <c r="C80" s="1345"/>
      <c r="D80" s="248"/>
      <c r="E80" s="248"/>
      <c r="F80" s="220"/>
      <c r="G80" s="220"/>
      <c r="H80" s="220"/>
    </row>
    <row r="81" spans="1:8" hidden="1">
      <c r="A81" s="247">
        <v>5</v>
      </c>
      <c r="B81" s="1345"/>
      <c r="C81" s="1345"/>
      <c r="D81" s="248"/>
      <c r="E81" s="248"/>
      <c r="F81" s="220"/>
      <c r="G81" s="220"/>
      <c r="H81" s="220"/>
    </row>
    <row r="82" spans="1:8" hidden="1">
      <c r="A82" s="247">
        <v>6</v>
      </c>
      <c r="B82" s="1345"/>
      <c r="C82" s="1345"/>
      <c r="D82" s="248"/>
      <c r="E82" s="248"/>
      <c r="F82" s="220"/>
      <c r="G82" s="220"/>
      <c r="H82" s="220"/>
    </row>
    <row r="83" spans="1:8" hidden="1">
      <c r="A83" s="227"/>
      <c r="B83" s="227"/>
      <c r="C83" s="227"/>
      <c r="D83" s="227"/>
      <c r="E83" s="227"/>
      <c r="F83" s="220"/>
      <c r="G83" s="220"/>
      <c r="H83" s="220"/>
    </row>
    <row r="84" spans="1:8" ht="15" hidden="1">
      <c r="A84" s="249"/>
      <c r="B84" s="249"/>
      <c r="C84" s="249"/>
      <c r="D84" s="249"/>
      <c r="E84" s="249"/>
      <c r="F84" s="220"/>
      <c r="G84" s="220"/>
      <c r="H84" s="220"/>
    </row>
    <row r="85" spans="1:8" ht="15" hidden="1">
      <c r="A85" s="249" t="s">
        <v>62</v>
      </c>
      <c r="B85" s="244" t="str">
        <f>B57</f>
        <v>--</v>
      </c>
      <c r="C85" s="249" t="s">
        <v>63</v>
      </c>
      <c r="D85" s="249" t="str">
        <f>D57</f>
        <v/>
      </c>
      <c r="E85" s="249"/>
      <c r="F85" s="220"/>
      <c r="G85" s="220"/>
      <c r="H85" s="220"/>
    </row>
    <row r="86" spans="1:8" ht="15" hidden="1">
      <c r="A86" s="249" t="s">
        <v>64</v>
      </c>
      <c r="B86" s="249" t="str">
        <f>B58</f>
        <v/>
      </c>
      <c r="C86" s="249" t="s">
        <v>65</v>
      </c>
      <c r="D86" s="249" t="str">
        <f>D58</f>
        <v/>
      </c>
      <c r="E86" s="249"/>
      <c r="F86" s="220"/>
      <c r="G86" s="220"/>
      <c r="H86" s="220"/>
    </row>
    <row r="87" spans="1:8" ht="15" hidden="1">
      <c r="A87" s="249"/>
      <c r="B87" s="249"/>
      <c r="C87" s="249"/>
      <c r="D87" s="249"/>
      <c r="E87" s="249"/>
      <c r="F87" s="220"/>
      <c r="G87" s="220"/>
      <c r="H87" s="220"/>
    </row>
    <row r="88" spans="1:8" hidden="1">
      <c r="A88" s="250"/>
      <c r="B88" s="250"/>
      <c r="C88" s="250"/>
      <c r="D88" s="250"/>
      <c r="E88" s="250"/>
      <c r="F88" s="220"/>
      <c r="G88" s="220"/>
      <c r="H88" s="22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3" zoomScale="115" zoomScaleSheetLayoutView="115" workbookViewId="0">
      <selection activeCell="G4" sqref="G4"/>
    </sheetView>
  </sheetViews>
  <sheetFormatPr defaultColWidth="9.140625" defaultRowHeight="16.5"/>
  <cols>
    <col min="1" max="1" width="12.140625" style="16" customWidth="1"/>
    <col min="2" max="2" width="20.5703125" style="16" customWidth="1"/>
    <col min="3" max="3" width="15.28515625" style="16" customWidth="1"/>
    <col min="4" max="4" width="15.42578125" style="16" customWidth="1"/>
    <col min="5" max="5" width="39.28515625" style="16" customWidth="1"/>
    <col min="6" max="8" width="9.140625" style="11"/>
    <col min="9" max="16384" width="9.140625" style="12"/>
  </cols>
  <sheetData>
    <row r="1" spans="1:9" s="499" customFormat="1" ht="14.25">
      <c r="A1" s="1153" t="str">
        <f>'Attach 3(JV)'!A1</f>
        <v>Specification No.: CC/NT/W-TR/DOM/A04/24/04796</v>
      </c>
      <c r="B1" s="1153"/>
      <c r="C1" s="1153"/>
      <c r="D1" s="1153"/>
      <c r="E1" s="512" t="str">
        <f>"Attachment-18 " &amp; 'Attach 3(JV)'!AT1</f>
        <v xml:space="preserve">Attachment-18 </v>
      </c>
      <c r="F1" s="498"/>
      <c r="G1" s="498"/>
      <c r="H1" s="498"/>
    </row>
    <row r="3" spans="1:9" ht="83.2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20.100000000000001" customHeight="1">
      <c r="A5" s="837" t="s">
        <v>684</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0.100000000000001" customHeight="1">
      <c r="A16" s="1250" t="s">
        <v>685</v>
      </c>
      <c r="B16" s="1250"/>
      <c r="C16" s="1250"/>
      <c r="D16" s="1250"/>
      <c r="E16" s="1250"/>
    </row>
    <row r="17" spans="1:5" ht="20.100000000000001" customHeight="1">
      <c r="A17" s="19"/>
    </row>
    <row r="18" spans="1:5" ht="20.100000000000001" customHeight="1">
      <c r="A18" s="19"/>
    </row>
    <row r="19" spans="1:5">
      <c r="A19" s="23" t="s">
        <v>62</v>
      </c>
      <c r="B19" s="49" t="str">
        <f>'Attach 3(JV)'!B24</f>
        <v>--</v>
      </c>
      <c r="C19" s="27"/>
      <c r="D19" s="24" t="s">
        <v>63</v>
      </c>
      <c r="E19" s="185" t="str">
        <f>'Attach 3(JV)'!E24</f>
        <v/>
      </c>
    </row>
    <row r="20" spans="1:5">
      <c r="A20" s="23" t="s">
        <v>64</v>
      </c>
      <c r="B20" s="185" t="str">
        <f>'Attach 3(JV)'!B25</f>
        <v/>
      </c>
      <c r="C20" s="27"/>
      <c r="D20" s="24" t="s">
        <v>65</v>
      </c>
      <c r="E20" s="185" t="str">
        <f>'Attach 3(JV)'!E25</f>
        <v/>
      </c>
    </row>
    <row r="21" spans="1:5" ht="33" customHeight="1">
      <c r="D21" s="24"/>
    </row>
    <row r="22" spans="1:5" ht="20.100000000000001" customHeight="1"/>
    <row r="23" spans="1:5" ht="20.100000000000001" customHeight="1">
      <c r="A23" s="25"/>
    </row>
    <row r="24" spans="1:5" ht="20.100000000000001" customHeight="1"/>
    <row r="25" spans="1:5" ht="20.100000000000001" customHeight="1"/>
    <row r="26" spans="1:5" ht="20.100000000000001" customHeight="1">
      <c r="A26" s="25"/>
    </row>
    <row r="27" spans="1:5" ht="20.100000000000001" customHeight="1"/>
    <row r="28" spans="1:5" ht="20.100000000000001" customHeight="1">
      <c r="A28" s="25"/>
    </row>
    <row r="29" spans="1:5" ht="20.100000000000001" customHeight="1"/>
    <row r="30" spans="1:5" ht="20.100000000000001" customHeight="1">
      <c r="A30" s="25"/>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111" zoomScaleNormal="100" zoomScaleSheetLayoutView="100" workbookViewId="0">
      <selection activeCell="B111" sqref="B111:I111"/>
    </sheetView>
  </sheetViews>
  <sheetFormatPr defaultColWidth="9.140625" defaultRowHeight="13.5"/>
  <cols>
    <col min="1" max="1" width="10" style="308" customWidth="1"/>
    <col min="2" max="2" width="10.7109375" style="308" customWidth="1"/>
    <col min="3" max="3" width="10.85546875" style="308" customWidth="1"/>
    <col min="4" max="8" width="10.7109375" style="308" customWidth="1"/>
    <col min="9" max="9" width="21.7109375" style="308" customWidth="1"/>
    <col min="10" max="10" width="9.140625" style="308" hidden="1" customWidth="1"/>
    <col min="11" max="16" width="10.28515625" style="308" hidden="1" customWidth="1"/>
    <col min="17" max="41" width="0" style="308" hidden="1" customWidth="1"/>
    <col min="42" max="16384" width="9.140625" style="308"/>
  </cols>
  <sheetData>
    <row r="1" spans="1:9" ht="27" customHeight="1">
      <c r="A1" s="1368" t="s">
        <v>686</v>
      </c>
      <c r="B1" s="1369"/>
      <c r="C1" s="1369"/>
      <c r="D1" s="1369"/>
      <c r="E1" s="1369"/>
      <c r="F1" s="1369"/>
      <c r="G1" s="1369"/>
      <c r="H1" s="1369"/>
      <c r="I1" s="1370"/>
    </row>
    <row r="2" spans="1:9" ht="31.5" customHeight="1">
      <c r="A2" s="646" t="s">
        <v>448</v>
      </c>
      <c r="B2" s="1371" t="s">
        <v>687</v>
      </c>
      <c r="C2" s="1371"/>
      <c r="D2" s="1371"/>
      <c r="E2" s="1371"/>
      <c r="F2" s="1371"/>
      <c r="G2" s="1371"/>
      <c r="H2" s="1371"/>
      <c r="I2" s="1372"/>
    </row>
    <row r="3" spans="1:9" ht="36" customHeight="1">
      <c r="A3" s="646" t="s">
        <v>450</v>
      </c>
      <c r="B3" s="1371" t="s">
        <v>688</v>
      </c>
      <c r="C3" s="1371"/>
      <c r="D3" s="1371"/>
      <c r="E3" s="1371"/>
      <c r="F3" s="1371"/>
      <c r="G3" s="1371"/>
      <c r="H3" s="1371"/>
      <c r="I3" s="1372"/>
    </row>
    <row r="4" spans="1:9" ht="36" customHeight="1">
      <c r="A4" s="646" t="s">
        <v>452</v>
      </c>
      <c r="B4" s="1371" t="s">
        <v>689</v>
      </c>
      <c r="C4" s="1371"/>
      <c r="D4" s="1371"/>
      <c r="E4" s="1371"/>
      <c r="F4" s="1371"/>
      <c r="G4" s="1371"/>
      <c r="H4" s="1371"/>
      <c r="I4" s="1372"/>
    </row>
    <row r="5" spans="1:9" ht="36" customHeight="1">
      <c r="A5" s="646" t="s">
        <v>454</v>
      </c>
      <c r="B5" s="1371" t="s">
        <v>455</v>
      </c>
      <c r="C5" s="1371"/>
      <c r="D5" s="1371"/>
      <c r="E5" s="1371"/>
      <c r="F5" s="1371"/>
      <c r="G5" s="1371"/>
      <c r="H5" s="1371"/>
      <c r="I5" s="1372"/>
    </row>
    <row r="6" spans="1:9" ht="19.5" customHeight="1">
      <c r="A6" s="647" t="s">
        <v>456</v>
      </c>
      <c r="B6" s="974" t="s">
        <v>690</v>
      </c>
      <c r="C6" s="974"/>
      <c r="D6" s="974"/>
      <c r="E6" s="974"/>
      <c r="F6" s="974"/>
      <c r="G6" s="974"/>
      <c r="H6" s="974"/>
      <c r="I6" s="1373"/>
    </row>
    <row r="7" spans="1:9" ht="15.75">
      <c r="A7" s="264"/>
      <c r="C7" s="264"/>
      <c r="D7" s="264"/>
      <c r="E7" s="264"/>
      <c r="F7" s="264"/>
      <c r="G7" s="264"/>
      <c r="H7" s="264"/>
      <c r="I7" s="264"/>
    </row>
    <row r="27" spans="1:11" ht="15">
      <c r="K27" s="648">
        <v>0</v>
      </c>
    </row>
    <row r="28" spans="1:11">
      <c r="A28" s="649"/>
      <c r="B28" s="649"/>
      <c r="C28" s="649"/>
      <c r="D28" s="649"/>
      <c r="E28" s="649"/>
      <c r="F28" s="649"/>
      <c r="G28" s="649"/>
      <c r="H28" s="649"/>
      <c r="I28" s="649"/>
      <c r="J28" s="649"/>
      <c r="K28" s="650">
        <v>0</v>
      </c>
    </row>
    <row r="29" spans="1:11">
      <c r="A29" s="649"/>
      <c r="B29" s="649"/>
      <c r="C29" s="649"/>
      <c r="D29" s="649"/>
      <c r="E29" s="649"/>
      <c r="F29" s="649"/>
      <c r="G29" s="649"/>
      <c r="H29" s="649"/>
      <c r="I29" s="649"/>
      <c r="J29" s="649"/>
      <c r="K29" s="650">
        <v>0</v>
      </c>
    </row>
    <row r="30" spans="1:11">
      <c r="A30" s="649"/>
      <c r="B30" s="649"/>
      <c r="C30" s="649"/>
      <c r="D30" s="649"/>
      <c r="E30" s="649"/>
      <c r="F30" s="649"/>
      <c r="G30" s="649"/>
      <c r="H30" s="649"/>
      <c r="I30" s="649"/>
      <c r="J30" s="649"/>
      <c r="K30" s="650">
        <v>0</v>
      </c>
    </row>
    <row r="31" spans="1:11">
      <c r="A31" s="649"/>
      <c r="B31" s="649"/>
      <c r="C31" s="649"/>
      <c r="D31" s="649"/>
      <c r="E31" s="649"/>
      <c r="F31" s="649"/>
      <c r="G31" s="649"/>
      <c r="H31" s="649"/>
      <c r="I31" s="649"/>
      <c r="J31" s="649"/>
    </row>
    <row r="32" spans="1:11" ht="18.75">
      <c r="A32" s="1374" t="s">
        <v>691</v>
      </c>
      <c r="B32" s="1374"/>
      <c r="C32" s="1374"/>
      <c r="D32" s="1374"/>
      <c r="E32" s="1374"/>
      <c r="F32" s="1374"/>
      <c r="G32" s="1374"/>
      <c r="H32" s="1374"/>
      <c r="I32" s="1374"/>
      <c r="J32" s="649"/>
    </row>
    <row r="33" spans="1:16" ht="18.75">
      <c r="A33" s="651"/>
      <c r="B33" s="651"/>
      <c r="C33" s="651"/>
      <c r="D33" s="651"/>
      <c r="E33" s="651"/>
      <c r="F33" s="651"/>
      <c r="G33" s="651"/>
      <c r="H33" s="651"/>
      <c r="I33" s="651"/>
      <c r="J33" s="649"/>
    </row>
    <row r="34" spans="1:16" ht="15.75">
      <c r="A34" s="1366" t="s">
        <v>459</v>
      </c>
      <c r="B34" s="1366"/>
      <c r="C34" s="1366"/>
      <c r="D34" s="1366"/>
      <c r="E34" s="1366"/>
      <c r="F34" s="1366"/>
      <c r="G34" s="1366"/>
      <c r="H34" s="1366"/>
      <c r="I34" s="1366"/>
      <c r="J34" s="649"/>
      <c r="K34" s="648" t="e">
        <v>#REF!</v>
      </c>
      <c r="O34" s="650" t="e">
        <v>#REF!</v>
      </c>
    </row>
    <row r="35" spans="1:16" ht="16.5">
      <c r="A35" s="1364" t="s">
        <v>460</v>
      </c>
      <c r="B35" s="1364"/>
      <c r="C35" s="1364"/>
      <c r="D35" s="1364"/>
      <c r="E35" s="1364"/>
      <c r="F35" s="1364"/>
      <c r="G35" s="1364"/>
      <c r="H35" s="1364"/>
      <c r="I35" s="1364"/>
      <c r="J35" s="649"/>
      <c r="K35" s="650" t="e">
        <v>#REF!</v>
      </c>
      <c r="O35" s="650" t="e">
        <v>#REF!</v>
      </c>
    </row>
    <row r="36" spans="1:16" ht="36" customHeight="1">
      <c r="A36" s="1365" t="s">
        <v>692</v>
      </c>
      <c r="B36" s="1365"/>
      <c r="C36" s="1365"/>
      <c r="D36" s="1365"/>
      <c r="E36" s="1365"/>
      <c r="F36" s="1365"/>
      <c r="G36" s="1365"/>
      <c r="H36" s="1365"/>
      <c r="I36" s="1365"/>
      <c r="J36" s="649"/>
      <c r="K36" s="650" t="e">
        <v>#REF!</v>
      </c>
      <c r="O36" s="650" t="e">
        <v>#REF!</v>
      </c>
    </row>
    <row r="37" spans="1:16" ht="16.5">
      <c r="A37" s="1364" t="s">
        <v>693</v>
      </c>
      <c r="B37" s="1364"/>
      <c r="C37" s="1364"/>
      <c r="D37" s="1364"/>
      <c r="E37" s="1364"/>
      <c r="F37" s="1364"/>
      <c r="G37" s="1364"/>
      <c r="H37" s="1364"/>
      <c r="I37" s="1364"/>
      <c r="J37" s="649"/>
      <c r="K37" s="650" t="e">
        <v>#REF!</v>
      </c>
      <c r="O37" s="650" t="e">
        <v>#REF!</v>
      </c>
    </row>
    <row r="38" spans="1:16" ht="15.75">
      <c r="A38" s="1366" t="s">
        <v>463</v>
      </c>
      <c r="B38" s="1366"/>
      <c r="C38" s="1366"/>
      <c r="D38" s="1366"/>
      <c r="E38" s="1366"/>
      <c r="F38" s="1366"/>
      <c r="G38" s="1366"/>
      <c r="H38" s="1366"/>
      <c r="I38" s="1366"/>
      <c r="J38" s="649"/>
    </row>
    <row r="39" spans="1:16" ht="18.75" customHeight="1">
      <c r="A39" s="1364">
        <f>'[21]Names of Bidder'!D10</f>
        <v>0</v>
      </c>
      <c r="B39" s="1364"/>
      <c r="C39" s="1364"/>
      <c r="D39" s="1364"/>
      <c r="E39" s="1364"/>
      <c r="F39" s="1364"/>
      <c r="G39" s="1364"/>
      <c r="H39" s="1364"/>
      <c r="I39" s="1364"/>
      <c r="J39" s="649"/>
      <c r="K39" s="309">
        <v>1</v>
      </c>
      <c r="M39" s="650" t="s">
        <v>694</v>
      </c>
      <c r="P39" s="650" t="s">
        <v>695</v>
      </c>
    </row>
    <row r="40" spans="1:16" ht="17.25" customHeight="1">
      <c r="A40" s="1365" t="str">
        <f xml:space="preserve"> "having its Registered Office at " &amp;'[21]Names of Bidder'!D11 &amp; ","&amp;'[21]Names of Bidder'!D12&amp;","&amp;'[21]Names of Bidder'!D13</f>
        <v>having its Registered Office at ,,</v>
      </c>
      <c r="B40" s="1365"/>
      <c r="C40" s="1365"/>
      <c r="D40" s="1365"/>
      <c r="E40" s="1365"/>
      <c r="F40" s="1365"/>
      <c r="G40" s="1365"/>
      <c r="H40" s="1365"/>
      <c r="I40" s="1365"/>
      <c r="J40" s="649"/>
      <c r="K40" s="309">
        <v>1</v>
      </c>
      <c r="M40" s="650" t="s">
        <v>696</v>
      </c>
    </row>
    <row r="41" spans="1:16" ht="15.75">
      <c r="A41" s="1366" t="s">
        <v>463</v>
      </c>
      <c r="B41" s="1366"/>
      <c r="C41" s="1366"/>
      <c r="D41" s="1366"/>
      <c r="E41" s="1366"/>
      <c r="F41" s="1366"/>
      <c r="G41" s="1366"/>
      <c r="H41" s="1366"/>
      <c r="I41" s="1366"/>
      <c r="J41" s="649"/>
    </row>
    <row r="42" spans="1:16" ht="15.75">
      <c r="A42" s="1366" t="str">
        <f>IF('[21]Names of Bidder'!D6= "Sole Bidder", "", IF('[21]Names of Bidder'!D7=1,'[21]Names of Bidder'!D15,IF('[21]Names of Bidder'!D7=2,'[21]Names of Bidder'!D15&amp;" &amp; "&amp;'[21]Names of Bidder'!D20,"")))</f>
        <v/>
      </c>
      <c r="B42" s="1366"/>
      <c r="C42" s="1366"/>
      <c r="D42" s="1366"/>
      <c r="E42" s="1366"/>
      <c r="F42" s="1366"/>
      <c r="G42" s="1366"/>
      <c r="H42" s="1366"/>
      <c r="I42" s="1366"/>
      <c r="J42" s="649"/>
    </row>
    <row r="43" spans="1:16" ht="18" customHeight="1">
      <c r="A43" s="1365"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5"/>
      <c r="C43" s="1365"/>
      <c r="D43" s="1365"/>
      <c r="E43" s="1365"/>
      <c r="F43" s="1365"/>
      <c r="G43" s="1365"/>
      <c r="H43" s="1365"/>
      <c r="I43" s="1365"/>
      <c r="J43" s="649"/>
    </row>
    <row r="44" spans="1:16" ht="15.75">
      <c r="A44" s="1366" t="s">
        <v>464</v>
      </c>
      <c r="B44" s="1366"/>
      <c r="C44" s="1366"/>
      <c r="D44" s="1366"/>
      <c r="E44" s="1366"/>
      <c r="F44" s="1366"/>
      <c r="G44" s="1366"/>
      <c r="H44" s="1366"/>
      <c r="I44" s="1366"/>
      <c r="J44" s="649"/>
    </row>
    <row r="45" spans="1:16" ht="15.75">
      <c r="A45" s="376"/>
      <c r="B45" s="376"/>
      <c r="C45" s="376"/>
      <c r="D45" s="376"/>
      <c r="E45" s="376"/>
      <c r="F45" s="376"/>
      <c r="G45" s="376"/>
      <c r="H45" s="376"/>
      <c r="I45" s="376"/>
      <c r="J45" s="649"/>
    </row>
    <row r="46" spans="1:16" ht="16.5">
      <c r="A46" s="1364" t="s">
        <v>465</v>
      </c>
      <c r="B46" s="1364"/>
      <c r="C46" s="1364"/>
      <c r="D46" s="1364"/>
      <c r="E46" s="1364"/>
      <c r="F46" s="1364"/>
      <c r="G46" s="1364"/>
      <c r="H46" s="1364"/>
      <c r="I46" s="1364"/>
      <c r="J46" s="649"/>
    </row>
    <row r="47" spans="1:16" ht="30.75" customHeight="1">
      <c r="A47" s="1364" t="s">
        <v>466</v>
      </c>
      <c r="B47" s="1364"/>
      <c r="C47" s="1364"/>
      <c r="D47" s="1364"/>
      <c r="E47" s="1364"/>
      <c r="F47" s="1364"/>
      <c r="G47" s="1364"/>
      <c r="H47" s="1364"/>
      <c r="I47" s="1364"/>
      <c r="J47" s="649"/>
    </row>
    <row r="48" spans="1:16" ht="120.75" customHeight="1">
      <c r="A48" s="851" t="str">
        <f>"POWERGRID intends to award, under laid-down organisational procedures, contract(s) for "&amp;Basic!B1&amp;" Specification Number:"&amp;Basic!B3</f>
        <v>POWERGRID intends to award, under laid-down organisational procedures, contract(s) for 400 kV Transformer  Package 4TR-04-(SIS) for 3X 500 MVA, 400/220/33kV Transformers  1x315 MVA, 400/220/33kV Transformers  Under SIS Reserve Fund  Specification Number: CC/NT/W-TR/DOM/A04/24/04796</v>
      </c>
      <c r="B48" s="851"/>
      <c r="C48" s="851"/>
      <c r="D48" s="851"/>
      <c r="E48" s="851"/>
      <c r="F48" s="851"/>
      <c r="G48" s="851"/>
      <c r="H48" s="851"/>
      <c r="I48" s="851"/>
      <c r="J48" s="649"/>
    </row>
    <row r="49" spans="1:10" ht="21" customHeight="1">
      <c r="A49" s="1098" t="s">
        <v>467</v>
      </c>
      <c r="B49" s="1098"/>
      <c r="C49" s="1098"/>
      <c r="D49" s="1098"/>
      <c r="E49" s="1367" t="s">
        <v>467</v>
      </c>
      <c r="F49" s="1367"/>
      <c r="G49" s="1367"/>
      <c r="H49" s="1367"/>
      <c r="I49" s="1367"/>
      <c r="J49" s="649"/>
    </row>
    <row r="50" spans="1:10" ht="33" customHeight="1">
      <c r="A50" s="1362" t="s">
        <v>483</v>
      </c>
      <c r="B50" s="1362"/>
      <c r="C50" s="1362"/>
      <c r="D50" s="1362"/>
      <c r="E50" s="1363" t="s">
        <v>697</v>
      </c>
      <c r="F50" s="1363"/>
      <c r="G50" s="1363"/>
      <c r="H50" s="1363"/>
      <c r="I50" s="1363"/>
      <c r="J50" s="649"/>
    </row>
    <row r="51" spans="1:10" ht="22.5" customHeight="1">
      <c r="A51" s="311" t="s">
        <v>684</v>
      </c>
      <c r="B51" s="312"/>
      <c r="C51" s="312"/>
      <c r="D51" s="312"/>
      <c r="E51" s="652"/>
      <c r="F51" s="312"/>
      <c r="G51" s="312"/>
      <c r="H51" s="312"/>
      <c r="I51" s="653" t="s">
        <v>698</v>
      </c>
      <c r="J51" s="649"/>
    </row>
    <row r="52" spans="1:10" ht="40.5" customHeight="1">
      <c r="A52" s="1357" t="s">
        <v>699</v>
      </c>
      <c r="B52" s="1357"/>
      <c r="C52" s="1357"/>
      <c r="D52" s="1357"/>
      <c r="E52" s="1357"/>
      <c r="F52" s="1357"/>
      <c r="G52" s="1357"/>
      <c r="H52" s="1357"/>
      <c r="I52" s="1357"/>
    </row>
    <row r="53" spans="1:10" ht="40.5" customHeight="1">
      <c r="A53" s="1357" t="s">
        <v>700</v>
      </c>
      <c r="B53" s="1357"/>
      <c r="C53" s="1357"/>
      <c r="D53" s="1357"/>
      <c r="E53" s="1357"/>
      <c r="F53" s="1357"/>
      <c r="G53" s="1357"/>
      <c r="H53" s="1357"/>
      <c r="I53" s="1357"/>
    </row>
    <row r="54" spans="1:10" ht="13.5" customHeight="1">
      <c r="A54" s="654"/>
      <c r="B54" s="264"/>
      <c r="C54" s="264"/>
      <c r="D54" s="264"/>
      <c r="E54" s="264"/>
      <c r="F54" s="264"/>
      <c r="G54" s="264"/>
      <c r="H54" s="264"/>
      <c r="I54" s="264"/>
    </row>
    <row r="55" spans="1:10" ht="15.75">
      <c r="A55" s="1361" t="s">
        <v>472</v>
      </c>
      <c r="B55" s="1361"/>
      <c r="C55" s="1361"/>
      <c r="D55" s="1361"/>
      <c r="E55" s="1361"/>
      <c r="F55" s="1361"/>
      <c r="G55" s="1361"/>
      <c r="H55" s="1361"/>
      <c r="I55" s="1361"/>
    </row>
    <row r="56" spans="1:10" ht="15.75">
      <c r="A56" s="654"/>
      <c r="B56" s="654"/>
      <c r="C56" s="654"/>
      <c r="D56" s="654"/>
      <c r="E56" s="654"/>
      <c r="F56" s="654"/>
      <c r="G56" s="654"/>
      <c r="H56" s="654"/>
      <c r="I56" s="654"/>
    </row>
    <row r="57" spans="1:10" ht="16.5">
      <c r="A57" s="1360" t="s">
        <v>473</v>
      </c>
      <c r="B57" s="1360"/>
      <c r="C57" s="1360"/>
      <c r="D57" s="1360"/>
      <c r="E57" s="1360"/>
      <c r="F57" s="1360"/>
      <c r="G57" s="1360"/>
      <c r="H57" s="1360"/>
      <c r="I57" s="1360"/>
    </row>
    <row r="58" spans="1:10" ht="16.5">
      <c r="A58" s="655"/>
      <c r="B58" s="655"/>
      <c r="C58" s="655"/>
      <c r="D58" s="655"/>
      <c r="E58" s="655"/>
      <c r="F58" s="655"/>
      <c r="G58" s="655"/>
      <c r="H58" s="655"/>
      <c r="I58" s="655"/>
    </row>
    <row r="59" spans="1:10" ht="37.5" customHeight="1">
      <c r="A59" s="851" t="s">
        <v>701</v>
      </c>
      <c r="B59" s="851"/>
      <c r="C59" s="851"/>
      <c r="D59" s="851"/>
      <c r="E59" s="851"/>
      <c r="F59" s="851"/>
      <c r="G59" s="851"/>
      <c r="H59" s="851"/>
      <c r="I59" s="851"/>
    </row>
    <row r="60" spans="1:10" ht="61.5" customHeight="1">
      <c r="A60" s="656" t="s">
        <v>448</v>
      </c>
      <c r="B60" s="851" t="s">
        <v>702</v>
      </c>
      <c r="C60" s="851"/>
      <c r="D60" s="851"/>
      <c r="E60" s="851"/>
      <c r="F60" s="851"/>
      <c r="G60" s="851"/>
      <c r="H60" s="851"/>
      <c r="I60" s="851"/>
    </row>
    <row r="61" spans="1:10" ht="53.25" customHeight="1">
      <c r="A61" s="656" t="s">
        <v>450</v>
      </c>
      <c r="B61" s="851" t="s">
        <v>703</v>
      </c>
      <c r="C61" s="851"/>
      <c r="D61" s="851"/>
      <c r="E61" s="851"/>
      <c r="F61" s="851"/>
      <c r="G61" s="851"/>
      <c r="H61" s="851"/>
      <c r="I61" s="851"/>
    </row>
    <row r="62" spans="1:10" ht="63" customHeight="1">
      <c r="A62" s="656" t="s">
        <v>452</v>
      </c>
      <c r="B62" s="851" t="s">
        <v>704</v>
      </c>
      <c r="C62" s="851"/>
      <c r="D62" s="851"/>
      <c r="E62" s="851"/>
      <c r="F62" s="851"/>
      <c r="G62" s="851"/>
      <c r="H62" s="851"/>
      <c r="I62" s="851"/>
    </row>
    <row r="63" spans="1:10" ht="62.25" customHeight="1">
      <c r="A63" s="656" t="s">
        <v>454</v>
      </c>
      <c r="B63" s="851" t="s">
        <v>705</v>
      </c>
      <c r="C63" s="851"/>
      <c r="D63" s="851"/>
      <c r="E63" s="851"/>
      <c r="F63" s="851"/>
      <c r="G63" s="851"/>
      <c r="H63" s="851"/>
      <c r="I63" s="851"/>
    </row>
    <row r="64" spans="1:10" ht="64.5" customHeight="1">
      <c r="A64" s="656" t="s">
        <v>456</v>
      </c>
      <c r="B64" s="851" t="s">
        <v>706</v>
      </c>
      <c r="C64" s="851"/>
      <c r="D64" s="851"/>
      <c r="E64" s="851"/>
      <c r="F64" s="851"/>
      <c r="G64" s="851"/>
      <c r="H64" s="851"/>
      <c r="I64" s="851"/>
    </row>
    <row r="65" spans="1:10" ht="62.25" customHeight="1">
      <c r="A65" s="656" t="s">
        <v>707</v>
      </c>
      <c r="B65" s="851" t="s">
        <v>708</v>
      </c>
      <c r="C65" s="851"/>
      <c r="D65" s="851"/>
      <c r="E65" s="851"/>
      <c r="F65" s="851"/>
      <c r="G65" s="851"/>
      <c r="H65" s="851"/>
      <c r="I65" s="851"/>
    </row>
    <row r="66" spans="1:10" ht="60.75" customHeight="1">
      <c r="A66" s="656" t="s">
        <v>709</v>
      </c>
      <c r="B66" s="851" t="s">
        <v>710</v>
      </c>
      <c r="C66" s="851"/>
      <c r="D66" s="851"/>
      <c r="E66" s="851"/>
      <c r="F66" s="851"/>
      <c r="G66" s="851"/>
      <c r="H66" s="851"/>
      <c r="I66" s="851"/>
    </row>
    <row r="67" spans="1:10" ht="72" customHeight="1">
      <c r="A67" s="656" t="s">
        <v>711</v>
      </c>
      <c r="B67" s="851" t="s">
        <v>712</v>
      </c>
      <c r="C67" s="851"/>
      <c r="D67" s="851"/>
      <c r="E67" s="851"/>
      <c r="F67" s="851"/>
      <c r="G67" s="851"/>
      <c r="H67" s="851"/>
      <c r="I67" s="851"/>
    </row>
    <row r="68" spans="1:10" ht="60" customHeight="1">
      <c r="A68" s="656" t="s">
        <v>713</v>
      </c>
      <c r="B68" s="851" t="s">
        <v>714</v>
      </c>
      <c r="C68" s="851"/>
      <c r="D68" s="851"/>
      <c r="E68" s="851"/>
      <c r="F68" s="851"/>
      <c r="G68" s="851"/>
      <c r="H68" s="851"/>
      <c r="I68" s="851"/>
    </row>
    <row r="69" spans="1:10" ht="21" customHeight="1">
      <c r="A69" s="851" t="s">
        <v>467</v>
      </c>
      <c r="B69" s="851"/>
      <c r="C69" s="851"/>
      <c r="D69" s="851"/>
      <c r="E69" s="1355" t="s">
        <v>467</v>
      </c>
      <c r="F69" s="1355"/>
      <c r="G69" s="1355"/>
      <c r="H69" s="1355"/>
      <c r="I69" s="1355"/>
      <c r="J69" s="649"/>
    </row>
    <row r="70" spans="1:10" ht="33" customHeight="1">
      <c r="A70" s="1059" t="s">
        <v>483</v>
      </c>
      <c r="B70" s="1059"/>
      <c r="C70" s="1059"/>
      <c r="D70" s="1059"/>
      <c r="E70" s="1356" t="s">
        <v>697</v>
      </c>
      <c r="F70" s="1356"/>
      <c r="G70" s="1356"/>
      <c r="H70" s="1356"/>
      <c r="I70" s="1356"/>
      <c r="J70" s="649"/>
    </row>
    <row r="71" spans="1:10" ht="20.25" customHeight="1">
      <c r="A71" s="311" t="s">
        <v>684</v>
      </c>
      <c r="B71" s="312"/>
      <c r="C71" s="312"/>
      <c r="D71" s="312"/>
      <c r="E71" s="312"/>
      <c r="F71" s="312"/>
      <c r="G71" s="312"/>
      <c r="H71" s="312"/>
      <c r="I71" s="653" t="s">
        <v>715</v>
      </c>
      <c r="J71" s="649"/>
    </row>
    <row r="72" spans="1:10" ht="24" customHeight="1">
      <c r="A72" s="1354"/>
      <c r="B72" s="1354"/>
      <c r="C72" s="1354"/>
      <c r="D72" s="1354"/>
      <c r="E72" s="1354"/>
      <c r="F72" s="1354"/>
      <c r="G72" s="1354"/>
      <c r="H72" s="1354"/>
      <c r="I72" s="1354"/>
      <c r="J72" s="649"/>
    </row>
    <row r="73" spans="1:10" ht="84" customHeight="1">
      <c r="A73" s="656" t="s">
        <v>716</v>
      </c>
      <c r="B73" s="851" t="s">
        <v>717</v>
      </c>
      <c r="C73" s="851"/>
      <c r="D73" s="851"/>
      <c r="E73" s="851"/>
      <c r="F73" s="851"/>
      <c r="G73" s="851"/>
      <c r="H73" s="851"/>
      <c r="I73" s="851"/>
    </row>
    <row r="74" spans="1:10" ht="30" customHeight="1">
      <c r="A74" s="657" t="s">
        <v>718</v>
      </c>
      <c r="B74" s="658"/>
      <c r="C74" s="658"/>
      <c r="D74" s="658"/>
      <c r="E74" s="658"/>
      <c r="F74" s="658"/>
      <c r="G74" s="658"/>
      <c r="H74" s="658"/>
      <c r="I74" s="658"/>
    </row>
    <row r="75" spans="1:10" ht="42" customHeight="1">
      <c r="A75" s="1359" t="s">
        <v>719</v>
      </c>
      <c r="B75" s="1359"/>
      <c r="C75" s="1359"/>
      <c r="D75" s="1359"/>
      <c r="E75" s="1359"/>
      <c r="F75" s="1359"/>
      <c r="G75" s="1359"/>
      <c r="H75" s="1359"/>
      <c r="I75" s="1359"/>
    </row>
    <row r="76" spans="1:10" ht="80.25" customHeight="1">
      <c r="A76" s="656" t="s">
        <v>448</v>
      </c>
      <c r="B76" s="851" t="s">
        <v>720</v>
      </c>
      <c r="C76" s="851"/>
      <c r="D76" s="851"/>
      <c r="E76" s="851"/>
      <c r="F76" s="851"/>
      <c r="G76" s="851"/>
      <c r="H76" s="851"/>
      <c r="I76" s="851"/>
    </row>
    <row r="77" spans="1:10" ht="72" customHeight="1">
      <c r="A77" s="656" t="s">
        <v>450</v>
      </c>
      <c r="B77" s="851" t="s">
        <v>721</v>
      </c>
      <c r="C77" s="851"/>
      <c r="D77" s="851"/>
      <c r="E77" s="851"/>
      <c r="F77" s="851"/>
      <c r="G77" s="851"/>
      <c r="H77" s="851"/>
      <c r="I77" s="851"/>
    </row>
    <row r="78" spans="1:10" ht="55.5" customHeight="1">
      <c r="A78" s="656" t="s">
        <v>452</v>
      </c>
      <c r="B78" s="851" t="s">
        <v>722</v>
      </c>
      <c r="C78" s="851"/>
      <c r="D78" s="851"/>
      <c r="E78" s="851"/>
      <c r="F78" s="851"/>
      <c r="G78" s="851"/>
      <c r="H78" s="851"/>
      <c r="I78" s="851"/>
    </row>
    <row r="79" spans="1:10" ht="69.75" customHeight="1">
      <c r="A79" s="656" t="s">
        <v>454</v>
      </c>
      <c r="B79" s="851" t="s">
        <v>723</v>
      </c>
      <c r="C79" s="851"/>
      <c r="D79" s="851"/>
      <c r="E79" s="851"/>
      <c r="F79" s="851"/>
      <c r="G79" s="851"/>
      <c r="H79" s="851"/>
      <c r="I79" s="851"/>
    </row>
    <row r="80" spans="1:10" ht="56.25" customHeight="1">
      <c r="A80" s="656" t="s">
        <v>456</v>
      </c>
      <c r="B80" s="851" t="s">
        <v>724</v>
      </c>
      <c r="C80" s="851"/>
      <c r="D80" s="851"/>
      <c r="E80" s="851"/>
      <c r="F80" s="851"/>
      <c r="G80" s="851"/>
      <c r="H80" s="851"/>
      <c r="I80" s="851"/>
    </row>
    <row r="81" spans="1:10" ht="70.5" customHeight="1">
      <c r="A81" s="656" t="s">
        <v>707</v>
      </c>
      <c r="B81" s="851" t="s">
        <v>725</v>
      </c>
      <c r="C81" s="851"/>
      <c r="D81" s="851"/>
      <c r="E81" s="851"/>
      <c r="F81" s="851"/>
      <c r="G81" s="851"/>
      <c r="H81" s="851"/>
      <c r="I81" s="851"/>
    </row>
    <row r="82" spans="1:10" ht="86.25" customHeight="1">
      <c r="A82" s="656" t="s">
        <v>709</v>
      </c>
      <c r="B82" s="851" t="s">
        <v>726</v>
      </c>
      <c r="C82" s="851"/>
      <c r="D82" s="851"/>
      <c r="E82" s="851"/>
      <c r="F82" s="851"/>
      <c r="G82" s="851"/>
      <c r="H82" s="851"/>
      <c r="I82" s="851"/>
    </row>
    <row r="83" spans="1:10" ht="72" customHeight="1">
      <c r="A83" s="656" t="s">
        <v>711</v>
      </c>
      <c r="B83" s="851" t="s">
        <v>727</v>
      </c>
      <c r="C83" s="851"/>
      <c r="D83" s="851"/>
      <c r="E83" s="851"/>
      <c r="F83" s="851"/>
      <c r="G83" s="851"/>
      <c r="H83" s="851"/>
      <c r="I83" s="851"/>
    </row>
    <row r="84" spans="1:10" ht="21" customHeight="1">
      <c r="A84" s="851" t="s">
        <v>467</v>
      </c>
      <c r="B84" s="851"/>
      <c r="C84" s="851"/>
      <c r="D84" s="851"/>
      <c r="E84" s="1355" t="s">
        <v>467</v>
      </c>
      <c r="F84" s="1355"/>
      <c r="G84" s="1355"/>
      <c r="H84" s="1355"/>
      <c r="I84" s="1355"/>
      <c r="J84" s="649"/>
    </row>
    <row r="85" spans="1:10" ht="33" customHeight="1">
      <c r="A85" s="1059" t="s">
        <v>483</v>
      </c>
      <c r="B85" s="1059"/>
      <c r="C85" s="1059"/>
      <c r="D85" s="1059"/>
      <c r="E85" s="1356" t="s">
        <v>697</v>
      </c>
      <c r="F85" s="1356"/>
      <c r="G85" s="1356"/>
      <c r="H85" s="1356"/>
      <c r="I85" s="1356"/>
      <c r="J85" s="649"/>
    </row>
    <row r="86" spans="1:10" ht="20.25" customHeight="1">
      <c r="A86" s="311" t="s">
        <v>684</v>
      </c>
      <c r="B86" s="312"/>
      <c r="C86" s="312"/>
      <c r="D86" s="312"/>
      <c r="E86" s="312"/>
      <c r="F86" s="312"/>
      <c r="G86" s="312"/>
      <c r="H86" s="312"/>
      <c r="I86" s="653" t="s">
        <v>728</v>
      </c>
      <c r="J86" s="649"/>
    </row>
    <row r="87" spans="1:10" ht="7.5" customHeight="1">
      <c r="A87" s="1360"/>
      <c r="B87" s="1360"/>
      <c r="C87" s="1360"/>
      <c r="D87" s="1360"/>
      <c r="E87" s="1360"/>
      <c r="F87" s="1360"/>
      <c r="G87" s="1360"/>
      <c r="H87" s="1360"/>
      <c r="I87" s="1360"/>
    </row>
    <row r="88" spans="1:10" ht="89.25" customHeight="1">
      <c r="A88" s="656" t="s">
        <v>713</v>
      </c>
      <c r="B88" s="851" t="s">
        <v>729</v>
      </c>
      <c r="C88" s="851"/>
      <c r="D88" s="851"/>
      <c r="E88" s="851"/>
      <c r="F88" s="851"/>
      <c r="G88" s="851"/>
      <c r="H88" s="851"/>
      <c r="I88" s="851"/>
    </row>
    <row r="89" spans="1:10" ht="75" customHeight="1">
      <c r="A89" s="656" t="s">
        <v>716</v>
      </c>
      <c r="B89" s="851" t="s">
        <v>730</v>
      </c>
      <c r="C89" s="851"/>
      <c r="D89" s="851"/>
      <c r="E89" s="851"/>
      <c r="F89" s="851"/>
      <c r="G89" s="851"/>
      <c r="H89" s="851"/>
      <c r="I89" s="851"/>
    </row>
    <row r="90" spans="1:10" ht="64.5" customHeight="1">
      <c r="A90" s="656" t="s">
        <v>731</v>
      </c>
      <c r="B90" s="851" t="s">
        <v>732</v>
      </c>
      <c r="C90" s="851"/>
      <c r="D90" s="851"/>
      <c r="E90" s="851"/>
      <c r="F90" s="851"/>
      <c r="G90" s="851"/>
      <c r="H90" s="851"/>
      <c r="I90" s="851"/>
    </row>
    <row r="91" spans="1:10" ht="95.25" customHeight="1">
      <c r="A91" s="656" t="s">
        <v>733</v>
      </c>
      <c r="B91" s="851" t="s">
        <v>734</v>
      </c>
      <c r="C91" s="851"/>
      <c r="D91" s="851"/>
      <c r="E91" s="851"/>
      <c r="F91" s="851"/>
      <c r="G91" s="851"/>
      <c r="H91" s="851"/>
      <c r="I91" s="851"/>
    </row>
    <row r="92" spans="1:10" ht="73.5" customHeight="1">
      <c r="A92" s="656" t="s">
        <v>735</v>
      </c>
      <c r="B92" s="851" t="s">
        <v>736</v>
      </c>
      <c r="C92" s="851"/>
      <c r="D92" s="851"/>
      <c r="E92" s="851"/>
      <c r="F92" s="851"/>
      <c r="G92" s="851"/>
      <c r="H92" s="851"/>
      <c r="I92" s="851"/>
    </row>
    <row r="93" spans="1:10" ht="58.5" customHeight="1">
      <c r="A93" s="656" t="s">
        <v>737</v>
      </c>
      <c r="B93" s="851" t="s">
        <v>738</v>
      </c>
      <c r="C93" s="851"/>
      <c r="D93" s="851"/>
      <c r="E93" s="851"/>
      <c r="F93" s="851"/>
      <c r="G93" s="851"/>
      <c r="H93" s="851"/>
      <c r="I93" s="851"/>
    </row>
    <row r="94" spans="1:10" ht="111.75" customHeight="1">
      <c r="A94" s="656" t="s">
        <v>739</v>
      </c>
      <c r="B94" s="851" t="s">
        <v>740</v>
      </c>
      <c r="C94" s="851"/>
      <c r="D94" s="851"/>
      <c r="E94" s="851"/>
      <c r="F94" s="851"/>
      <c r="G94" s="851"/>
      <c r="H94" s="851"/>
      <c r="I94" s="851"/>
    </row>
    <row r="95" spans="1:10" ht="84.75" customHeight="1">
      <c r="A95" s="656" t="s">
        <v>741</v>
      </c>
      <c r="B95" s="851" t="s">
        <v>742</v>
      </c>
      <c r="C95" s="851"/>
      <c r="D95" s="851"/>
      <c r="E95" s="851"/>
      <c r="F95" s="851"/>
      <c r="G95" s="851"/>
      <c r="H95" s="851"/>
      <c r="I95" s="851"/>
    </row>
    <row r="96" spans="1:10" ht="84.75" customHeight="1">
      <c r="A96" s="656" t="s">
        <v>743</v>
      </c>
      <c r="B96" s="851" t="s">
        <v>744</v>
      </c>
      <c r="C96" s="851"/>
      <c r="D96" s="851"/>
      <c r="E96" s="851"/>
      <c r="F96" s="851"/>
      <c r="G96" s="851"/>
      <c r="H96" s="851"/>
      <c r="I96" s="851"/>
    </row>
    <row r="97" spans="1:10" ht="21" customHeight="1">
      <c r="A97" s="851" t="s">
        <v>467</v>
      </c>
      <c r="B97" s="851"/>
      <c r="C97" s="851"/>
      <c r="D97" s="851"/>
      <c r="E97" s="1355" t="s">
        <v>467</v>
      </c>
      <c r="F97" s="1355"/>
      <c r="G97" s="1355"/>
      <c r="H97" s="1355"/>
      <c r="I97" s="1355"/>
      <c r="J97" s="649"/>
    </row>
    <row r="98" spans="1:10" ht="33" customHeight="1">
      <c r="A98" s="1059" t="s">
        <v>483</v>
      </c>
      <c r="B98" s="1059"/>
      <c r="C98" s="1059"/>
      <c r="D98" s="1059"/>
      <c r="E98" s="1356" t="s">
        <v>697</v>
      </c>
      <c r="F98" s="1356"/>
      <c r="G98" s="1356"/>
      <c r="H98" s="1356"/>
      <c r="I98" s="1356"/>
      <c r="J98" s="649"/>
    </row>
    <row r="99" spans="1:10" ht="19.5" customHeight="1">
      <c r="A99" s="311" t="s">
        <v>684</v>
      </c>
      <c r="B99" s="312"/>
      <c r="C99" s="312"/>
      <c r="D99" s="312"/>
      <c r="E99" s="312"/>
      <c r="F99" s="312"/>
      <c r="G99" s="312"/>
      <c r="H99" s="312"/>
      <c r="I99" s="653" t="s">
        <v>745</v>
      </c>
    </row>
    <row r="100" spans="1:10" ht="10.5" customHeight="1">
      <c r="A100" s="659"/>
      <c r="B100" s="660"/>
      <c r="C100" s="660"/>
      <c r="D100" s="660"/>
      <c r="E100" s="660"/>
      <c r="F100" s="660"/>
      <c r="G100" s="660"/>
      <c r="H100" s="660"/>
      <c r="I100" s="660"/>
    </row>
    <row r="101" spans="1:10" ht="79.5" customHeight="1">
      <c r="A101" s="656" t="s">
        <v>746</v>
      </c>
      <c r="B101" s="851" t="s">
        <v>747</v>
      </c>
      <c r="C101" s="851"/>
      <c r="D101" s="851"/>
      <c r="E101" s="851"/>
      <c r="F101" s="851"/>
      <c r="G101" s="851"/>
      <c r="H101" s="851"/>
      <c r="I101" s="851"/>
    </row>
    <row r="102" spans="1:10" ht="72" customHeight="1">
      <c r="A102" s="656" t="s">
        <v>748</v>
      </c>
      <c r="B102" s="851" t="s">
        <v>749</v>
      </c>
      <c r="C102" s="851"/>
      <c r="D102" s="851"/>
      <c r="E102" s="851"/>
      <c r="F102" s="851"/>
      <c r="G102" s="851"/>
      <c r="H102" s="851"/>
      <c r="I102" s="851"/>
    </row>
    <row r="103" spans="1:10" ht="72.75" customHeight="1">
      <c r="A103" s="656" t="s">
        <v>750</v>
      </c>
      <c r="B103" s="851" t="s">
        <v>751</v>
      </c>
      <c r="C103" s="851"/>
      <c r="D103" s="851"/>
      <c r="E103" s="851"/>
      <c r="F103" s="851"/>
      <c r="G103" s="851"/>
      <c r="H103" s="851"/>
      <c r="I103" s="851"/>
    </row>
    <row r="104" spans="1:10" ht="30" customHeight="1">
      <c r="A104" s="657" t="s">
        <v>752</v>
      </c>
      <c r="B104" s="658"/>
      <c r="C104" s="658"/>
      <c r="D104" s="658"/>
      <c r="E104" s="658"/>
      <c r="F104" s="658"/>
      <c r="G104" s="658"/>
      <c r="H104" s="658"/>
      <c r="I104" s="658"/>
    </row>
    <row r="105" spans="1:10" ht="32.25" customHeight="1">
      <c r="A105" s="656" t="s">
        <v>448</v>
      </c>
      <c r="B105" s="851" t="s">
        <v>512</v>
      </c>
      <c r="C105" s="851"/>
      <c r="D105" s="851"/>
      <c r="E105" s="851"/>
      <c r="F105" s="851"/>
      <c r="G105" s="851"/>
      <c r="H105" s="851"/>
      <c r="I105" s="851"/>
    </row>
    <row r="106" spans="1:10" ht="44.25" customHeight="1">
      <c r="A106" s="656" t="s">
        <v>450</v>
      </c>
      <c r="B106" s="851" t="s">
        <v>753</v>
      </c>
      <c r="C106" s="851"/>
      <c r="D106" s="851"/>
      <c r="E106" s="851"/>
      <c r="F106" s="851"/>
      <c r="G106" s="851"/>
      <c r="H106" s="851"/>
      <c r="I106" s="851"/>
    </row>
    <row r="107" spans="1:10" ht="12" customHeight="1">
      <c r="A107" s="656"/>
      <c r="B107" s="661"/>
      <c r="C107" s="661"/>
      <c r="D107" s="661"/>
      <c r="E107" s="661"/>
      <c r="F107" s="661"/>
      <c r="G107" s="661"/>
      <c r="H107" s="661"/>
      <c r="I107" s="661"/>
    </row>
    <row r="108" spans="1:10" ht="30" customHeight="1">
      <c r="A108" s="657" t="s">
        <v>754</v>
      </c>
      <c r="B108" s="658"/>
      <c r="C108" s="658"/>
      <c r="D108" s="658"/>
      <c r="E108" s="658"/>
      <c r="F108" s="658"/>
      <c r="G108" s="658"/>
      <c r="H108" s="658"/>
      <c r="I108" s="658"/>
    </row>
    <row r="109" spans="1:10" ht="40.5" customHeight="1">
      <c r="A109" s="1359" t="s">
        <v>755</v>
      </c>
      <c r="B109" s="1359"/>
      <c r="C109" s="1359"/>
      <c r="D109" s="1359"/>
      <c r="E109" s="1359"/>
      <c r="F109" s="1359"/>
      <c r="G109" s="1359"/>
      <c r="H109" s="1359"/>
      <c r="I109" s="1359"/>
    </row>
    <row r="110" spans="1:10" ht="30" customHeight="1">
      <c r="A110" s="657" t="s">
        <v>756</v>
      </c>
      <c r="B110" s="658"/>
      <c r="C110" s="658"/>
      <c r="D110" s="658"/>
      <c r="E110" s="658"/>
      <c r="F110" s="658"/>
      <c r="G110" s="658"/>
      <c r="H110" s="658"/>
      <c r="I110" s="658"/>
    </row>
    <row r="111" spans="1:10" ht="62.25" customHeight="1">
      <c r="A111" s="656" t="s">
        <v>448</v>
      </c>
      <c r="B111" s="851" t="s">
        <v>757</v>
      </c>
      <c r="C111" s="851"/>
      <c r="D111" s="851"/>
      <c r="E111" s="851"/>
      <c r="F111" s="851"/>
      <c r="G111" s="851"/>
      <c r="H111" s="851"/>
      <c r="I111" s="851"/>
    </row>
    <row r="112" spans="1:10" ht="45" customHeight="1">
      <c r="A112" s="656" t="s">
        <v>450</v>
      </c>
      <c r="B112" s="851" t="s">
        <v>758</v>
      </c>
      <c r="C112" s="851"/>
      <c r="D112" s="851"/>
      <c r="E112" s="851"/>
      <c r="F112" s="851"/>
      <c r="G112" s="851"/>
      <c r="H112" s="851"/>
      <c r="I112" s="851"/>
    </row>
    <row r="113" spans="1:10" ht="55.5" customHeight="1">
      <c r="A113" s="656" t="s">
        <v>452</v>
      </c>
      <c r="B113" s="851" t="s">
        <v>759</v>
      </c>
      <c r="C113" s="851"/>
      <c r="D113" s="851"/>
      <c r="E113" s="851"/>
      <c r="F113" s="851"/>
      <c r="G113" s="851"/>
      <c r="H113" s="851"/>
      <c r="I113" s="851"/>
    </row>
    <row r="114" spans="1:10" ht="58.5" customHeight="1">
      <c r="A114" s="656" t="s">
        <v>454</v>
      </c>
      <c r="B114" s="851" t="s">
        <v>760</v>
      </c>
      <c r="C114" s="851"/>
      <c r="D114" s="851"/>
      <c r="E114" s="851"/>
      <c r="F114" s="851"/>
      <c r="G114" s="851"/>
      <c r="H114" s="851"/>
      <c r="I114" s="851"/>
    </row>
    <row r="115" spans="1:10" ht="54" customHeight="1">
      <c r="A115" s="656" t="s">
        <v>456</v>
      </c>
      <c r="B115" s="851" t="s">
        <v>761</v>
      </c>
      <c r="C115" s="851"/>
      <c r="D115" s="851"/>
      <c r="E115" s="851"/>
      <c r="F115" s="851"/>
      <c r="G115" s="851"/>
      <c r="H115" s="851"/>
      <c r="I115" s="851"/>
    </row>
    <row r="116" spans="1:10" ht="17.45" customHeight="1">
      <c r="A116" s="659"/>
      <c r="B116" s="660"/>
      <c r="C116" s="660"/>
      <c r="D116" s="660"/>
      <c r="E116" s="660"/>
      <c r="F116" s="660"/>
      <c r="G116" s="660"/>
      <c r="H116" s="660"/>
      <c r="I116" s="660"/>
    </row>
    <row r="117" spans="1:10" ht="21" customHeight="1">
      <c r="A117" s="851" t="s">
        <v>467</v>
      </c>
      <c r="B117" s="851"/>
      <c r="C117" s="851"/>
      <c r="D117" s="851"/>
      <c r="E117" s="1355" t="s">
        <v>467</v>
      </c>
      <c r="F117" s="1355"/>
      <c r="G117" s="1355"/>
      <c r="H117" s="1355"/>
      <c r="I117" s="1355"/>
      <c r="J117" s="649"/>
    </row>
    <row r="118" spans="1:10" ht="33" customHeight="1">
      <c r="A118" s="1059" t="s">
        <v>483</v>
      </c>
      <c r="B118" s="1059"/>
      <c r="C118" s="1059"/>
      <c r="D118" s="1059"/>
      <c r="E118" s="1356" t="s">
        <v>697</v>
      </c>
      <c r="F118" s="1356"/>
      <c r="G118" s="1356"/>
      <c r="H118" s="1356"/>
      <c r="I118" s="1356"/>
      <c r="J118" s="649"/>
    </row>
    <row r="119" spans="1:10" ht="22.5" customHeight="1">
      <c r="A119" s="311" t="s">
        <v>684</v>
      </c>
      <c r="B119" s="312"/>
      <c r="C119" s="312"/>
      <c r="D119" s="312"/>
      <c r="E119" s="312"/>
      <c r="F119" s="312"/>
      <c r="G119" s="312"/>
      <c r="H119" s="312"/>
      <c r="I119" s="653" t="s">
        <v>762</v>
      </c>
      <c r="J119" s="649"/>
    </row>
    <row r="120" spans="1:10" ht="30.75" customHeight="1">
      <c r="A120" s="659"/>
      <c r="B120" s="1357"/>
      <c r="C120" s="1357"/>
      <c r="D120" s="1357"/>
      <c r="E120" s="1357"/>
      <c r="F120" s="1357"/>
      <c r="G120" s="1357"/>
      <c r="H120" s="1357"/>
      <c r="I120" s="1357"/>
    </row>
    <row r="121" spans="1:10" ht="21.95" customHeight="1">
      <c r="A121" s="264"/>
      <c r="B121" s="310"/>
      <c r="C121" s="264"/>
      <c r="D121" s="264"/>
      <c r="E121" s="264"/>
      <c r="F121" s="310"/>
      <c r="G121" s="264"/>
      <c r="H121" s="264"/>
      <c r="I121" s="264"/>
    </row>
    <row r="122" spans="1:10" ht="21.95" customHeight="1">
      <c r="A122" s="264"/>
      <c r="B122" s="849" t="s">
        <v>551</v>
      </c>
      <c r="C122" s="849"/>
      <c r="D122" s="286"/>
      <c r="E122" s="286"/>
      <c r="F122" s="849" t="s">
        <v>551</v>
      </c>
      <c r="G122" s="849"/>
      <c r="H122" s="286"/>
      <c r="I122" s="286"/>
    </row>
    <row r="123" spans="1:10" ht="35.25" customHeight="1">
      <c r="A123" s="264"/>
      <c r="B123" s="1358" t="s">
        <v>483</v>
      </c>
      <c r="C123" s="1358"/>
      <c r="D123" s="1358"/>
      <c r="E123" s="1358"/>
      <c r="F123" s="1358" t="s">
        <v>697</v>
      </c>
      <c r="G123" s="1358"/>
      <c r="H123" s="1358"/>
      <c r="I123" s="1358"/>
    </row>
    <row r="124" spans="1:10" ht="21.95" customHeight="1">
      <c r="A124" s="264"/>
      <c r="B124" s="662"/>
      <c r="C124" s="654"/>
      <c r="D124" s="654"/>
      <c r="E124" s="654"/>
      <c r="F124" s="663"/>
      <c r="G124" s="663"/>
      <c r="H124" s="663"/>
      <c r="I124" s="663"/>
    </row>
    <row r="125" spans="1:10" ht="21.95" customHeight="1">
      <c r="A125" s="264"/>
      <c r="B125" s="851" t="s">
        <v>552</v>
      </c>
      <c r="C125" s="851"/>
      <c r="D125" s="851"/>
      <c r="E125" s="851"/>
      <c r="F125" s="851" t="s">
        <v>552</v>
      </c>
      <c r="G125" s="851"/>
      <c r="H125" s="851"/>
      <c r="I125" s="851"/>
    </row>
    <row r="126" spans="1:10" ht="21.95" customHeight="1">
      <c r="A126" s="264"/>
      <c r="B126" s="310"/>
      <c r="C126" s="654"/>
      <c r="D126" s="654"/>
      <c r="E126" s="654"/>
      <c r="F126" s="310"/>
      <c r="G126" s="654"/>
      <c r="H126" s="654"/>
      <c r="I126" s="654"/>
    </row>
    <row r="127" spans="1:10" ht="21.95" customHeight="1">
      <c r="A127" s="264"/>
      <c r="B127" s="310"/>
      <c r="C127" s="654"/>
      <c r="D127" s="654"/>
      <c r="E127" s="654"/>
      <c r="F127" s="310"/>
      <c r="G127" s="654"/>
      <c r="H127" s="654"/>
      <c r="I127" s="654"/>
    </row>
    <row r="128" spans="1:10" ht="21.95" customHeight="1">
      <c r="A128" s="264"/>
      <c r="B128" s="312" t="s">
        <v>553</v>
      </c>
      <c r="C128" s="664"/>
      <c r="D128" s="312"/>
      <c r="E128" s="312"/>
      <c r="F128" s="1354" t="s">
        <v>553</v>
      </c>
      <c r="G128" s="1354"/>
      <c r="H128" s="1354"/>
      <c r="I128" s="1354"/>
    </row>
    <row r="129" spans="1:9" ht="21.95" customHeight="1">
      <c r="A129" s="264"/>
      <c r="B129" s="312" t="s">
        <v>65</v>
      </c>
      <c r="C129" s="664"/>
      <c r="D129" s="312"/>
      <c r="E129" s="312"/>
      <c r="F129" s="312" t="s">
        <v>763</v>
      </c>
      <c r="G129" s="286"/>
      <c r="H129" s="286"/>
      <c r="I129" s="286"/>
    </row>
    <row r="130" spans="1:9" ht="21.95" customHeight="1">
      <c r="A130" s="264"/>
      <c r="B130" s="286"/>
      <c r="C130" s="654"/>
      <c r="D130" s="654"/>
      <c r="E130" s="654"/>
      <c r="F130" s="286"/>
      <c r="G130" s="654"/>
      <c r="H130" s="654"/>
      <c r="I130" s="654"/>
    </row>
    <row r="131" spans="1:9" ht="21.95" customHeight="1">
      <c r="A131" s="264"/>
      <c r="B131" s="851" t="s">
        <v>554</v>
      </c>
      <c r="C131" s="851"/>
      <c r="D131" s="851"/>
      <c r="E131" s="851"/>
      <c r="F131" s="851" t="s">
        <v>554</v>
      </c>
      <c r="G131" s="851"/>
      <c r="H131" s="851"/>
      <c r="I131" s="851"/>
    </row>
    <row r="132" spans="1:9" ht="21.95" customHeight="1">
      <c r="A132" s="264"/>
      <c r="B132" s="312" t="s">
        <v>553</v>
      </c>
      <c r="C132" s="312"/>
      <c r="D132" s="312"/>
      <c r="E132" s="312"/>
      <c r="F132" s="312" t="s">
        <v>553</v>
      </c>
      <c r="G132" s="286"/>
      <c r="H132" s="286"/>
      <c r="I132" s="286"/>
    </row>
    <row r="133" spans="1:9" ht="21.95" customHeight="1">
      <c r="A133" s="264"/>
      <c r="B133" s="312" t="s">
        <v>65</v>
      </c>
      <c r="C133" s="312"/>
      <c r="D133" s="312"/>
      <c r="E133" s="312"/>
      <c r="F133" s="312" t="s">
        <v>65</v>
      </c>
      <c r="G133" s="264"/>
      <c r="H133" s="264"/>
      <c r="I133" s="264"/>
    </row>
    <row r="134" spans="1:9" ht="21.95" customHeight="1">
      <c r="A134" s="264"/>
      <c r="B134" s="264"/>
      <c r="C134" s="264"/>
      <c r="D134" s="264"/>
      <c r="E134" s="264"/>
      <c r="F134" s="264"/>
      <c r="G134" s="264"/>
      <c r="H134" s="264"/>
      <c r="I134" s="264"/>
    </row>
    <row r="135" spans="1:9" ht="21.95" customHeight="1">
      <c r="A135" s="264"/>
      <c r="B135" s="851" t="s">
        <v>555</v>
      </c>
      <c r="C135" s="851"/>
      <c r="D135" s="851"/>
      <c r="E135" s="851"/>
      <c r="F135" s="851" t="s">
        <v>555</v>
      </c>
      <c r="G135" s="851"/>
      <c r="H135" s="851"/>
      <c r="I135" s="851"/>
    </row>
    <row r="136" spans="1:9" ht="21.95" customHeight="1">
      <c r="A136" s="264"/>
      <c r="B136" s="312" t="s">
        <v>553</v>
      </c>
      <c r="C136" s="312"/>
      <c r="D136" s="312"/>
      <c r="E136" s="312"/>
      <c r="F136" s="312" t="s">
        <v>553</v>
      </c>
      <c r="G136" s="286"/>
      <c r="H136" s="286"/>
      <c r="I136" s="286"/>
    </row>
    <row r="137" spans="1:9" ht="21.95" customHeight="1">
      <c r="A137" s="264"/>
      <c r="B137" s="312" t="s">
        <v>65</v>
      </c>
      <c r="C137" s="312"/>
      <c r="D137" s="312"/>
      <c r="E137" s="312"/>
      <c r="F137" s="312" t="s">
        <v>65</v>
      </c>
      <c r="G137" s="264"/>
      <c r="H137" s="264"/>
      <c r="I137" s="264"/>
    </row>
    <row r="138" spans="1:9" ht="21.95" customHeight="1">
      <c r="A138" s="264"/>
      <c r="B138" s="312"/>
      <c r="C138" s="312"/>
      <c r="D138" s="312"/>
      <c r="E138" s="312"/>
      <c r="F138" s="312"/>
      <c r="G138" s="264"/>
      <c r="H138" s="264"/>
      <c r="I138" s="264"/>
    </row>
    <row r="139" spans="1:9" ht="21.95" customHeight="1">
      <c r="A139" s="264"/>
      <c r="B139" s="312"/>
      <c r="C139" s="312"/>
      <c r="D139" s="312"/>
      <c r="E139" s="312"/>
      <c r="F139" s="312"/>
      <c r="G139" s="264"/>
      <c r="H139" s="264"/>
      <c r="I139" s="264"/>
    </row>
    <row r="140" spans="1:9" ht="21.95" customHeight="1">
      <c r="A140" s="264"/>
      <c r="B140" s="312"/>
      <c r="C140" s="312"/>
      <c r="D140" s="312"/>
      <c r="E140" s="312"/>
      <c r="F140" s="312"/>
      <c r="G140" s="264"/>
      <c r="H140" s="264"/>
      <c r="I140" s="264"/>
    </row>
    <row r="141" spans="1:9" ht="21.95" customHeight="1">
      <c r="A141" s="264"/>
      <c r="B141" s="312"/>
      <c r="C141" s="312"/>
      <c r="D141" s="312"/>
      <c r="E141" s="312"/>
      <c r="F141" s="312"/>
      <c r="G141" s="264"/>
      <c r="H141" s="264"/>
      <c r="I141" s="264"/>
    </row>
    <row r="142" spans="1:9" ht="21.95" customHeight="1">
      <c r="A142" s="264"/>
      <c r="B142" s="312"/>
      <c r="C142" s="312"/>
      <c r="D142" s="312"/>
      <c r="E142" s="312"/>
      <c r="F142" s="312"/>
      <c r="G142" s="264"/>
      <c r="H142" s="264"/>
      <c r="I142" s="264"/>
    </row>
    <row r="143" spans="1:9" ht="21.95" customHeight="1">
      <c r="A143" s="264"/>
      <c r="B143" s="312"/>
      <c r="C143" s="312"/>
      <c r="D143" s="312"/>
      <c r="E143" s="312"/>
      <c r="F143" s="312"/>
      <c r="G143" s="264"/>
      <c r="H143" s="264"/>
      <c r="I143" s="264"/>
    </row>
    <row r="144" spans="1:9" ht="21.95" customHeight="1">
      <c r="A144" s="264"/>
      <c r="B144" s="312"/>
      <c r="C144" s="312"/>
      <c r="D144" s="312"/>
      <c r="E144" s="312"/>
      <c r="F144" s="312"/>
      <c r="G144" s="264"/>
      <c r="H144" s="264"/>
      <c r="I144" s="264"/>
    </row>
    <row r="145" spans="1:9" ht="21.95" customHeight="1">
      <c r="A145" s="264"/>
      <c r="B145" s="312"/>
      <c r="C145" s="312"/>
      <c r="D145" s="312"/>
      <c r="E145" s="312"/>
      <c r="F145" s="312"/>
      <c r="G145" s="264"/>
      <c r="H145" s="264"/>
      <c r="I145" s="264"/>
    </row>
    <row r="146" spans="1:9" ht="21.95" customHeight="1">
      <c r="A146" s="264"/>
      <c r="B146" s="312"/>
      <c r="C146" s="312"/>
      <c r="D146" s="312"/>
      <c r="E146" s="312"/>
      <c r="F146" s="312"/>
      <c r="G146" s="264"/>
      <c r="H146" s="264"/>
      <c r="I146" s="264"/>
    </row>
    <row r="147" spans="1:9" ht="21.95" customHeight="1">
      <c r="A147" s="264"/>
      <c r="B147" s="312"/>
      <c r="C147" s="312"/>
      <c r="D147" s="312"/>
      <c r="E147" s="312"/>
      <c r="F147" s="312"/>
      <c r="G147" s="264"/>
      <c r="H147" s="264"/>
      <c r="I147" s="264"/>
    </row>
    <row r="148" spans="1:9" ht="21.6" customHeight="1">
      <c r="A148" s="264"/>
      <c r="B148" s="312"/>
      <c r="C148" s="312"/>
      <c r="D148" s="312"/>
      <c r="E148" s="312"/>
      <c r="F148" s="312"/>
      <c r="G148" s="264"/>
      <c r="H148" s="264"/>
      <c r="I148" s="264"/>
    </row>
    <row r="149" spans="1:9" ht="21.6" hidden="1" customHeight="1">
      <c r="A149" s="264"/>
      <c r="B149" s="312"/>
      <c r="C149" s="312"/>
      <c r="D149" s="312"/>
      <c r="E149" s="312"/>
      <c r="F149" s="312"/>
      <c r="G149" s="264"/>
      <c r="H149" s="264"/>
      <c r="I149" s="264"/>
    </row>
    <row r="150" spans="1:9" ht="21.6" hidden="1" customHeight="1">
      <c r="A150" s="264"/>
      <c r="B150" s="312"/>
      <c r="C150" s="312"/>
      <c r="D150" s="312"/>
      <c r="E150" s="312"/>
      <c r="F150" s="312"/>
      <c r="G150" s="264"/>
      <c r="H150" s="264"/>
      <c r="I150" s="264"/>
    </row>
    <row r="151" spans="1:9" ht="18.600000000000001" hidden="1" customHeight="1">
      <c r="A151" s="264"/>
      <c r="B151" s="312"/>
      <c r="C151" s="312"/>
      <c r="D151" s="312"/>
      <c r="E151" s="312"/>
      <c r="F151" s="312"/>
      <c r="G151" s="264"/>
      <c r="H151" s="264"/>
      <c r="I151" s="264"/>
    </row>
    <row r="152" spans="1:9" ht="21.6" hidden="1" customHeight="1">
      <c r="A152" s="264"/>
      <c r="B152" s="312"/>
      <c r="C152" s="312"/>
      <c r="D152" s="312"/>
      <c r="E152" s="312"/>
      <c r="F152" s="312"/>
      <c r="G152" s="264"/>
      <c r="H152" s="264"/>
      <c r="I152" s="264"/>
    </row>
    <row r="153" spans="1:9" ht="21.6" hidden="1" customHeight="1">
      <c r="A153" s="264"/>
      <c r="B153" s="312"/>
      <c r="C153" s="312"/>
      <c r="D153" s="312"/>
      <c r="E153" s="312"/>
      <c r="F153" s="312"/>
      <c r="G153" s="264"/>
      <c r="H153" s="264"/>
      <c r="I153" s="264"/>
    </row>
    <row r="154" spans="1:9" ht="21.95" customHeight="1">
      <c r="A154" s="264"/>
      <c r="B154" s="312"/>
      <c r="C154" s="312"/>
      <c r="D154" s="312"/>
      <c r="E154" s="312"/>
      <c r="F154" s="312"/>
      <c r="G154" s="264"/>
      <c r="H154" s="264"/>
      <c r="I154" s="264"/>
    </row>
    <row r="155" spans="1:9" ht="21.95" customHeight="1">
      <c r="A155" s="264"/>
      <c r="B155" s="312"/>
      <c r="C155" s="312"/>
      <c r="D155" s="312"/>
      <c r="E155" s="312"/>
      <c r="F155" s="312"/>
      <c r="G155" s="264"/>
      <c r="H155" s="264"/>
      <c r="I155" s="264"/>
    </row>
    <row r="156" spans="1:9" ht="21.95" customHeight="1">
      <c r="A156" s="313"/>
      <c r="B156" s="261"/>
      <c r="C156" s="261"/>
      <c r="D156" s="261"/>
      <c r="E156" s="261"/>
      <c r="F156" s="261"/>
      <c r="G156" s="313"/>
      <c r="H156" s="313"/>
      <c r="I156" s="313"/>
    </row>
    <row r="157" spans="1:9" ht="21.95" customHeight="1">
      <c r="A157" s="311" t="s">
        <v>684</v>
      </c>
      <c r="B157" s="312"/>
      <c r="C157" s="312"/>
      <c r="D157" s="312"/>
      <c r="E157" s="312"/>
      <c r="F157" s="312"/>
      <c r="G157" s="312"/>
      <c r="H157" s="312"/>
      <c r="I157" s="653" t="s">
        <v>764</v>
      </c>
    </row>
    <row r="158" spans="1:9" ht="21.95" customHeight="1">
      <c r="A158" s="264"/>
      <c r="B158" s="312"/>
      <c r="C158" s="312"/>
      <c r="D158" s="312"/>
      <c r="E158" s="312"/>
      <c r="F158" s="312"/>
      <c r="G158" s="264"/>
      <c r="H158" s="264"/>
      <c r="I158" s="264"/>
    </row>
    <row r="159" spans="1:9" ht="21.95" customHeight="1">
      <c r="A159" s="264"/>
      <c r="B159" s="312"/>
      <c r="C159" s="312"/>
      <c r="D159" s="312"/>
      <c r="E159" s="312"/>
      <c r="F159" s="312"/>
      <c r="G159" s="264"/>
      <c r="H159" s="264"/>
      <c r="I159" s="264"/>
    </row>
    <row r="160" spans="1:9" ht="21.95" customHeight="1">
      <c r="A160" s="264"/>
      <c r="B160" s="312"/>
      <c r="C160" s="312"/>
      <c r="D160" s="312"/>
      <c r="E160" s="312"/>
      <c r="F160" s="312"/>
      <c r="G160" s="264"/>
      <c r="H160" s="264"/>
      <c r="I160" s="264"/>
    </row>
    <row r="161" spans="1:10" ht="21.95" customHeight="1">
      <c r="A161" s="264"/>
      <c r="B161" s="312"/>
      <c r="C161" s="312"/>
      <c r="D161" s="312"/>
      <c r="E161" s="312"/>
      <c r="F161" s="312"/>
      <c r="G161" s="264"/>
      <c r="H161" s="264"/>
      <c r="I161" s="264"/>
    </row>
    <row r="162" spans="1:10" ht="21.95" customHeight="1">
      <c r="A162" s="264"/>
      <c r="B162" s="312"/>
      <c r="C162" s="312"/>
      <c r="D162" s="312"/>
      <c r="E162" s="312"/>
      <c r="F162" s="312"/>
      <c r="G162" s="264"/>
      <c r="H162" s="264"/>
      <c r="I162" s="264"/>
    </row>
    <row r="163" spans="1:10" ht="21.95" customHeight="1">
      <c r="A163" s="264"/>
      <c r="B163" s="312"/>
      <c r="C163" s="312"/>
      <c r="D163" s="312"/>
      <c r="E163" s="312"/>
      <c r="F163" s="312"/>
      <c r="G163" s="264"/>
      <c r="H163" s="264"/>
      <c r="I163" s="264"/>
    </row>
    <row r="164" spans="1:10" ht="21.95" customHeight="1">
      <c r="A164" s="264"/>
      <c r="B164" s="312"/>
      <c r="C164" s="312"/>
      <c r="D164" s="312"/>
      <c r="E164" s="312"/>
      <c r="F164" s="312"/>
      <c r="G164" s="264"/>
      <c r="H164" s="264"/>
      <c r="I164" s="264"/>
    </row>
    <row r="165" spans="1:10" ht="21.95" customHeight="1">
      <c r="A165" s="264"/>
      <c r="B165" s="312"/>
      <c r="C165" s="312"/>
      <c r="D165" s="312"/>
      <c r="E165" s="312"/>
      <c r="F165" s="312"/>
      <c r="G165" s="264"/>
      <c r="H165" s="264"/>
      <c r="I165" s="264"/>
    </row>
    <row r="166" spans="1:10" ht="21.95" customHeight="1">
      <c r="A166" s="264"/>
      <c r="B166" s="312"/>
      <c r="C166" s="312"/>
      <c r="D166" s="312"/>
      <c r="E166" s="312"/>
      <c r="F166" s="312"/>
      <c r="G166" s="264"/>
      <c r="H166" s="264"/>
      <c r="I166" s="264"/>
    </row>
    <row r="167" spans="1:10" ht="21.95" customHeight="1">
      <c r="A167" s="264"/>
      <c r="B167" s="312"/>
      <c r="C167" s="312"/>
      <c r="D167" s="312"/>
      <c r="E167" s="312"/>
      <c r="F167" s="312"/>
      <c r="G167" s="264"/>
      <c r="H167" s="264"/>
      <c r="I167" s="264"/>
    </row>
    <row r="168" spans="1:10" ht="21.95" customHeight="1">
      <c r="A168" s="264"/>
      <c r="B168" s="312"/>
      <c r="C168" s="312"/>
      <c r="D168" s="312"/>
      <c r="E168" s="312"/>
      <c r="F168" s="312"/>
      <c r="G168" s="264"/>
      <c r="H168" s="264"/>
      <c r="I168" s="264"/>
    </row>
    <row r="169" spans="1:10" ht="21.95" customHeight="1">
      <c r="A169" s="264"/>
      <c r="B169" s="312"/>
      <c r="C169" s="312"/>
      <c r="D169" s="312"/>
      <c r="E169" s="312"/>
      <c r="F169" s="312"/>
      <c r="G169" s="264"/>
      <c r="H169" s="264"/>
      <c r="I169" s="264"/>
    </row>
    <row r="170" spans="1:10" ht="15.75">
      <c r="A170" s="264"/>
      <c r="B170" s="264"/>
      <c r="C170" s="264"/>
      <c r="D170" s="264"/>
      <c r="E170" s="264"/>
      <c r="F170" s="264"/>
      <c r="G170" s="264"/>
      <c r="H170" s="264"/>
      <c r="I170" s="264"/>
    </row>
    <row r="171" spans="1:10">
      <c r="J171" s="649"/>
    </row>
    <row r="172" spans="1:10" ht="15.75">
      <c r="A172" s="264"/>
      <c r="B172" s="264"/>
      <c r="C172" s="264"/>
      <c r="D172" s="264"/>
      <c r="E172" s="264"/>
      <c r="F172" s="264"/>
      <c r="G172" s="264"/>
      <c r="H172" s="264"/>
      <c r="I172" s="264"/>
    </row>
    <row r="173" spans="1:10" ht="15.75">
      <c r="A173" s="264"/>
      <c r="B173" s="264"/>
      <c r="C173" s="264"/>
      <c r="D173" s="264"/>
      <c r="E173" s="264"/>
      <c r="F173" s="264"/>
      <c r="G173" s="264"/>
      <c r="H173" s="264"/>
      <c r="I173" s="264"/>
    </row>
    <row r="174" spans="1:10" ht="15.75">
      <c r="A174" s="264"/>
      <c r="B174" s="264"/>
      <c r="C174" s="264"/>
      <c r="D174" s="264"/>
      <c r="E174" s="264"/>
      <c r="F174" s="264"/>
      <c r="G174" s="264"/>
      <c r="H174" s="264"/>
      <c r="I174" s="264"/>
    </row>
    <row r="175" spans="1:10" ht="15.75">
      <c r="A175" s="264"/>
      <c r="B175" s="264"/>
      <c r="C175" s="264"/>
      <c r="D175" s="264"/>
      <c r="E175" s="264"/>
      <c r="F175" s="264"/>
      <c r="G175" s="264"/>
      <c r="H175" s="264"/>
      <c r="I175" s="264"/>
    </row>
    <row r="176" spans="1:10" ht="15.75">
      <c r="A176" s="264"/>
      <c r="B176" s="264"/>
      <c r="C176" s="264"/>
      <c r="D176" s="264"/>
      <c r="E176" s="264"/>
      <c r="F176" s="264"/>
      <c r="G176" s="264"/>
      <c r="H176" s="264"/>
      <c r="I176" s="264"/>
    </row>
    <row r="177" spans="1:9" ht="15.75">
      <c r="A177" s="264"/>
      <c r="B177" s="264"/>
      <c r="C177" s="264"/>
      <c r="D177" s="264"/>
      <c r="E177" s="264"/>
      <c r="F177" s="264"/>
      <c r="G177" s="264"/>
      <c r="H177" s="264"/>
      <c r="I177" s="264"/>
    </row>
    <row r="178" spans="1:9" ht="15.75">
      <c r="A178" s="264"/>
      <c r="B178" s="264"/>
      <c r="C178" s="264"/>
      <c r="D178" s="264"/>
      <c r="E178" s="264"/>
      <c r="F178" s="264"/>
      <c r="G178" s="264"/>
      <c r="H178" s="264"/>
      <c r="I178" s="264"/>
    </row>
    <row r="179" spans="1:9" ht="15.75">
      <c r="A179" s="264"/>
      <c r="B179" s="264"/>
      <c r="C179" s="264"/>
      <c r="D179" s="264"/>
      <c r="E179" s="264"/>
      <c r="F179" s="264"/>
      <c r="G179" s="264"/>
      <c r="H179" s="264"/>
      <c r="I179" s="264"/>
    </row>
    <row r="180" spans="1:9" ht="15.75">
      <c r="A180" s="264"/>
      <c r="B180" s="264"/>
      <c r="C180" s="264"/>
      <c r="D180" s="264"/>
      <c r="E180" s="264"/>
      <c r="F180" s="264"/>
      <c r="G180" s="264"/>
      <c r="H180" s="264"/>
      <c r="I180" s="264"/>
    </row>
    <row r="181" spans="1:9" ht="15.75">
      <c r="A181" s="264"/>
      <c r="B181" s="264"/>
      <c r="C181" s="264"/>
      <c r="D181" s="264"/>
      <c r="E181" s="264"/>
      <c r="F181" s="264"/>
      <c r="G181" s="264"/>
      <c r="H181" s="264"/>
      <c r="I181" s="264"/>
    </row>
    <row r="182" spans="1:9" ht="15.75">
      <c r="A182" s="264"/>
      <c r="B182" s="264"/>
      <c r="C182" s="264"/>
      <c r="D182" s="264"/>
      <c r="E182" s="264"/>
      <c r="F182" s="264"/>
      <c r="G182" s="264"/>
      <c r="H182" s="264"/>
      <c r="I182" s="264"/>
    </row>
    <row r="183" spans="1:9" ht="15.75">
      <c r="A183" s="264"/>
      <c r="B183" s="264"/>
      <c r="C183" s="264"/>
      <c r="D183" s="264"/>
      <c r="E183" s="264"/>
      <c r="F183" s="264"/>
      <c r="G183" s="264"/>
      <c r="H183" s="264"/>
      <c r="I183" s="264"/>
    </row>
    <row r="184" spans="1:9" ht="15.75">
      <c r="A184" s="264"/>
      <c r="B184" s="264"/>
      <c r="C184" s="264"/>
      <c r="D184" s="264"/>
      <c r="E184" s="264"/>
      <c r="F184" s="264"/>
      <c r="G184" s="264"/>
      <c r="H184" s="264"/>
      <c r="I184" s="264"/>
    </row>
  </sheetData>
  <sheetProtection algorithmName="SHA-512" hashValue="8xHKU+UVtD+m8znWj0wdE+ycLL8mC/p2uaXrQfW2EUAlbNrGv2WcDSfmDse/lazzS/uLfWrCu4fm/WSuA1ZveQ==" saltValue="uK9xekzlsMrJTWAYlwaTBQ==" spinCount="100000" sheet="1"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9" zoomScale="115" zoomScaleSheetLayoutView="115" workbookViewId="0">
      <selection activeCell="A3" sqref="A3:E3"/>
    </sheetView>
  </sheetViews>
  <sheetFormatPr defaultColWidth="9.140625" defaultRowHeight="16.5"/>
  <cols>
    <col min="1" max="1" width="12.140625" style="16" customWidth="1"/>
    <col min="2" max="2" width="33.85546875" style="16" customWidth="1"/>
    <col min="3" max="3" width="5.7109375" style="16" customWidth="1"/>
    <col min="4" max="4" width="18.7109375" style="16" customWidth="1"/>
    <col min="5" max="5" width="39.28515625" style="16" customWidth="1"/>
    <col min="6" max="8" width="9.140625" style="11"/>
    <col min="9" max="16384" width="9.140625" style="12"/>
  </cols>
  <sheetData>
    <row r="1" spans="1:9" s="64" customFormat="1" ht="24.75" customHeight="1">
      <c r="A1" s="1376" t="str">
        <f>'Attach 3(JV)'!A1</f>
        <v>Specification No.: CC/NT/W-TR/DOM/A04/24/04796</v>
      </c>
      <c r="B1" s="1376"/>
      <c r="C1" s="1376"/>
      <c r="D1" s="1376"/>
      <c r="E1" s="495" t="str">
        <f>"Attachment-19 " &amp; 'Attach 3(JV)'!AT1</f>
        <v xml:space="preserve">Attachment-19 </v>
      </c>
      <c r="F1" s="65"/>
      <c r="G1" s="65"/>
      <c r="H1" s="65"/>
    </row>
    <row r="2" spans="1:9" ht="7.5" customHeight="1"/>
    <row r="3" spans="1:9" ht="91.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20.100000000000001" customHeight="1">
      <c r="A5" s="837" t="s">
        <v>765</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5.25" customHeight="1">
      <c r="A8" s="1375" t="str">
        <f>'Attach 3(JV)'!A8</f>
        <v/>
      </c>
      <c r="B8" s="1375"/>
      <c r="C8" s="1375"/>
      <c r="D8" s="1375"/>
      <c r="E8" s="94" t="str">
        <f>'Attach 3(JV)'!E8</f>
        <v>Contract Services</v>
      </c>
      <c r="H8" s="17"/>
      <c r="I8" s="2"/>
    </row>
    <row r="9" spans="1:9" ht="20.100000000000001" customHeight="1">
      <c r="A9" s="4" t="s">
        <v>54</v>
      </c>
      <c r="B9" s="839">
        <f>'Attach 3(JV)'!B9</f>
        <v>0</v>
      </c>
      <c r="C9" s="839"/>
      <c r="D9" s="839"/>
      <c r="E9" s="94" t="str">
        <f>'Attach 3(JV)'!E9</f>
        <v>Power Grid Corporation of India Ltd.,</v>
      </c>
      <c r="H9" s="17"/>
      <c r="I9" s="2"/>
    </row>
    <row r="10" spans="1:9" ht="20.100000000000001" customHeight="1">
      <c r="A10" s="4" t="s">
        <v>56</v>
      </c>
      <c r="B10" s="839">
        <f>'Attach 3(JV)'!B10</f>
        <v>0</v>
      </c>
      <c r="C10" s="839"/>
      <c r="D10" s="839"/>
      <c r="E10" s="94" t="str">
        <f>'Attach 3(JV)'!E10</f>
        <v>"Saudamini", Plot No. 2, Sector 29</v>
      </c>
      <c r="H10" s="17"/>
      <c r="I10" s="2"/>
    </row>
    <row r="11" spans="1:9" ht="20.100000000000001" customHeight="1">
      <c r="B11" s="839">
        <f>'Attach 3(JV)'!B11</f>
        <v>0</v>
      </c>
      <c r="C11" s="839"/>
      <c r="D11" s="839"/>
      <c r="E11" s="94" t="str">
        <f>'Attach 3(JV)'!E11</f>
        <v>Gurugram (Haryana) - 122001</v>
      </c>
    </row>
    <row r="12" spans="1:9" ht="18" customHeight="1">
      <c r="A12" s="19"/>
      <c r="B12" s="839">
        <f>'Attach 3(JV)'!B12</f>
        <v>0</v>
      </c>
      <c r="C12" s="839"/>
      <c r="D12" s="839"/>
      <c r="E12" s="5"/>
    </row>
    <row r="13" spans="1:9" ht="19.5" hidden="1" customHeight="1">
      <c r="A13" s="19"/>
      <c r="B13" s="89"/>
      <c r="C13" s="89"/>
      <c r="D13" s="89"/>
      <c r="E13" s="5"/>
    </row>
    <row r="14" spans="1:9" ht="20.100000000000001" customHeight="1">
      <c r="A14" s="19"/>
      <c r="B14" s="89"/>
      <c r="C14" s="89"/>
      <c r="D14" s="89"/>
      <c r="G14" s="3"/>
    </row>
    <row r="15" spans="1:9" ht="20.100000000000001" customHeight="1">
      <c r="A15" s="16" t="s">
        <v>60</v>
      </c>
    </row>
    <row r="16" spans="1:9" ht="6" customHeight="1">
      <c r="A16" s="19"/>
    </row>
    <row r="17" spans="1:8" ht="78.75" customHeight="1">
      <c r="A17" s="1056" t="s">
        <v>766</v>
      </c>
      <c r="B17" s="1056"/>
      <c r="C17" s="1056"/>
      <c r="D17" s="1056"/>
      <c r="E17" s="1056"/>
    </row>
    <row r="18" spans="1:8" ht="56.25" customHeight="1">
      <c r="A18" s="888" t="s">
        <v>767</v>
      </c>
      <c r="B18" s="888"/>
      <c r="C18" s="888"/>
      <c r="D18" s="888"/>
      <c r="E18" s="888"/>
    </row>
    <row r="19" spans="1:8" ht="184.5" customHeight="1">
      <c r="A19" s="888" t="s">
        <v>768</v>
      </c>
      <c r="B19" s="888"/>
      <c r="C19" s="888"/>
      <c r="D19" s="888"/>
      <c r="E19" s="888"/>
    </row>
    <row r="20" spans="1:8" ht="8.25" hidden="1" customHeight="1">
      <c r="A20" s="19"/>
    </row>
    <row r="21" spans="1:8" ht="20.100000000000001" hidden="1" customHeight="1">
      <c r="A21" s="19"/>
    </row>
    <row r="22" spans="1:8" ht="20.100000000000001" hidden="1" customHeight="1">
      <c r="A22" s="19"/>
    </row>
    <row r="23" spans="1:8" ht="57.75" hidden="1" customHeight="1">
      <c r="A23" s="1056"/>
      <c r="B23" s="1056"/>
      <c r="C23" s="1056"/>
      <c r="D23" s="1056"/>
      <c r="E23" s="1056"/>
      <c r="F23" s="21"/>
      <c r="G23" s="21"/>
      <c r="H23" s="21"/>
    </row>
    <row r="24" spans="1:8" ht="20.100000000000001" hidden="1" customHeight="1">
      <c r="A24" s="19"/>
    </row>
    <row r="25" spans="1:8" ht="20.100000000000001" hidden="1" customHeight="1">
      <c r="A25" s="22"/>
    </row>
    <row r="26" spans="1:8" ht="20.100000000000001" hidden="1" customHeight="1"/>
    <row r="27" spans="1:8" ht="20.100000000000001" hidden="1" customHeight="1">
      <c r="A27" s="22"/>
    </row>
    <row r="28" spans="1:8" ht="20.100000000000001" hidden="1" customHeight="1"/>
    <row r="29" spans="1:8" ht="12" customHeight="1">
      <c r="D29" s="24"/>
    </row>
    <row r="30" spans="1:8" ht="33" customHeight="1">
      <c r="A30" s="23" t="s">
        <v>62</v>
      </c>
      <c r="B30" s="49" t="str">
        <f>'Attach 3(JV)'!B24</f>
        <v>--</v>
      </c>
      <c r="C30" s="27"/>
      <c r="D30" s="24" t="s">
        <v>63</v>
      </c>
      <c r="E30" s="185" t="str">
        <f>'Attach 3(JV)'!E24</f>
        <v/>
      </c>
    </row>
    <row r="31" spans="1:8" ht="33" customHeight="1">
      <c r="A31" s="23" t="s">
        <v>64</v>
      </c>
      <c r="B31" s="185" t="str">
        <f>'Attach 3(JV)'!B25</f>
        <v/>
      </c>
      <c r="C31" s="27"/>
      <c r="D31" s="24" t="s">
        <v>65</v>
      </c>
      <c r="E31" s="185" t="str">
        <f>'Attach 3(JV)'!E25</f>
        <v/>
      </c>
    </row>
    <row r="32" spans="1:8" ht="33" customHeight="1">
      <c r="B32" s="27"/>
      <c r="C32" s="27"/>
      <c r="D32" s="24"/>
      <c r="E32" s="27"/>
    </row>
    <row r="33" spans="1:1" ht="20.100000000000001" customHeight="1"/>
    <row r="34" spans="1:1" ht="20.100000000000001" customHeight="1">
      <c r="A34" s="25"/>
    </row>
    <row r="35" spans="1:1" ht="20.100000000000001" customHeight="1"/>
    <row r="36" spans="1:1" ht="20.100000000000001" customHeight="1"/>
    <row r="37" spans="1:1" ht="20.100000000000001" customHeight="1">
      <c r="A37" s="25"/>
    </row>
    <row r="38" spans="1:1" ht="20.100000000000001" customHeight="1"/>
    <row r="39" spans="1:1" ht="20.100000000000001" customHeight="1">
      <c r="A39" s="25"/>
    </row>
    <row r="40" spans="1:1" ht="20.100000000000001" customHeight="1"/>
    <row r="41" spans="1:1" ht="20.100000000000001" customHeight="1">
      <c r="A41" s="25"/>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E2" sqref="E2"/>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CC/NT/W-TR/DOM/A04/24/04796</v>
      </c>
      <c r="B1" s="496"/>
      <c r="C1" s="496"/>
      <c r="D1" s="496"/>
      <c r="E1" s="504" t="str">
        <f>"Attachment-23 " &amp; 'Attach 3(JV)'!AT1</f>
        <v xml:space="preserve">Attachment-23 </v>
      </c>
      <c r="F1" s="65"/>
      <c r="G1" s="65"/>
      <c r="H1" s="65"/>
    </row>
    <row r="3" spans="1:9" ht="7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20.100000000000001" customHeight="1">
      <c r="A5" s="837" t="s">
        <v>769</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c r="G11" s="65" t="s">
        <v>8</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70.25" customHeight="1">
      <c r="A16" s="838" t="s">
        <v>770</v>
      </c>
      <c r="B16" s="1377"/>
      <c r="C16" s="1377"/>
      <c r="D16" s="1377"/>
      <c r="E16" s="137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6NiOclSHUB9uri1Z6HrMSS/4AfdKKh8jIHDB1jznHkV2F6/ZVEjUVsTQf8GOKsNDznDIuftmil4eJZWu6prS3g==" saltValue="N6dBvEAKgPzwD5K2C0zRKw==" spinCount="100000" sheet="1"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SheetLayoutView="100" workbookViewId="0">
      <selection activeCell="E7" sqref="E7"/>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CC/NT/W-TR/DOM/A04/24/04796</v>
      </c>
      <c r="B1" s="496"/>
      <c r="C1" s="496"/>
      <c r="D1" s="496"/>
      <c r="E1" s="504" t="s">
        <v>771</v>
      </c>
      <c r="F1" s="65"/>
      <c r="G1" s="65"/>
      <c r="H1" s="65"/>
    </row>
    <row r="3" spans="1:9" ht="7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48" customHeight="1">
      <c r="A5" s="1289" t="s">
        <v>772</v>
      </c>
      <c r="B5" s="1289"/>
      <c r="C5" s="1289"/>
      <c r="D5" s="1289"/>
      <c r="E5" s="1289"/>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c r="G11" s="65" t="s">
        <v>8</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383.25" customHeight="1">
      <c r="A16" s="1378" t="s">
        <v>773</v>
      </c>
      <c r="B16" s="1378"/>
      <c r="C16" s="1378"/>
      <c r="D16" s="1378"/>
      <c r="E16" s="1378"/>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31rTM0N2XozC7JTd1y25dH+DVkdHAFdfvuYYzy9PeufQvKp9CJ/+22SU8Uvn3RMjO6QpfBBvoZylsgO2Y5KLiw==" saltValue="otG4XPV52xirKU5hoVKQGg==" spinCount="100000" sheet="1"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11" zoomScaleNormal="100" zoomScaleSheetLayoutView="100" workbookViewId="0">
      <selection activeCell="D37" sqref="D37:G37"/>
    </sheetView>
  </sheetViews>
  <sheetFormatPr defaultColWidth="9.140625" defaultRowHeight="16.5"/>
  <cols>
    <col min="1" max="1" width="9.140625" style="319" customWidth="1"/>
    <col min="2" max="2" width="33" style="320" customWidth="1"/>
    <col min="3" max="3" width="11.7109375" style="320" customWidth="1"/>
    <col min="4" max="5" width="6.42578125" style="320" customWidth="1"/>
    <col min="6" max="6" width="6.42578125" style="332" customWidth="1"/>
    <col min="7" max="7" width="39" style="332" customWidth="1"/>
    <col min="8" max="8" width="11.85546875" style="332" hidden="1" customWidth="1"/>
    <col min="9" max="9" width="20.28515625" style="332" hidden="1" customWidth="1"/>
    <col min="10" max="13" width="11.85546875" style="332" hidden="1" customWidth="1"/>
    <col min="14" max="14" width="11.85546875" style="332" customWidth="1"/>
    <col min="15" max="15" width="11.85546875" style="332" hidden="1" customWidth="1"/>
    <col min="16" max="25" width="11.85546875" style="332" customWidth="1"/>
    <col min="26" max="26" width="9.140625" style="319" customWidth="1"/>
    <col min="27" max="27" width="15.28515625" style="319" hidden="1" customWidth="1"/>
    <col min="28" max="28" width="0" style="319" hidden="1" customWidth="1"/>
    <col min="29" max="16384" width="9.140625" style="319"/>
  </cols>
  <sheetData>
    <row r="1" spans="2:29" s="316" customFormat="1" ht="59.25" customHeight="1">
      <c r="B1" s="808" t="str">
        <f>Basic!B1</f>
        <v xml:space="preserve">400 kV Transformer  Package 4TR-04-(SIS) for 3X 500 MVA, 400/220/33kV Transformers  1x315 MVA, 400/220/33kV Transformers  Under SIS Reserve Fund </v>
      </c>
      <c r="C1" s="809"/>
      <c r="D1" s="809"/>
      <c r="E1" s="809"/>
      <c r="F1" s="809"/>
      <c r="G1" s="809"/>
      <c r="H1" s="317"/>
      <c r="I1" s="317"/>
      <c r="J1" s="317"/>
      <c r="K1" s="317"/>
      <c r="L1" s="317"/>
      <c r="M1" s="317"/>
      <c r="N1" s="317"/>
      <c r="O1" s="317"/>
      <c r="P1" s="317"/>
      <c r="Q1" s="317"/>
      <c r="R1" s="317"/>
      <c r="S1" s="317"/>
      <c r="T1" s="317"/>
      <c r="U1" s="317"/>
      <c r="V1" s="317"/>
      <c r="W1" s="317"/>
      <c r="X1" s="317"/>
      <c r="Y1" s="317"/>
      <c r="AA1" s="318"/>
      <c r="AB1" s="318"/>
      <c r="AC1" s="318"/>
    </row>
    <row r="2" spans="2:29" ht="15.75" customHeight="1">
      <c r="B2" s="825" t="str">
        <f>Basic!B3</f>
        <v xml:space="preserve"> CC/NT/W-TR/DOM/A04/24/04796</v>
      </c>
      <c r="C2" s="825"/>
      <c r="D2" s="825"/>
      <c r="E2" s="825"/>
      <c r="F2" s="825"/>
      <c r="G2" s="825"/>
      <c r="H2" s="320"/>
      <c r="I2" s="320"/>
      <c r="J2" s="320"/>
      <c r="K2" s="320"/>
      <c r="L2" s="320"/>
      <c r="M2" s="320"/>
      <c r="N2" s="320"/>
      <c r="O2" s="320"/>
      <c r="P2" s="320"/>
      <c r="Q2" s="320"/>
      <c r="R2" s="320"/>
      <c r="S2" s="320"/>
      <c r="T2" s="320"/>
      <c r="U2" s="320"/>
      <c r="V2" s="320"/>
      <c r="W2" s="320"/>
      <c r="X2" s="320"/>
      <c r="Y2" s="320"/>
      <c r="AA2" s="319" t="s">
        <v>26</v>
      </c>
      <c r="AB2" s="321">
        <v>1</v>
      </c>
      <c r="AC2" s="322"/>
    </row>
    <row r="3" spans="2:29" ht="12" customHeight="1">
      <c r="B3" s="323"/>
      <c r="C3" s="323"/>
      <c r="D3" s="323"/>
      <c r="E3" s="323"/>
      <c r="F3" s="320"/>
      <c r="G3" s="320"/>
      <c r="H3" s="320"/>
      <c r="I3" s="320"/>
      <c r="J3" s="320"/>
      <c r="K3" s="320"/>
      <c r="L3" s="320"/>
      <c r="M3" s="324" t="s">
        <v>27</v>
      </c>
      <c r="N3" s="320"/>
      <c r="O3" s="320"/>
      <c r="P3" s="320"/>
      <c r="Q3" s="320"/>
      <c r="R3" s="320"/>
      <c r="S3" s="320"/>
      <c r="T3" s="320"/>
      <c r="U3" s="320"/>
      <c r="V3" s="320"/>
      <c r="W3" s="320"/>
      <c r="X3" s="320"/>
      <c r="Y3" s="320"/>
      <c r="AA3" s="319" t="s">
        <v>28</v>
      </c>
      <c r="AB3" s="321" t="s">
        <v>29</v>
      </c>
      <c r="AC3" s="322"/>
    </row>
    <row r="4" spans="2:29" ht="20.100000000000001" customHeight="1">
      <c r="B4" s="826" t="s">
        <v>30</v>
      </c>
      <c r="C4" s="826"/>
      <c r="D4" s="826"/>
      <c r="E4" s="826"/>
      <c r="F4" s="826"/>
      <c r="G4" s="826"/>
      <c r="H4" s="320"/>
      <c r="I4" s="320"/>
      <c r="J4" s="320"/>
      <c r="K4" s="320"/>
      <c r="L4" s="320"/>
      <c r="M4" s="324" t="s">
        <v>31</v>
      </c>
      <c r="N4" s="320"/>
      <c r="O4" s="320"/>
      <c r="P4" s="320"/>
      <c r="Q4" s="320"/>
      <c r="R4" s="320"/>
      <c r="S4" s="320"/>
      <c r="T4" s="320"/>
      <c r="U4" s="320"/>
      <c r="V4" s="320"/>
      <c r="W4" s="320"/>
      <c r="X4" s="320"/>
      <c r="Y4" s="320"/>
      <c r="AB4" s="321"/>
      <c r="AC4" s="322"/>
    </row>
    <row r="5" spans="2:29" ht="12" customHeight="1">
      <c r="B5" s="325"/>
      <c r="C5" s="325"/>
      <c r="F5" s="320"/>
      <c r="G5" s="320"/>
      <c r="H5" s="320"/>
      <c r="I5" s="320"/>
      <c r="J5" s="320"/>
      <c r="K5" s="320"/>
      <c r="L5" s="320"/>
      <c r="M5" s="320"/>
      <c r="N5" s="320"/>
      <c r="O5" s="320"/>
      <c r="P5" s="320"/>
      <c r="Q5" s="320"/>
      <c r="R5" s="320"/>
      <c r="S5" s="320"/>
      <c r="T5" s="320"/>
      <c r="U5" s="320"/>
      <c r="V5" s="320"/>
      <c r="W5" s="320"/>
      <c r="X5" s="320"/>
      <c r="Y5" s="320"/>
      <c r="AA5" s="322"/>
      <c r="AB5" s="322"/>
      <c r="AC5" s="322"/>
    </row>
    <row r="6" spans="2:29" s="316" customFormat="1" ht="43.5" hidden="1" customHeight="1">
      <c r="B6" s="326" t="s">
        <v>32</v>
      </c>
      <c r="C6" s="327"/>
      <c r="D6" s="827" t="s">
        <v>26</v>
      </c>
      <c r="E6" s="828"/>
      <c r="F6" s="828"/>
      <c r="G6" s="829"/>
      <c r="H6" s="328"/>
      <c r="I6" s="362" t="str">
        <f>D6</f>
        <v>Sole Bidder</v>
      </c>
      <c r="J6" s="363">
        <f>IF(I6="JV (Joint Venture)",1,2)</f>
        <v>2</v>
      </c>
      <c r="K6" s="328"/>
      <c r="L6" s="328"/>
      <c r="M6" s="328"/>
      <c r="N6" s="328"/>
      <c r="O6" s="328"/>
      <c r="P6" s="328"/>
      <c r="Q6" s="328"/>
      <c r="R6" s="328"/>
      <c r="S6" s="328"/>
      <c r="U6" s="328"/>
      <c r="V6" s="328"/>
      <c r="W6" s="328"/>
      <c r="X6" s="328"/>
      <c r="Y6" s="328"/>
      <c r="AA6" s="330">
        <f>IF(D6= "Sole Bidder", 0, D7)</f>
        <v>0</v>
      </c>
      <c r="AB6" s="318"/>
      <c r="AC6" s="318"/>
    </row>
    <row r="7" spans="2:29" ht="50.1" hidden="1" customHeight="1">
      <c r="B7" s="326" t="str">
        <f>IF(D6= "JV (Joint Venture)", "Total Nos. of  Partners in the JV [excluding the Lead Partner]", "")</f>
        <v/>
      </c>
      <c r="C7" s="331"/>
      <c r="D7" s="830">
        <v>1</v>
      </c>
      <c r="E7" s="831"/>
      <c r="F7" s="831"/>
      <c r="G7" s="832"/>
      <c r="I7" s="362"/>
      <c r="J7" s="362"/>
      <c r="AA7" s="322"/>
      <c r="AB7" s="322"/>
      <c r="AC7" s="322"/>
    </row>
    <row r="8" spans="2:29" ht="12" customHeight="1">
      <c r="B8" s="325"/>
      <c r="C8" s="325"/>
      <c r="F8" s="320"/>
      <c r="G8" s="320"/>
      <c r="H8" s="320"/>
      <c r="I8" s="320"/>
      <c r="J8" s="320"/>
      <c r="K8" s="320"/>
      <c r="L8" s="320"/>
      <c r="M8" s="320"/>
      <c r="N8" s="320"/>
      <c r="O8" s="320"/>
      <c r="P8" s="320"/>
      <c r="Q8" s="320"/>
      <c r="R8" s="320"/>
      <c r="S8" s="320"/>
      <c r="T8" s="320"/>
      <c r="U8" s="320"/>
      <c r="V8" s="320"/>
      <c r="W8" s="320"/>
      <c r="X8" s="320"/>
      <c r="Y8" s="320"/>
      <c r="AA8" s="322"/>
      <c r="AB8" s="322"/>
      <c r="AC8" s="322"/>
    </row>
    <row r="9" spans="2:29" ht="12" customHeight="1">
      <c r="B9" s="325"/>
      <c r="C9" s="325"/>
      <c r="F9" s="320"/>
      <c r="G9" s="320"/>
      <c r="H9" s="320"/>
      <c r="I9" s="320"/>
      <c r="J9" s="320"/>
      <c r="K9" s="320"/>
      <c r="L9" s="320"/>
      <c r="M9" s="320"/>
      <c r="N9" s="320"/>
      <c r="O9" s="320"/>
      <c r="P9" s="320"/>
      <c r="Q9" s="320"/>
      <c r="R9" s="320"/>
      <c r="S9" s="320"/>
      <c r="T9" s="320"/>
      <c r="U9" s="320"/>
      <c r="V9" s="320"/>
      <c r="W9" s="320"/>
      <c r="X9" s="320"/>
      <c r="Y9" s="320"/>
      <c r="AA9" s="322"/>
      <c r="AB9" s="322"/>
      <c r="AC9" s="322"/>
    </row>
    <row r="10" spans="2:29" ht="30" customHeight="1">
      <c r="B10" s="314" t="s">
        <v>33</v>
      </c>
      <c r="C10" s="333"/>
      <c r="D10" s="822"/>
      <c r="E10" s="823"/>
      <c r="F10" s="823"/>
      <c r="G10" s="824"/>
      <c r="H10" s="320"/>
      <c r="I10" s="320"/>
      <c r="J10" s="320"/>
      <c r="K10" s="320"/>
      <c r="L10" s="320"/>
      <c r="M10" s="320"/>
      <c r="N10" s="320"/>
      <c r="O10" s="320"/>
      <c r="P10" s="320"/>
      <c r="Q10" s="320"/>
      <c r="R10" s="320"/>
      <c r="S10" s="320"/>
      <c r="T10" s="320"/>
      <c r="U10" s="320"/>
      <c r="V10" s="320"/>
      <c r="W10" s="320"/>
      <c r="X10" s="320"/>
      <c r="Y10" s="320"/>
      <c r="AA10" s="322"/>
      <c r="AB10" s="322"/>
      <c r="AC10" s="322"/>
    </row>
    <row r="11" spans="2:29" ht="29.25" customHeight="1">
      <c r="B11" s="315" t="s">
        <v>34</v>
      </c>
      <c r="C11" s="334"/>
      <c r="D11" s="822"/>
      <c r="E11" s="823"/>
      <c r="F11" s="823"/>
      <c r="G11" s="824"/>
      <c r="H11" s="320"/>
      <c r="I11" s="320"/>
      <c r="J11" s="320"/>
      <c r="K11" s="320"/>
      <c r="L11" s="320"/>
      <c r="M11" s="320"/>
      <c r="N11" s="320"/>
      <c r="O11" s="320"/>
      <c r="P11" s="320"/>
      <c r="Q11" s="320"/>
      <c r="R11" s="320"/>
      <c r="S11" s="320"/>
      <c r="T11" s="320"/>
      <c r="U11" s="320"/>
      <c r="V11" s="320"/>
      <c r="W11" s="320"/>
      <c r="X11" s="320"/>
      <c r="Y11" s="320"/>
      <c r="AA11" s="322"/>
      <c r="AB11" s="322"/>
      <c r="AC11" s="322"/>
    </row>
    <row r="12" spans="2:29" ht="30.75" customHeight="1">
      <c r="B12" s="335"/>
      <c r="C12" s="336"/>
      <c r="D12" s="822"/>
      <c r="E12" s="823"/>
      <c r="F12" s="823"/>
      <c r="G12" s="824"/>
      <c r="H12" s="320"/>
      <c r="I12" s="320"/>
      <c r="J12" s="320"/>
      <c r="K12" s="320"/>
      <c r="L12" s="320"/>
      <c r="M12" s="320"/>
      <c r="N12" s="320"/>
      <c r="O12" s="320"/>
      <c r="P12" s="320"/>
      <c r="Q12" s="320"/>
      <c r="R12" s="320"/>
      <c r="S12" s="320"/>
      <c r="T12" s="320"/>
      <c r="U12" s="320"/>
      <c r="V12" s="320"/>
      <c r="W12" s="320"/>
      <c r="X12" s="320"/>
      <c r="Y12" s="320"/>
      <c r="AA12" s="322"/>
      <c r="AB12" s="322"/>
      <c r="AC12" s="322"/>
    </row>
    <row r="13" spans="2:29" ht="32.25" customHeight="1">
      <c r="B13" s="337"/>
      <c r="C13" s="338"/>
      <c r="D13" s="822"/>
      <c r="E13" s="823"/>
      <c r="F13" s="823"/>
      <c r="G13" s="824"/>
      <c r="H13" s="320"/>
      <c r="I13" s="320"/>
      <c r="J13" s="320"/>
      <c r="K13" s="320"/>
      <c r="L13" s="320"/>
      <c r="M13" s="320"/>
      <c r="N13" s="320"/>
      <c r="O13" s="320"/>
      <c r="P13" s="320"/>
      <c r="Q13" s="320"/>
      <c r="R13" s="320"/>
      <c r="S13" s="320"/>
      <c r="T13" s="320"/>
      <c r="U13" s="320"/>
      <c r="V13" s="320"/>
      <c r="W13" s="320"/>
      <c r="X13" s="320"/>
      <c r="Y13" s="320"/>
      <c r="AA13" s="322"/>
      <c r="AB13" s="322"/>
      <c r="AC13" s="322"/>
    </row>
    <row r="14" spans="2:29" ht="12" customHeight="1">
      <c r="B14" s="325"/>
      <c r="C14" s="325"/>
      <c r="F14" s="320"/>
      <c r="G14" s="320"/>
      <c r="H14" s="320"/>
      <c r="I14" s="320"/>
      <c r="J14" s="320"/>
      <c r="K14" s="320"/>
      <c r="L14" s="320"/>
      <c r="M14" s="320"/>
      <c r="N14" s="320"/>
      <c r="O14" s="320"/>
      <c r="P14" s="320"/>
      <c r="Q14" s="320"/>
      <c r="R14" s="320"/>
      <c r="S14" s="320"/>
      <c r="T14" s="320"/>
      <c r="U14" s="320"/>
      <c r="V14" s="320"/>
      <c r="W14" s="320"/>
      <c r="X14" s="320"/>
      <c r="Y14" s="320"/>
      <c r="AA14" s="322"/>
      <c r="AB14" s="322"/>
      <c r="AC14" s="322"/>
    </row>
    <row r="15" spans="2:29" ht="36" customHeight="1">
      <c r="B15" s="820" t="s">
        <v>35</v>
      </c>
      <c r="C15" s="820"/>
      <c r="D15" s="821"/>
      <c r="E15" s="821"/>
      <c r="F15" s="821"/>
      <c r="G15" s="821"/>
      <c r="I15" s="362">
        <f>D15</f>
        <v>0</v>
      </c>
      <c r="J15" s="363">
        <f>IF(I15="No",1,2)</f>
        <v>2</v>
      </c>
      <c r="K15" s="329">
        <f>IF(J15="No",1,2)</f>
        <v>2</v>
      </c>
      <c r="L15" s="332">
        <f>IF(AND(D6="JV (Joint Venture)",D7=1),1,0)</f>
        <v>0</v>
      </c>
      <c r="O15" s="332">
        <v>2019</v>
      </c>
    </row>
    <row r="16" spans="2:29" ht="30.75" customHeight="1">
      <c r="B16" s="346" t="s">
        <v>36</v>
      </c>
      <c r="C16" s="347"/>
      <c r="D16" s="822"/>
      <c r="E16" s="823"/>
      <c r="F16" s="823"/>
      <c r="G16" s="824"/>
      <c r="I16" s="362"/>
      <c r="J16" s="363"/>
      <c r="K16" s="329"/>
      <c r="O16" s="332">
        <v>2020</v>
      </c>
    </row>
    <row r="17" spans="2:29" ht="12" customHeight="1">
      <c r="B17" s="325"/>
      <c r="C17" s="325"/>
      <c r="F17" s="320"/>
      <c r="G17" s="320"/>
      <c r="H17" s="320"/>
      <c r="I17" s="320"/>
      <c r="J17" s="320"/>
      <c r="K17" s="320"/>
      <c r="L17" s="320"/>
      <c r="M17" s="320"/>
      <c r="N17" s="320"/>
      <c r="O17" s="320"/>
      <c r="P17" s="320"/>
      <c r="Q17" s="320"/>
      <c r="R17" s="320"/>
      <c r="S17" s="320"/>
      <c r="T17" s="320"/>
      <c r="U17" s="320"/>
      <c r="V17" s="320"/>
      <c r="W17" s="320"/>
      <c r="X17" s="320"/>
      <c r="Y17" s="320"/>
      <c r="AA17" s="322"/>
      <c r="AB17" s="322"/>
      <c r="AC17" s="322"/>
    </row>
    <row r="18" spans="2:29" ht="24.75" customHeight="1">
      <c r="B18" s="314" t="s">
        <v>37</v>
      </c>
      <c r="C18" s="333"/>
      <c r="D18" s="822"/>
      <c r="E18" s="823"/>
      <c r="F18" s="823"/>
      <c r="G18" s="824"/>
      <c r="I18" s="362"/>
      <c r="J18" s="362"/>
    </row>
    <row r="19" spans="2:29" ht="21" customHeight="1">
      <c r="B19" s="315" t="s">
        <v>38</v>
      </c>
      <c r="C19" s="334"/>
      <c r="D19" s="822"/>
      <c r="E19" s="823"/>
      <c r="F19" s="823"/>
      <c r="G19" s="824"/>
      <c r="I19" s="362"/>
      <c r="J19" s="362"/>
    </row>
    <row r="20" spans="2:29" ht="21" customHeight="1">
      <c r="B20" s="335" t="s">
        <v>39</v>
      </c>
      <c r="C20" s="336"/>
      <c r="D20" s="822"/>
      <c r="E20" s="823"/>
      <c r="F20" s="823"/>
      <c r="G20" s="824"/>
      <c r="I20" s="362"/>
      <c r="J20" s="362"/>
    </row>
    <row r="21" spans="2:29" ht="21.75" customHeight="1">
      <c r="B21" s="337" t="s">
        <v>40</v>
      </c>
      <c r="C21" s="338"/>
      <c r="D21" s="822"/>
      <c r="E21" s="823"/>
      <c r="F21" s="823"/>
      <c r="G21" s="824"/>
      <c r="I21" s="362" t="s">
        <v>41</v>
      </c>
      <c r="J21" s="362">
        <f>D15</f>
        <v>0</v>
      </c>
    </row>
    <row r="22" spans="2:29" ht="20.100000000000001" customHeight="1"/>
    <row r="23" spans="2:29" ht="20.100000000000001" hidden="1" customHeight="1">
      <c r="B23" s="314" t="str">
        <f>IF(D7=1, "Name of other Partner","Name of other Partner - 1")</f>
        <v>Name of other Partner</v>
      </c>
      <c r="C23" s="333"/>
      <c r="D23" s="822" t="s">
        <v>42</v>
      </c>
      <c r="E23" s="823"/>
      <c r="F23" s="823"/>
      <c r="G23" s="824"/>
    </row>
    <row r="24" spans="2:29" ht="20.100000000000001" hidden="1" customHeight="1">
      <c r="B24" s="315" t="str">
        <f>IF(D7=1, "Address of other Partner","Address of other Partner - 1")</f>
        <v>Address of other Partner</v>
      </c>
      <c r="C24" s="334"/>
      <c r="D24" s="822" t="s">
        <v>43</v>
      </c>
      <c r="E24" s="823"/>
      <c r="F24" s="823"/>
      <c r="G24" s="824"/>
    </row>
    <row r="25" spans="2:29" ht="20.100000000000001" hidden="1" customHeight="1">
      <c r="B25" s="335"/>
      <c r="C25" s="336"/>
      <c r="D25" s="822" t="s">
        <v>44</v>
      </c>
      <c r="E25" s="823"/>
      <c r="F25" s="823"/>
      <c r="G25" s="824"/>
    </row>
    <row r="26" spans="2:29" ht="20.100000000000001" hidden="1" customHeight="1">
      <c r="B26" s="337"/>
      <c r="C26" s="338"/>
      <c r="D26" s="822"/>
      <c r="E26" s="823"/>
      <c r="F26" s="823"/>
      <c r="G26" s="824"/>
    </row>
    <row r="27" spans="2:29" ht="20.100000000000001" customHeight="1"/>
    <row r="28" spans="2:29" ht="20.100000000000001" hidden="1" customHeight="1">
      <c r="B28" s="314" t="s">
        <v>45</v>
      </c>
      <c r="C28" s="333"/>
      <c r="D28" s="822"/>
      <c r="E28" s="823"/>
      <c r="F28" s="823"/>
      <c r="G28" s="824"/>
    </row>
    <row r="29" spans="2:29" ht="20.100000000000001" hidden="1" customHeight="1">
      <c r="B29" s="315" t="s">
        <v>46</v>
      </c>
      <c r="C29" s="334"/>
      <c r="D29" s="822"/>
      <c r="E29" s="823"/>
      <c r="F29" s="823"/>
      <c r="G29" s="824"/>
    </row>
    <row r="30" spans="2:29" ht="20.100000000000001" hidden="1" customHeight="1">
      <c r="B30" s="335"/>
      <c r="C30" s="336"/>
      <c r="D30" s="822"/>
      <c r="E30" s="823"/>
      <c r="F30" s="823"/>
      <c r="G30" s="824"/>
    </row>
    <row r="31" spans="2:29" ht="20.100000000000001" hidden="1" customHeight="1">
      <c r="B31" s="337"/>
      <c r="C31" s="338"/>
      <c r="D31" s="822"/>
      <c r="E31" s="823"/>
      <c r="F31" s="823"/>
      <c r="G31" s="824"/>
    </row>
    <row r="32" spans="2:29" ht="20.100000000000001" customHeight="1"/>
    <row r="33" spans="2:25" ht="21" customHeight="1">
      <c r="B33" s="339" t="s">
        <v>47</v>
      </c>
      <c r="C33" s="340"/>
      <c r="D33" s="822"/>
      <c r="E33" s="823"/>
      <c r="F33" s="823"/>
      <c r="G33" s="824"/>
    </row>
    <row r="34" spans="2:25" ht="21" customHeight="1">
      <c r="B34" s="339" t="s">
        <v>48</v>
      </c>
      <c r="C34" s="340"/>
      <c r="D34" s="822"/>
      <c r="E34" s="823"/>
      <c r="F34" s="823"/>
      <c r="G34" s="824"/>
    </row>
    <row r="35" spans="2:25" ht="21" customHeight="1">
      <c r="B35" s="341"/>
      <c r="C35" s="341"/>
      <c r="D35" s="341"/>
    </row>
    <row r="36" spans="2:25" s="316" customFormat="1" ht="21" customHeight="1">
      <c r="B36" s="339" t="s">
        <v>49</v>
      </c>
      <c r="C36" s="340"/>
      <c r="D36" s="342"/>
      <c r="E36" s="343"/>
      <c r="F36" s="342"/>
      <c r="G36" s="344"/>
      <c r="H36" s="345">
        <f>IF(E36="Feb",29,IF(OR(E36="Apr", E36="Jun", E36="Sep", E36="Nov"),30,31))</f>
        <v>31</v>
      </c>
      <c r="I36" s="320"/>
      <c r="J36" s="320"/>
      <c r="K36" s="320"/>
      <c r="L36" s="320"/>
      <c r="M36" s="320"/>
      <c r="N36" s="320"/>
      <c r="O36" s="320"/>
      <c r="P36" s="320"/>
      <c r="Q36" s="320"/>
      <c r="R36" s="320"/>
      <c r="S36" s="320"/>
      <c r="T36" s="320"/>
      <c r="U36" s="320"/>
      <c r="V36" s="320"/>
      <c r="W36" s="320"/>
      <c r="X36" s="320"/>
      <c r="Y36" s="320"/>
    </row>
    <row r="37" spans="2:25" ht="21" customHeight="1">
      <c r="B37" s="339" t="s">
        <v>50</v>
      </c>
      <c r="C37" s="340"/>
      <c r="D37" s="833"/>
      <c r="E37" s="834"/>
      <c r="F37" s="834"/>
      <c r="G37" s="835"/>
    </row>
    <row r="38" spans="2:25">
      <c r="E38" s="332"/>
    </row>
  </sheetData>
  <sheetProtection algorithmName="SHA-512" hashValue="H+qSQsaF2W/LD3MbnW82LaJt5PWqSxHpGS1KKT9i+UCOC6ah0TSEO9nVVqWHhEHLqItgfq1glCVwoCIQJcP39w==" saltValue="CGOJwAWlxSp3sDFfhth+jA==" spinCount="100000" sheet="1"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CC/NT/W-TR/DOM/A04/24/04796</v>
      </c>
      <c r="B1" s="496"/>
      <c r="C1" s="496"/>
      <c r="D1" s="496"/>
      <c r="E1" s="504" t="s">
        <v>774</v>
      </c>
      <c r="F1" s="65"/>
      <c r="G1" s="65"/>
      <c r="H1" s="65"/>
    </row>
    <row r="3" spans="1:9" ht="7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48" customHeight="1">
      <c r="A5" s="1289" t="s">
        <v>775</v>
      </c>
      <c r="B5" s="1289"/>
      <c r="C5" s="1289"/>
      <c r="D5" s="1289"/>
      <c r="E5" s="1289"/>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c r="G11" s="65" t="s">
        <v>8</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273" customHeight="1">
      <c r="A16" s="1227" t="s">
        <v>776</v>
      </c>
      <c r="B16" s="1227"/>
      <c r="C16" s="1227"/>
      <c r="D16" s="1227"/>
      <c r="E16" s="122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D26" s="24"/>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Z4ohCe6AVzHzocXJv7Zahs7axPQKB8E3uestGKQVJYuw70mZde/JHh5o+mrSokKy754ALoJmnYrUOmyhRIaULA==" saltValue="xPN+D1BwkLmnuZTIZ05CUg==" spinCount="100000" sheet="1"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topLeftCell="A16" zoomScaleSheetLayoutView="100" workbookViewId="0">
      <selection activeCell="A16" sqref="A16:E16"/>
    </sheetView>
  </sheetViews>
  <sheetFormatPr defaultColWidth="9.140625" defaultRowHeight="16.5"/>
  <cols>
    <col min="1" max="1" width="12.140625" style="16" customWidth="1"/>
    <col min="2" max="2" width="20.5703125" style="16" customWidth="1"/>
    <col min="3" max="3" width="11.42578125" style="16" customWidth="1"/>
    <col min="4" max="4" width="34.5703125" style="16" customWidth="1"/>
    <col min="5" max="5" width="41.7109375" style="16" customWidth="1"/>
    <col min="6" max="8" width="9.140625" style="11"/>
    <col min="9" max="16384" width="9.140625" style="12"/>
  </cols>
  <sheetData>
    <row r="1" spans="1:9" s="64" customFormat="1" ht="15">
      <c r="A1" s="503" t="str">
        <f>'Attach 3(JV)'!A1</f>
        <v>Specification No.: CC/NT/W-TR/DOM/A04/24/04796</v>
      </c>
      <c r="B1" s="496"/>
      <c r="C1" s="496"/>
      <c r="D1" s="496"/>
      <c r="E1" s="504" t="s">
        <v>777</v>
      </c>
      <c r="F1" s="65"/>
      <c r="G1" s="65"/>
      <c r="H1" s="65"/>
    </row>
    <row r="3" spans="1:9" ht="75" customHeight="1">
      <c r="A3" s="1207" t="str">
        <f>'Attach 3(JV)'!A3</f>
        <v xml:space="preserve">400 kV Transformer  Package 4TR-04-(SIS) for 3X 500 MVA, 400/220/33kV Transformers  1x315 MVA, 400/220/33kV Transformers  Under SIS Reserve Fund </v>
      </c>
      <c r="B3" s="1208"/>
      <c r="C3" s="1208"/>
      <c r="D3" s="1208"/>
      <c r="E3" s="1208"/>
      <c r="F3" s="13"/>
      <c r="G3" s="14"/>
      <c r="H3" s="13"/>
    </row>
    <row r="4" spans="1:9" ht="20.100000000000001" customHeight="1">
      <c r="A4" s="15"/>
      <c r="H4" s="17"/>
      <c r="I4" s="2"/>
    </row>
    <row r="5" spans="1:9" ht="48" customHeight="1">
      <c r="A5" s="1289" t="s">
        <v>778</v>
      </c>
      <c r="B5" s="1289"/>
      <c r="C5" s="1289"/>
      <c r="D5" s="1289"/>
      <c r="E5" s="1289"/>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3" t="str">
        <f>'Attach 3(JV)'!E8</f>
        <v>Contract Services</v>
      </c>
      <c r="H8" s="17"/>
      <c r="I8" s="2"/>
    </row>
    <row r="9" spans="1:9" ht="20.100000000000001" customHeight="1">
      <c r="A9" s="4" t="s">
        <v>54</v>
      </c>
      <c r="B9" s="840">
        <f>'Attach 3(JV)'!B9</f>
        <v>0</v>
      </c>
      <c r="C9" s="840"/>
      <c r="D9" s="840"/>
      <c r="E9" s="3" t="str">
        <f>'Attach 3(JV)'!E9</f>
        <v>Power Grid Corporation of India Ltd.,</v>
      </c>
      <c r="H9" s="17"/>
      <c r="I9" s="2"/>
    </row>
    <row r="10" spans="1:9" ht="20.100000000000001" customHeight="1">
      <c r="A10" s="4" t="s">
        <v>56</v>
      </c>
      <c r="B10" s="840">
        <f>'Attach 3(JV)'!B10</f>
        <v>0</v>
      </c>
      <c r="C10" s="840"/>
      <c r="D10" s="840"/>
      <c r="E10" s="3" t="str">
        <f>'Attach 3(JV)'!E10</f>
        <v>"Saudamini", Plot No. 2, Sector 29</v>
      </c>
      <c r="H10" s="17"/>
      <c r="I10" s="2"/>
    </row>
    <row r="11" spans="1:9" ht="20.100000000000001" customHeight="1">
      <c r="B11" s="840">
        <f>'Attach 3(JV)'!B11</f>
        <v>0</v>
      </c>
      <c r="C11" s="840"/>
      <c r="D11" s="840"/>
      <c r="E11" s="3" t="str">
        <f>'Attach 3(JV)'!E11</f>
        <v>Gurugram (Haryana) - 122001</v>
      </c>
      <c r="G11" s="65" t="s">
        <v>8</v>
      </c>
    </row>
    <row r="12" spans="1:9" ht="20.100000000000001" customHeight="1">
      <c r="A12" s="19"/>
      <c r="B12" s="840">
        <f>'Attach 3(JV)'!B12</f>
        <v>0</v>
      </c>
      <c r="C12" s="840"/>
      <c r="D12" s="840"/>
      <c r="E12" s="3"/>
    </row>
    <row r="13" spans="1:9" ht="20.100000000000001" customHeight="1">
      <c r="A13" s="19"/>
      <c r="B13" s="89"/>
      <c r="C13" s="89"/>
      <c r="D13" s="89"/>
      <c r="E13" s="12"/>
    </row>
    <row r="14" spans="1:9" ht="20.100000000000001" customHeight="1">
      <c r="A14" s="16" t="s">
        <v>60</v>
      </c>
    </row>
    <row r="15" spans="1:9" ht="20.100000000000001" customHeight="1">
      <c r="A15" s="19"/>
    </row>
    <row r="16" spans="1:9" ht="191.25" customHeight="1">
      <c r="A16" s="1227" t="s">
        <v>1045</v>
      </c>
      <c r="B16" s="1227"/>
      <c r="C16" s="1227"/>
      <c r="D16" s="1227"/>
      <c r="E16" s="1227"/>
      <c r="F16" s="21"/>
      <c r="G16" s="21"/>
      <c r="H16" s="21"/>
    </row>
    <row r="17" spans="1:5" ht="20.100000000000001" customHeight="1">
      <c r="A17" s="19"/>
    </row>
    <row r="18" spans="1:5" ht="20.100000000000001" hidden="1" customHeight="1">
      <c r="A18" s="22"/>
    </row>
    <row r="19" spans="1:5" ht="20.100000000000001" hidden="1" customHeight="1"/>
    <row r="20" spans="1:5" ht="20.100000000000001" hidden="1" customHeight="1">
      <c r="A20" s="22"/>
    </row>
    <row r="21" spans="1:5" ht="20.100000000000001" hidden="1" customHeight="1">
      <c r="A21" s="22"/>
    </row>
    <row r="22" spans="1:5" ht="20.100000000000001" hidden="1" customHeight="1"/>
    <row r="23" spans="1:5" ht="33" hidden="1" customHeight="1">
      <c r="D23" s="24"/>
    </row>
    <row r="24" spans="1:5" ht="33" customHeight="1">
      <c r="A24" s="23" t="s">
        <v>62</v>
      </c>
      <c r="B24" s="49" t="str">
        <f>'Attach 3(JV)'!B24</f>
        <v>--</v>
      </c>
      <c r="C24" s="27"/>
      <c r="D24" s="24" t="s">
        <v>63</v>
      </c>
      <c r="E24" s="185" t="str">
        <f>'Attach 3(JV)'!E24</f>
        <v/>
      </c>
    </row>
    <row r="25" spans="1:5" ht="33" customHeight="1">
      <c r="A25" s="23" t="s">
        <v>64</v>
      </c>
      <c r="B25" s="185" t="str">
        <f>'Attach 3(JV)'!B25</f>
        <v/>
      </c>
      <c r="C25" s="27"/>
      <c r="D25" s="24" t="s">
        <v>65</v>
      </c>
      <c r="E25" s="185" t="str">
        <f>'Attach 3(JV)'!E25</f>
        <v/>
      </c>
    </row>
    <row r="26" spans="1:5" ht="33" customHeight="1">
      <c r="A26" s="1379" t="s">
        <v>779</v>
      </c>
      <c r="B26" s="1379"/>
      <c r="C26" s="1379"/>
      <c r="D26" s="1379"/>
      <c r="E26" s="1379"/>
    </row>
    <row r="27" spans="1:5" ht="20.100000000000001" customHeight="1"/>
    <row r="28" spans="1:5" ht="20.100000000000001" customHeight="1">
      <c r="A28" s="25"/>
    </row>
    <row r="29" spans="1:5" ht="20.100000000000001" customHeight="1"/>
    <row r="30" spans="1:5" ht="20.100000000000001" customHeight="1"/>
    <row r="31" spans="1:5" ht="20.100000000000001" customHeight="1">
      <c r="A31" s="25"/>
    </row>
    <row r="32" spans="1:5" ht="20.100000000000001" customHeight="1"/>
    <row r="33" spans="1:1" ht="20.100000000000001" customHeight="1">
      <c r="A33" s="25"/>
    </row>
    <row r="34" spans="1:1" ht="20.100000000000001" customHeight="1"/>
    <row r="35" spans="1:1" ht="20.100000000000001" customHeight="1">
      <c r="A35" s="25"/>
    </row>
    <row r="36" spans="1:1" ht="20.100000000000001" customHeight="1"/>
    <row r="37" spans="1:1" ht="20.100000000000001" customHeight="1"/>
    <row r="38" spans="1:1" ht="20.100000000000001" customHeight="1"/>
    <row r="39" spans="1:1" ht="20.100000000000001" customHeight="1"/>
  </sheetData>
  <sheetProtection algorithmName="SHA-512" hashValue="zU18Xc0fvijARj666B6RZJgORXTlLS8vVgeKRGy82PehXELG4INUB8Ujr3CJUVzOkCRSawXzcuaonfmjYElnow==" saltValue="JRZFpVknmUYkHHMNGTEPXw==" spinCount="100000" sheet="1"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topLeftCell="A48" zoomScaleSheetLayoutView="100" workbookViewId="0">
      <selection activeCell="C5" sqref="C5:F5"/>
    </sheetView>
  </sheetViews>
  <sheetFormatPr defaultColWidth="9.140625" defaultRowHeight="16.5"/>
  <cols>
    <col min="1" max="1" width="10.85546875" style="16" customWidth="1"/>
    <col min="2" max="2" width="11.28515625" style="16" customWidth="1"/>
    <col min="3" max="3" width="39" style="16" customWidth="1"/>
    <col min="4" max="4" width="18.7109375" style="16" customWidth="1"/>
    <col min="5" max="5" width="27.28515625" style="16" customWidth="1"/>
    <col min="6" max="6" width="25" style="16" customWidth="1"/>
    <col min="7" max="7" width="14.5703125" style="16" customWidth="1"/>
    <col min="8" max="8" width="14.140625" style="16" customWidth="1"/>
    <col min="9" max="9" width="14" style="40" customWidth="1"/>
    <col min="10" max="10" width="16.140625" style="40" customWidth="1"/>
    <col min="11" max="11" width="9.140625" style="40" hidden="1" customWidth="1"/>
    <col min="12" max="13" width="9.140625" style="40" customWidth="1"/>
    <col min="14" max="25" width="9.140625" style="40"/>
    <col min="26" max="26" width="10" style="40" bestFit="1" customWidth="1"/>
    <col min="27" max="27" width="9.140625" style="40" customWidth="1"/>
    <col min="28" max="28" width="9.140625" style="43" customWidth="1"/>
    <col min="29" max="29" width="22.42578125" style="44" customWidth="1"/>
    <col min="30" max="31" width="9.140625" style="165" customWidth="1"/>
    <col min="32" max="32" width="9.140625" style="143" customWidth="1"/>
    <col min="33" max="33" width="10" style="143" customWidth="1"/>
    <col min="34" max="34" width="14.85546875" style="143" customWidth="1"/>
    <col min="35" max="35" width="9.140625" style="143" customWidth="1"/>
    <col min="36" max="42" width="9.140625" style="143"/>
    <col min="43" max="16384" width="9.140625" style="12"/>
  </cols>
  <sheetData>
    <row r="1" spans="1:52" ht="27.75" customHeight="1">
      <c r="A1" s="916" t="str">
        <f>'Attach 3(JV)'!A1</f>
        <v>Specification No.: CC/NT/W-TR/DOM/A04/24/04796</v>
      </c>
      <c r="B1" s="916"/>
      <c r="C1" s="916"/>
      <c r="D1" s="916"/>
      <c r="E1" s="916"/>
      <c r="F1" s="255" t="s">
        <v>780</v>
      </c>
      <c r="G1" s="39"/>
      <c r="H1" s="39"/>
      <c r="I1" s="65"/>
      <c r="J1" s="65"/>
      <c r="K1" s="65"/>
      <c r="L1" s="65"/>
      <c r="M1" s="65"/>
      <c r="N1" s="65"/>
      <c r="O1" s="65"/>
      <c r="P1" s="65"/>
      <c r="Q1" s="65"/>
      <c r="R1" s="65"/>
      <c r="S1" s="65"/>
      <c r="T1" s="65"/>
      <c r="U1" s="65"/>
      <c r="V1" s="65"/>
      <c r="W1" s="65"/>
      <c r="X1" s="65"/>
      <c r="Y1" s="65"/>
      <c r="Z1" s="65"/>
      <c r="AA1" s="65"/>
      <c r="AD1" s="765"/>
      <c r="AE1" s="766">
        <v>1</v>
      </c>
      <c r="AF1" s="64" t="s">
        <v>781</v>
      </c>
      <c r="AG1" s="767">
        <v>1</v>
      </c>
      <c r="AH1" s="767" t="s">
        <v>782</v>
      </c>
      <c r="AI1" s="768"/>
      <c r="AJ1" s="768"/>
      <c r="AK1" s="767">
        <v>1</v>
      </c>
      <c r="AL1" s="768" t="s">
        <v>783</v>
      </c>
      <c r="AM1" s="64"/>
      <c r="AN1" s="64"/>
      <c r="AO1" s="64"/>
      <c r="AP1" s="64"/>
      <c r="AQ1" s="101"/>
      <c r="AR1" s="101"/>
      <c r="AS1" s="101"/>
      <c r="AT1" s="101"/>
      <c r="AU1" s="101"/>
      <c r="AV1" s="101"/>
      <c r="AW1" s="101"/>
      <c r="AX1" s="101"/>
      <c r="AY1" s="101"/>
      <c r="AZ1" s="101"/>
    </row>
    <row r="2" spans="1:52">
      <c r="I2" s="65"/>
      <c r="J2" s="65"/>
      <c r="K2" s="65"/>
      <c r="L2" s="65"/>
      <c r="M2" s="65"/>
      <c r="N2" s="65"/>
      <c r="O2" s="65"/>
      <c r="P2" s="65"/>
      <c r="Q2" s="65"/>
      <c r="R2" s="65"/>
      <c r="S2" s="65"/>
      <c r="T2" s="65"/>
      <c r="U2" s="65"/>
      <c r="V2" s="65"/>
      <c r="W2" s="65"/>
      <c r="X2" s="65"/>
      <c r="Y2" s="65"/>
      <c r="Z2" s="65"/>
      <c r="AA2" s="65"/>
      <c r="AD2" s="765"/>
      <c r="AE2" s="766">
        <v>2</v>
      </c>
      <c r="AF2" s="64" t="s">
        <v>784</v>
      </c>
      <c r="AG2" s="767">
        <v>2</v>
      </c>
      <c r="AH2" s="767" t="s">
        <v>785</v>
      </c>
      <c r="AI2" s="768"/>
      <c r="AJ2" s="768"/>
      <c r="AK2" s="767">
        <v>2</v>
      </c>
      <c r="AL2" s="768" t="s">
        <v>786</v>
      </c>
      <c r="AM2" s="64"/>
      <c r="AN2" s="64"/>
      <c r="AO2" s="64"/>
      <c r="AP2" s="64"/>
      <c r="AQ2" s="101"/>
      <c r="AR2" s="101"/>
      <c r="AS2" s="101"/>
      <c r="AT2" s="101"/>
      <c r="AU2" s="101"/>
      <c r="AV2" s="101"/>
      <c r="AW2" s="101"/>
      <c r="AX2" s="101"/>
      <c r="AY2" s="101"/>
      <c r="AZ2" s="101"/>
    </row>
    <row r="3" spans="1:52" ht="20.100000000000001" customHeight="1">
      <c r="A3" s="837" t="s">
        <v>787</v>
      </c>
      <c r="B3" s="837"/>
      <c r="C3" s="837"/>
      <c r="D3" s="837"/>
      <c r="E3" s="837"/>
      <c r="F3" s="837"/>
      <c r="G3" s="15"/>
      <c r="H3" s="15"/>
      <c r="I3" s="36"/>
      <c r="J3" s="65"/>
      <c r="K3" s="65"/>
      <c r="L3" s="65"/>
      <c r="M3" s="65"/>
      <c r="N3" s="65"/>
      <c r="O3" s="65"/>
      <c r="P3" s="65"/>
      <c r="Q3" s="65"/>
      <c r="R3" s="65"/>
      <c r="S3" s="65"/>
      <c r="T3" s="65"/>
      <c r="U3" s="65"/>
      <c r="V3" s="65"/>
      <c r="W3" s="65"/>
      <c r="X3" s="65"/>
      <c r="Y3" s="65"/>
      <c r="Z3" s="65"/>
      <c r="AA3" s="65"/>
      <c r="AB3" s="166"/>
      <c r="AC3" s="167"/>
      <c r="AD3" s="765"/>
      <c r="AE3" s="766">
        <v>3</v>
      </c>
      <c r="AF3" s="64" t="s">
        <v>788</v>
      </c>
      <c r="AG3" s="767">
        <v>3</v>
      </c>
      <c r="AH3" s="767" t="s">
        <v>789</v>
      </c>
      <c r="AI3" s="768"/>
      <c r="AJ3" s="768"/>
      <c r="AK3" s="767">
        <v>3</v>
      </c>
      <c r="AL3" s="768" t="s">
        <v>790</v>
      </c>
      <c r="AM3" s="64"/>
      <c r="AN3" s="64"/>
      <c r="AO3" s="64"/>
      <c r="AP3" s="64"/>
      <c r="AQ3" s="101"/>
      <c r="AR3" s="101"/>
      <c r="AS3" s="101"/>
      <c r="AT3" s="101"/>
      <c r="AU3" s="101"/>
      <c r="AV3" s="101"/>
      <c r="AW3" s="101"/>
      <c r="AX3" s="101"/>
      <c r="AY3" s="101"/>
      <c r="AZ3" s="101"/>
    </row>
    <row r="4" spans="1:52" ht="12" customHeight="1">
      <c r="A4" s="15"/>
      <c r="B4" s="15"/>
      <c r="C4" s="15"/>
      <c r="D4" s="15"/>
      <c r="E4" s="15"/>
      <c r="F4" s="15"/>
      <c r="G4" s="15"/>
      <c r="H4" s="15"/>
      <c r="I4" s="36"/>
      <c r="J4" s="65"/>
      <c r="K4" s="65"/>
      <c r="L4" s="65"/>
      <c r="M4" s="65"/>
      <c r="N4" s="65"/>
      <c r="O4" s="65"/>
      <c r="P4" s="65"/>
      <c r="Q4" s="65"/>
      <c r="R4" s="65"/>
      <c r="S4" s="65"/>
      <c r="T4" s="65"/>
      <c r="U4" s="65"/>
      <c r="V4" s="65"/>
      <c r="W4" s="65"/>
      <c r="X4" s="65"/>
      <c r="Y4" s="65"/>
      <c r="Z4" s="65"/>
      <c r="AA4" s="65"/>
      <c r="AB4" s="166"/>
      <c r="AC4" s="167"/>
      <c r="AD4" s="765"/>
      <c r="AE4" s="766">
        <v>4</v>
      </c>
      <c r="AF4" s="64" t="s">
        <v>791</v>
      </c>
      <c r="AG4" s="767">
        <v>4</v>
      </c>
      <c r="AH4" s="767" t="s">
        <v>792</v>
      </c>
      <c r="AI4" s="768"/>
      <c r="AJ4" s="768"/>
      <c r="AK4" s="767">
        <v>4</v>
      </c>
      <c r="AL4" s="768" t="s">
        <v>793</v>
      </c>
      <c r="AM4" s="64"/>
      <c r="AN4" s="64"/>
      <c r="AO4" s="64"/>
      <c r="AP4" s="64"/>
      <c r="AQ4" s="101"/>
      <c r="AR4" s="101"/>
      <c r="AS4" s="101"/>
      <c r="AT4" s="101"/>
      <c r="AU4" s="101"/>
      <c r="AV4" s="101"/>
      <c r="AW4" s="101"/>
      <c r="AX4" s="101"/>
      <c r="AY4" s="101"/>
      <c r="AZ4" s="101"/>
    </row>
    <row r="5" spans="1:52" ht="20.100000000000001" customHeight="1">
      <c r="A5" s="25" t="s">
        <v>794</v>
      </c>
      <c r="B5" s="25"/>
      <c r="C5" s="1403"/>
      <c r="D5" s="1403"/>
      <c r="E5" s="1403"/>
      <c r="F5" s="1403"/>
      <c r="G5" s="25"/>
      <c r="H5" s="25"/>
      <c r="I5" s="65"/>
      <c r="J5" s="65"/>
      <c r="K5" s="65"/>
      <c r="L5" s="65"/>
      <c r="M5" s="65"/>
      <c r="N5" s="65"/>
      <c r="O5" s="65"/>
      <c r="P5" s="65"/>
      <c r="Q5" s="65"/>
      <c r="R5" s="65"/>
      <c r="S5" s="65"/>
      <c r="T5" s="65"/>
      <c r="U5" s="65"/>
      <c r="V5" s="65"/>
      <c r="W5" s="65"/>
      <c r="X5" s="65"/>
      <c r="Y5" s="65"/>
      <c r="Z5" s="65"/>
      <c r="AA5" s="65"/>
      <c r="AB5" s="166"/>
      <c r="AC5" s="167"/>
      <c r="AD5" s="765"/>
      <c r="AE5" s="766">
        <v>5</v>
      </c>
      <c r="AF5" s="64" t="s">
        <v>795</v>
      </c>
      <c r="AG5" s="767">
        <v>5</v>
      </c>
      <c r="AH5" s="767" t="s">
        <v>792</v>
      </c>
      <c r="AI5" s="768"/>
      <c r="AJ5" s="768"/>
      <c r="AK5" s="767">
        <v>5</v>
      </c>
      <c r="AL5" s="768" t="s">
        <v>796</v>
      </c>
      <c r="AM5" s="64"/>
      <c r="AN5" s="64"/>
      <c r="AO5" s="64"/>
      <c r="AP5" s="64"/>
      <c r="AQ5" s="101"/>
      <c r="AR5" s="101"/>
      <c r="AS5" s="101"/>
      <c r="AT5" s="101"/>
      <c r="AU5" s="101"/>
      <c r="AV5" s="101"/>
      <c r="AW5" s="101"/>
      <c r="AX5" s="101"/>
      <c r="AY5" s="101"/>
      <c r="AZ5" s="101"/>
    </row>
    <row r="6" spans="1:52" ht="20.100000000000001" customHeight="1">
      <c r="A6" s="25" t="s">
        <v>62</v>
      </c>
      <c r="B6" s="1403" t="str">
        <f>'Attach 3(JV)'!B24</f>
        <v>--</v>
      </c>
      <c r="C6" s="1403"/>
      <c r="I6" s="65"/>
      <c r="J6" s="65"/>
      <c r="K6" s="65"/>
      <c r="L6" s="65"/>
      <c r="M6" s="65"/>
      <c r="N6" s="65"/>
      <c r="O6" s="65"/>
      <c r="P6" s="65"/>
      <c r="Q6" s="65"/>
      <c r="R6" s="65"/>
      <c r="S6" s="65"/>
      <c r="T6" s="65"/>
      <c r="U6" s="65"/>
      <c r="V6" s="65"/>
      <c r="W6" s="65"/>
      <c r="X6" s="65"/>
      <c r="Y6" s="65"/>
      <c r="Z6" s="65"/>
      <c r="AA6" s="65"/>
      <c r="AB6" s="166"/>
      <c r="AC6" s="167"/>
      <c r="AD6" s="765"/>
      <c r="AE6" s="766">
        <v>6</v>
      </c>
      <c r="AF6" s="64" t="s">
        <v>797</v>
      </c>
      <c r="AG6" s="767">
        <v>6</v>
      </c>
      <c r="AH6" s="767" t="s">
        <v>792</v>
      </c>
      <c r="AI6" s="769" t="e">
        <f>DAY(B6)</f>
        <v>#VALUE!</v>
      </c>
      <c r="AJ6" s="768"/>
      <c r="AK6" s="767">
        <v>6</v>
      </c>
      <c r="AL6" s="768" t="s">
        <v>798</v>
      </c>
      <c r="AM6" s="64"/>
      <c r="AN6" s="64"/>
      <c r="AO6" s="64"/>
      <c r="AP6" s="64"/>
      <c r="AQ6" s="101"/>
      <c r="AR6" s="101"/>
      <c r="AS6" s="101"/>
      <c r="AT6" s="101"/>
      <c r="AU6" s="101"/>
      <c r="AV6" s="101"/>
      <c r="AW6" s="101"/>
      <c r="AX6" s="101"/>
      <c r="AY6" s="101"/>
      <c r="AZ6" s="101"/>
    </row>
    <row r="7" spans="1:52" ht="20.100000000000001" customHeight="1">
      <c r="A7" s="25"/>
      <c r="B7" s="52"/>
      <c r="C7" s="52"/>
      <c r="I7" s="65"/>
      <c r="J7" s="65"/>
      <c r="K7" s="65"/>
      <c r="L7" s="65"/>
      <c r="M7" s="65"/>
      <c r="N7" s="65"/>
      <c r="O7" s="65"/>
      <c r="P7" s="65"/>
      <c r="Q7" s="65"/>
      <c r="R7" s="65"/>
      <c r="S7" s="65"/>
      <c r="T7" s="65"/>
      <c r="U7" s="65"/>
      <c r="V7" s="65"/>
      <c r="W7" s="65"/>
      <c r="X7" s="65"/>
      <c r="Y7" s="65"/>
      <c r="Z7" s="65"/>
      <c r="AA7" s="65"/>
      <c r="AB7" s="166"/>
      <c r="AC7" s="167"/>
      <c r="AD7" s="765"/>
      <c r="AE7" s="766">
        <v>7</v>
      </c>
      <c r="AF7" s="64" t="s">
        <v>799</v>
      </c>
      <c r="AG7" s="767">
        <v>7</v>
      </c>
      <c r="AH7" s="767" t="s">
        <v>792</v>
      </c>
      <c r="AI7" s="769" t="e">
        <f>MONTH(B6)</f>
        <v>#VALUE!</v>
      </c>
      <c r="AJ7" s="768"/>
      <c r="AK7" s="767">
        <v>7</v>
      </c>
      <c r="AL7" s="768" t="s">
        <v>800</v>
      </c>
      <c r="AM7" s="64"/>
      <c r="AN7" s="64"/>
      <c r="AO7" s="64"/>
      <c r="AP7" s="64"/>
      <c r="AQ7" s="101"/>
      <c r="AR7" s="101"/>
      <c r="AS7" s="101"/>
      <c r="AT7" s="101"/>
      <c r="AU7" s="101"/>
      <c r="AV7" s="101"/>
      <c r="AW7" s="101"/>
      <c r="AX7" s="101"/>
      <c r="AY7" s="101"/>
      <c r="AZ7" s="101"/>
    </row>
    <row r="8" spans="1:52" ht="20.100000000000001" customHeight="1">
      <c r="A8" s="42" t="str">
        <f>'Attach 3(JV)'!E7</f>
        <v>To:</v>
      </c>
      <c r="B8" s="6"/>
      <c r="F8" s="19"/>
      <c r="G8" s="19"/>
      <c r="H8" s="19"/>
      <c r="I8" s="65"/>
      <c r="J8" s="65"/>
      <c r="K8" s="65"/>
      <c r="L8" s="65"/>
      <c r="M8" s="65"/>
      <c r="N8" s="65"/>
      <c r="O8" s="65"/>
      <c r="P8" s="65"/>
      <c r="Q8" s="65"/>
      <c r="R8" s="65"/>
      <c r="S8" s="65"/>
      <c r="T8" s="65"/>
      <c r="U8" s="65"/>
      <c r="V8" s="65"/>
      <c r="W8" s="65"/>
      <c r="X8" s="65"/>
      <c r="Y8" s="65"/>
      <c r="Z8" s="65"/>
      <c r="AA8" s="65"/>
      <c r="AB8" s="166"/>
      <c r="AC8" s="167"/>
      <c r="AD8" s="765"/>
      <c r="AE8" s="766">
        <v>8</v>
      </c>
      <c r="AF8" s="64" t="s">
        <v>801</v>
      </c>
      <c r="AG8" s="767">
        <v>8</v>
      </c>
      <c r="AH8" s="767" t="s">
        <v>792</v>
      </c>
      <c r="AI8" s="769" t="e">
        <f>LOOKUP(AI7,AK1:AK12,AL1:AL12)</f>
        <v>#VALUE!</v>
      </c>
      <c r="AJ8" s="768"/>
      <c r="AK8" s="767">
        <v>8</v>
      </c>
      <c r="AL8" s="768" t="s">
        <v>802</v>
      </c>
      <c r="AM8" s="64"/>
      <c r="AN8" s="64"/>
      <c r="AO8" s="64"/>
      <c r="AP8" s="64"/>
      <c r="AQ8" s="101"/>
      <c r="AR8" s="101"/>
      <c r="AS8" s="101"/>
      <c r="AT8" s="101"/>
      <c r="AU8" s="101"/>
      <c r="AV8" s="101"/>
      <c r="AW8" s="101"/>
      <c r="AX8" s="101"/>
      <c r="AY8" s="101"/>
      <c r="AZ8" s="101"/>
    </row>
    <row r="9" spans="1:52" ht="20.100000000000001" customHeight="1">
      <c r="A9" s="42" t="str">
        <f>'Attach 3(JV)'!E8</f>
        <v>Contract Services</v>
      </c>
      <c r="B9" s="7"/>
      <c r="F9" s="19"/>
      <c r="G9" s="19"/>
      <c r="H9" s="19"/>
      <c r="I9" s="65"/>
      <c r="J9" s="65"/>
      <c r="K9" s="65"/>
      <c r="L9" s="65"/>
      <c r="M9" s="65"/>
      <c r="N9" s="65"/>
      <c r="O9" s="65"/>
      <c r="P9" s="65"/>
      <c r="Q9" s="65"/>
      <c r="R9" s="65"/>
      <c r="S9" s="65"/>
      <c r="T9" s="65"/>
      <c r="U9" s="65"/>
      <c r="V9" s="65"/>
      <c r="W9" s="65"/>
      <c r="X9" s="65"/>
      <c r="Y9" s="65"/>
      <c r="Z9" s="65"/>
      <c r="AA9" s="65"/>
      <c r="AB9" s="166"/>
      <c r="AC9" s="167"/>
      <c r="AD9" s="765"/>
      <c r="AE9" s="766">
        <v>9</v>
      </c>
      <c r="AF9" s="64" t="s">
        <v>803</v>
      </c>
      <c r="AG9" s="767">
        <v>9</v>
      </c>
      <c r="AH9" s="767" t="s">
        <v>792</v>
      </c>
      <c r="AI9" s="769" t="e">
        <f>YEAR(B6)</f>
        <v>#VALUE!</v>
      </c>
      <c r="AJ9" s="768"/>
      <c r="AK9" s="767">
        <v>9</v>
      </c>
      <c r="AL9" s="768" t="s">
        <v>804</v>
      </c>
      <c r="AM9" s="64"/>
      <c r="AN9" s="64"/>
      <c r="AO9" s="64"/>
      <c r="AP9" s="64"/>
      <c r="AQ9" s="101"/>
      <c r="AR9" s="101"/>
      <c r="AS9" s="101"/>
      <c r="AT9" s="101"/>
      <c r="AU9" s="101"/>
      <c r="AV9" s="101"/>
      <c r="AW9" s="101"/>
      <c r="AX9" s="101"/>
      <c r="AY9" s="101"/>
      <c r="AZ9" s="101"/>
    </row>
    <row r="10" spans="1:52" ht="20.100000000000001" customHeight="1">
      <c r="A10" s="42" t="str">
        <f>'Attach 3(JV)'!E9</f>
        <v>Power Grid Corporation of India Ltd.,</v>
      </c>
      <c r="B10" s="7"/>
      <c r="F10" s="19"/>
      <c r="G10" s="19"/>
      <c r="H10" s="19"/>
      <c r="I10" s="65"/>
      <c r="J10" s="65"/>
      <c r="K10" s="65"/>
      <c r="L10" s="65"/>
      <c r="M10" s="65"/>
      <c r="N10" s="65"/>
      <c r="O10" s="65"/>
      <c r="P10" s="65"/>
      <c r="Q10" s="65"/>
      <c r="R10" s="65"/>
      <c r="S10" s="65"/>
      <c r="T10" s="65"/>
      <c r="U10" s="65"/>
      <c r="V10" s="65"/>
      <c r="W10" s="65"/>
      <c r="X10" s="65"/>
      <c r="Y10" s="65"/>
      <c r="Z10" s="65"/>
      <c r="AA10" s="65"/>
      <c r="AB10" s="166"/>
      <c r="AC10" s="167"/>
      <c r="AD10" s="765"/>
      <c r="AE10" s="766">
        <v>10</v>
      </c>
      <c r="AF10" s="64" t="s">
        <v>805</v>
      </c>
      <c r="AG10" s="767">
        <v>10</v>
      </c>
      <c r="AH10" s="767" t="s">
        <v>792</v>
      </c>
      <c r="AI10" s="768"/>
      <c r="AJ10" s="768"/>
      <c r="AK10" s="767">
        <v>10</v>
      </c>
      <c r="AL10" s="768" t="s">
        <v>806</v>
      </c>
      <c r="AM10" s="64"/>
      <c r="AN10" s="64"/>
      <c r="AO10" s="64"/>
      <c r="AP10" s="64"/>
      <c r="AQ10" s="101"/>
      <c r="AR10" s="101"/>
      <c r="AS10" s="101"/>
      <c r="AT10" s="101"/>
      <c r="AU10" s="101"/>
      <c r="AV10" s="101"/>
      <c r="AW10" s="101"/>
      <c r="AX10" s="101"/>
      <c r="AY10" s="101"/>
      <c r="AZ10" s="101"/>
    </row>
    <row r="11" spans="1:52" ht="20.100000000000001" customHeight="1">
      <c r="A11" s="42" t="str">
        <f>'Attach 3(JV)'!E10</f>
        <v>"Saudamini", Plot No. 2, Sector 29</v>
      </c>
      <c r="B11" s="7"/>
      <c r="F11" s="19"/>
      <c r="G11" s="19"/>
      <c r="H11" s="19"/>
      <c r="I11" s="65"/>
      <c r="J11" s="65"/>
      <c r="K11" s="65"/>
      <c r="L11" s="65"/>
      <c r="M11" s="65"/>
      <c r="N11" s="65"/>
      <c r="O11" s="65"/>
      <c r="P11" s="65"/>
      <c r="Q11" s="65"/>
      <c r="R11" s="65"/>
      <c r="S11" s="65"/>
      <c r="T11" s="65"/>
      <c r="U11" s="65"/>
      <c r="V11" s="65"/>
      <c r="W11" s="65"/>
      <c r="X11" s="65"/>
      <c r="Y11" s="65"/>
      <c r="Z11" s="65"/>
      <c r="AA11" s="65"/>
      <c r="AB11" s="166"/>
      <c r="AC11" s="167"/>
      <c r="AD11" s="765"/>
      <c r="AE11" s="766">
        <v>11</v>
      </c>
      <c r="AF11" s="64" t="s">
        <v>807</v>
      </c>
      <c r="AG11" s="767">
        <v>11</v>
      </c>
      <c r="AH11" s="767" t="s">
        <v>792</v>
      </c>
      <c r="AI11" s="768"/>
      <c r="AJ11" s="768"/>
      <c r="AK11" s="767">
        <v>11</v>
      </c>
      <c r="AL11" s="768" t="s">
        <v>808</v>
      </c>
      <c r="AM11" s="64"/>
      <c r="AN11" s="64"/>
      <c r="AO11" s="64"/>
      <c r="AP11" s="64"/>
      <c r="AQ11" s="101"/>
      <c r="AR11" s="101"/>
      <c r="AS11" s="101"/>
      <c r="AT11" s="101"/>
      <c r="AU11" s="101"/>
      <c r="AV11" s="101"/>
      <c r="AW11" s="101"/>
      <c r="AX11" s="101"/>
      <c r="AY11" s="101"/>
      <c r="AZ11" s="101"/>
    </row>
    <row r="12" spans="1:52" ht="20.100000000000001" customHeight="1">
      <c r="A12" s="42" t="str">
        <f>'Attach 3(JV)'!E11</f>
        <v>Gurugram (Haryana) - 122001</v>
      </c>
      <c r="B12" s="7"/>
      <c r="F12" s="19"/>
      <c r="G12" s="19"/>
      <c r="H12" s="19"/>
      <c r="I12" s="65"/>
      <c r="J12" s="65"/>
      <c r="K12" s="65"/>
      <c r="L12" s="65"/>
      <c r="M12" s="65"/>
      <c r="N12" s="65"/>
      <c r="O12" s="65"/>
      <c r="P12" s="65"/>
      <c r="Q12" s="65"/>
      <c r="R12" s="65"/>
      <c r="S12" s="65"/>
      <c r="T12" s="65"/>
      <c r="U12" s="65"/>
      <c r="V12" s="65"/>
      <c r="W12" s="65"/>
      <c r="X12" s="65"/>
      <c r="Y12" s="65"/>
      <c r="Z12" s="65"/>
      <c r="AA12" s="65"/>
      <c r="AB12" s="166"/>
      <c r="AC12" s="167"/>
      <c r="AD12" s="765"/>
      <c r="AE12" s="766">
        <v>12</v>
      </c>
      <c r="AF12" s="64" t="s">
        <v>809</v>
      </c>
      <c r="AG12" s="767">
        <v>12</v>
      </c>
      <c r="AH12" s="767" t="s">
        <v>792</v>
      </c>
      <c r="AI12" s="768"/>
      <c r="AJ12" s="768"/>
      <c r="AK12" s="767">
        <v>12</v>
      </c>
      <c r="AL12" s="768" t="s">
        <v>810</v>
      </c>
      <c r="AM12" s="64"/>
      <c r="AN12" s="64"/>
      <c r="AO12" s="64"/>
      <c r="AP12" s="64"/>
      <c r="AQ12" s="101"/>
      <c r="AR12" s="101"/>
      <c r="AS12" s="101"/>
      <c r="AT12" s="101"/>
      <c r="AU12" s="101"/>
      <c r="AV12" s="101"/>
      <c r="AW12" s="101"/>
      <c r="AX12" s="101"/>
      <c r="AY12" s="101"/>
      <c r="AZ12" s="101"/>
    </row>
    <row r="13" spans="1:52" ht="20.100000000000001" customHeight="1">
      <c r="A13" s="42"/>
      <c r="B13" s="7"/>
      <c r="F13" s="19"/>
      <c r="G13" s="19"/>
      <c r="H13" s="19"/>
      <c r="I13" s="65"/>
      <c r="J13" s="65"/>
      <c r="K13" s="65"/>
      <c r="L13" s="65"/>
      <c r="M13" s="65"/>
      <c r="N13" s="65"/>
      <c r="O13" s="65"/>
      <c r="P13" s="65"/>
      <c r="Q13" s="65"/>
      <c r="R13" s="65"/>
      <c r="S13" s="65"/>
      <c r="T13" s="65"/>
      <c r="U13" s="65"/>
      <c r="V13" s="65"/>
      <c r="W13" s="65"/>
      <c r="X13" s="65"/>
      <c r="Y13" s="65"/>
      <c r="Z13" s="65"/>
      <c r="AA13" s="65"/>
      <c r="AB13" s="166"/>
      <c r="AC13" s="167"/>
      <c r="AD13" s="765"/>
      <c r="AE13" s="766">
        <v>13</v>
      </c>
      <c r="AF13" s="64" t="s">
        <v>811</v>
      </c>
      <c r="AG13" s="767">
        <v>13</v>
      </c>
      <c r="AH13" s="767" t="s">
        <v>792</v>
      </c>
      <c r="AI13" s="768"/>
      <c r="AJ13" s="768"/>
      <c r="AK13" s="768"/>
      <c r="AL13" s="768"/>
      <c r="AM13" s="64"/>
      <c r="AN13" s="64"/>
      <c r="AO13" s="64"/>
      <c r="AP13" s="64"/>
      <c r="AQ13" s="101"/>
      <c r="AR13" s="101"/>
      <c r="AS13" s="101"/>
      <c r="AT13" s="101"/>
      <c r="AU13" s="101"/>
      <c r="AV13" s="101"/>
      <c r="AW13" s="101"/>
      <c r="AX13" s="101"/>
      <c r="AY13" s="101"/>
      <c r="AZ13" s="101"/>
    </row>
    <row r="14" spans="1:52" ht="12" customHeight="1">
      <c r="A14" s="25"/>
      <c r="B14" s="25"/>
      <c r="F14" s="19"/>
      <c r="G14" s="19"/>
      <c r="H14" s="19"/>
      <c r="I14" s="65"/>
      <c r="J14" s="65"/>
      <c r="K14" s="65"/>
      <c r="L14" s="65"/>
      <c r="M14" s="65"/>
      <c r="N14" s="65"/>
      <c r="O14" s="65"/>
      <c r="P14" s="65"/>
      <c r="Q14" s="65"/>
      <c r="R14" s="65"/>
      <c r="S14" s="65"/>
      <c r="T14" s="65"/>
      <c r="U14" s="65"/>
      <c r="V14" s="65"/>
      <c r="W14" s="65"/>
      <c r="X14" s="65"/>
      <c r="Y14" s="65"/>
      <c r="Z14" s="65"/>
      <c r="AA14" s="65"/>
      <c r="AB14" s="166"/>
      <c r="AC14" s="167"/>
      <c r="AD14" s="765"/>
      <c r="AE14" s="766">
        <v>14</v>
      </c>
      <c r="AF14" s="64" t="s">
        <v>812</v>
      </c>
      <c r="AG14" s="767">
        <v>14</v>
      </c>
      <c r="AH14" s="767" t="s">
        <v>792</v>
      </c>
      <c r="AI14" s="768"/>
      <c r="AJ14" s="768"/>
      <c r="AK14" s="768"/>
      <c r="AL14" s="768"/>
      <c r="AM14" s="64"/>
      <c r="AN14" s="64"/>
      <c r="AO14" s="64"/>
      <c r="AP14" s="64"/>
      <c r="AQ14" s="101"/>
      <c r="AR14" s="101"/>
      <c r="AS14" s="101"/>
      <c r="AT14" s="101"/>
      <c r="AU14" s="101"/>
      <c r="AV14" s="101"/>
      <c r="AW14" s="101"/>
      <c r="AX14" s="101"/>
      <c r="AY14" s="101"/>
      <c r="AZ14" s="101"/>
    </row>
    <row r="15" spans="1:52" ht="60" customHeight="1">
      <c r="A15" s="251" t="s">
        <v>813</v>
      </c>
      <c r="B15" s="1406" t="str">
        <f>Basic!B1</f>
        <v xml:space="preserve">400 kV Transformer  Package 4TR-04-(SIS) for 3X 500 MVA, 400/220/33kV Transformers  1x315 MVA, 400/220/33kV Transformers  Under SIS Reserve Fund </v>
      </c>
      <c r="C15" s="1406"/>
      <c r="D15" s="1406"/>
      <c r="E15" s="1406"/>
      <c r="F15" s="1406"/>
      <c r="G15" s="19"/>
      <c r="H15" s="19"/>
      <c r="I15" s="65"/>
      <c r="J15" s="65"/>
      <c r="K15" s="65"/>
      <c r="L15" s="65"/>
      <c r="M15" s="65"/>
      <c r="N15" s="65"/>
      <c r="O15" s="65"/>
      <c r="P15" s="65"/>
      <c r="Q15" s="65"/>
      <c r="R15" s="65"/>
      <c r="S15" s="65"/>
      <c r="T15" s="65"/>
      <c r="U15" s="65"/>
      <c r="V15" s="65"/>
      <c r="W15" s="65"/>
      <c r="X15" s="65"/>
      <c r="Y15" s="65"/>
      <c r="Z15" s="65"/>
      <c r="AA15" s="65"/>
      <c r="AB15" s="166"/>
      <c r="AC15" s="167"/>
      <c r="AD15" s="765"/>
      <c r="AE15" s="766">
        <v>15</v>
      </c>
      <c r="AF15" s="64" t="s">
        <v>814</v>
      </c>
      <c r="AG15" s="767">
        <v>15</v>
      </c>
      <c r="AH15" s="767" t="s">
        <v>792</v>
      </c>
      <c r="AI15" s="768"/>
      <c r="AJ15" s="768"/>
      <c r="AK15" s="768"/>
      <c r="AL15" s="768"/>
      <c r="AM15" s="64"/>
      <c r="AN15" s="64"/>
      <c r="AO15" s="64"/>
      <c r="AP15" s="64"/>
      <c r="AQ15" s="101"/>
      <c r="AR15" s="101"/>
      <c r="AS15" s="101"/>
      <c r="AT15" s="101"/>
      <c r="AU15" s="101"/>
      <c r="AV15" s="101"/>
      <c r="AW15" s="101"/>
      <c r="AX15" s="101"/>
      <c r="AY15" s="101"/>
      <c r="AZ15" s="101"/>
    </row>
    <row r="16" spans="1:52" ht="30.75" customHeight="1">
      <c r="A16" s="16" t="s">
        <v>815</v>
      </c>
      <c r="C16" s="19"/>
      <c r="D16" s="19"/>
      <c r="E16" s="19"/>
      <c r="F16" s="19"/>
      <c r="G16" s="1394" t="s">
        <v>816</v>
      </c>
      <c r="H16" s="1394"/>
      <c r="I16" s="65"/>
      <c r="J16" s="65"/>
      <c r="K16" s="65"/>
      <c r="L16" s="65"/>
      <c r="M16" s="65"/>
      <c r="N16" s="65"/>
      <c r="O16" s="65"/>
      <c r="P16" s="65"/>
      <c r="Q16" s="65"/>
      <c r="R16" s="65"/>
      <c r="S16" s="65"/>
      <c r="T16" s="65"/>
      <c r="U16" s="65"/>
      <c r="V16" s="65"/>
      <c r="W16" s="65"/>
      <c r="X16" s="65"/>
      <c r="Y16" s="65"/>
      <c r="Z16" s="65"/>
      <c r="AA16" s="65"/>
      <c r="AB16" s="166"/>
      <c r="AC16" s="167"/>
      <c r="AD16" s="765"/>
      <c r="AE16" s="766">
        <v>16</v>
      </c>
      <c r="AF16" s="64" t="s">
        <v>817</v>
      </c>
      <c r="AG16" s="767">
        <v>16</v>
      </c>
      <c r="AH16" s="767" t="s">
        <v>792</v>
      </c>
      <c r="AI16" s="768"/>
      <c r="AJ16" s="768"/>
      <c r="AK16" s="768"/>
      <c r="AL16" s="768"/>
      <c r="AM16" s="64"/>
      <c r="AN16" s="64"/>
      <c r="AO16" s="64"/>
      <c r="AP16" s="64"/>
      <c r="AQ16" s="101"/>
      <c r="AR16" s="101"/>
      <c r="AS16" s="101"/>
      <c r="AT16" s="101"/>
      <c r="AU16" s="101"/>
      <c r="AV16" s="101"/>
      <c r="AW16" s="101"/>
      <c r="AX16" s="101"/>
      <c r="AY16" s="101"/>
      <c r="AZ16" s="101"/>
    </row>
    <row r="17" spans="1:52" s="11" customFormat="1" ht="141" customHeight="1">
      <c r="A17" s="56">
        <v>1</v>
      </c>
      <c r="B17" s="1380"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80"/>
      <c r="D17" s="1380"/>
      <c r="E17" s="1380"/>
      <c r="F17" s="1380"/>
      <c r="G17" s="252"/>
      <c r="H17" s="253" t="s">
        <v>818</v>
      </c>
      <c r="I17" s="141"/>
      <c r="J17" s="65"/>
      <c r="K17" s="65"/>
      <c r="L17" s="65"/>
      <c r="M17" s="65"/>
      <c r="N17" s="65"/>
      <c r="O17" s="65"/>
      <c r="P17" s="65"/>
      <c r="Q17" s="65"/>
      <c r="R17" s="65"/>
      <c r="S17" s="65"/>
      <c r="T17" s="65"/>
      <c r="U17" s="65"/>
      <c r="V17" s="65"/>
      <c r="W17" s="65"/>
      <c r="X17" s="65"/>
      <c r="Y17" s="65"/>
      <c r="Z17" s="45"/>
      <c r="AA17" s="45"/>
      <c r="AB17" s="168" t="s">
        <v>819</v>
      </c>
      <c r="AC17" s="43"/>
      <c r="AD17" s="169"/>
      <c r="AE17" s="766">
        <v>17</v>
      </c>
      <c r="AF17" s="65" t="s">
        <v>820</v>
      </c>
      <c r="AG17" s="767">
        <v>17</v>
      </c>
      <c r="AH17" s="767" t="s">
        <v>792</v>
      </c>
      <c r="AI17" s="768"/>
      <c r="AJ17" s="768"/>
      <c r="AK17" s="768"/>
      <c r="AL17" s="768"/>
      <c r="AM17" s="65"/>
      <c r="AN17" s="65"/>
      <c r="AO17" s="65"/>
      <c r="AP17" s="65"/>
      <c r="AQ17" s="99"/>
      <c r="AR17" s="99"/>
      <c r="AS17" s="99"/>
      <c r="AT17" s="99"/>
      <c r="AU17" s="99"/>
      <c r="AV17" s="99"/>
      <c r="AW17" s="99"/>
      <c r="AX17" s="99"/>
      <c r="AY17" s="99"/>
      <c r="AZ17" s="99"/>
    </row>
    <row r="18" spans="1:52" s="11" customFormat="1" ht="35.25" customHeight="1">
      <c r="A18" s="56">
        <v>1.1000000000000001</v>
      </c>
      <c r="B18" s="1389" t="s">
        <v>821</v>
      </c>
      <c r="C18" s="1389"/>
      <c r="D18" s="1389"/>
      <c r="E18" s="1389"/>
      <c r="F18" s="1389"/>
      <c r="G18" s="65"/>
      <c r="H18" s="65"/>
      <c r="I18" s="141"/>
      <c r="J18" s="65"/>
      <c r="K18" s="65"/>
      <c r="L18" s="65"/>
      <c r="M18" s="65"/>
      <c r="N18" s="65"/>
      <c r="O18" s="65"/>
      <c r="P18" s="65"/>
      <c r="Q18" s="65"/>
      <c r="R18" s="65"/>
      <c r="S18" s="65"/>
      <c r="T18" s="65"/>
      <c r="U18" s="65"/>
      <c r="V18" s="65"/>
      <c r="W18" s="65"/>
      <c r="X18" s="65"/>
      <c r="Y18" s="65"/>
      <c r="Z18" s="45"/>
      <c r="AA18" s="45"/>
      <c r="AB18" s="168"/>
      <c r="AC18" s="43"/>
      <c r="AD18" s="169"/>
      <c r="AE18" s="766"/>
      <c r="AF18" s="65"/>
      <c r="AG18" s="767"/>
      <c r="AH18" s="767"/>
      <c r="AI18" s="768"/>
      <c r="AJ18" s="768"/>
      <c r="AK18" s="768"/>
      <c r="AL18" s="768"/>
      <c r="AM18" s="65"/>
      <c r="AN18" s="65"/>
      <c r="AO18" s="65"/>
      <c r="AP18" s="65"/>
      <c r="AQ18" s="99"/>
      <c r="AR18" s="99"/>
      <c r="AS18" s="99"/>
      <c r="AT18" s="99"/>
      <c r="AU18" s="99"/>
      <c r="AV18" s="99"/>
      <c r="AW18" s="99"/>
      <c r="AX18" s="99"/>
      <c r="AY18" s="99"/>
      <c r="AZ18" s="99"/>
    </row>
    <row r="19" spans="1:52" ht="21" customHeight="1">
      <c r="A19" s="56">
        <v>2</v>
      </c>
      <c r="B19" s="57" t="s">
        <v>822</v>
      </c>
      <c r="C19" s="19"/>
      <c r="D19" s="19"/>
      <c r="E19" s="19"/>
      <c r="F19" s="19"/>
      <c r="G19" s="19"/>
      <c r="H19" s="19"/>
      <c r="I19" s="65"/>
      <c r="J19" s="65"/>
      <c r="K19" s="65"/>
      <c r="L19" s="65"/>
      <c r="M19" s="65"/>
      <c r="N19" s="65"/>
      <c r="O19" s="65"/>
      <c r="P19" s="65"/>
      <c r="Q19" s="65"/>
      <c r="R19" s="65"/>
      <c r="S19" s="65"/>
      <c r="T19" s="65"/>
      <c r="U19" s="65"/>
      <c r="V19" s="65"/>
      <c r="W19" s="65"/>
      <c r="X19" s="65"/>
      <c r="Y19" s="65"/>
      <c r="Z19" s="65"/>
      <c r="AA19" s="65"/>
      <c r="AB19" s="166"/>
      <c r="AC19" s="167" t="s">
        <v>823</v>
      </c>
      <c r="AD19" s="765"/>
      <c r="AE19" s="766">
        <v>18</v>
      </c>
      <c r="AF19" s="64" t="s">
        <v>824</v>
      </c>
      <c r="AG19" s="767">
        <v>18</v>
      </c>
      <c r="AH19" s="767" t="s">
        <v>792</v>
      </c>
      <c r="AI19" s="768"/>
      <c r="AJ19" s="768"/>
      <c r="AK19" s="768"/>
      <c r="AL19" s="768"/>
      <c r="AM19" s="64"/>
      <c r="AN19" s="64"/>
      <c r="AO19" s="64"/>
      <c r="AP19" s="64"/>
      <c r="AQ19" s="101"/>
      <c r="AR19" s="101"/>
      <c r="AS19" s="101"/>
      <c r="AT19" s="101"/>
      <c r="AU19" s="101"/>
      <c r="AV19" s="101"/>
      <c r="AW19" s="101"/>
      <c r="AX19" s="101"/>
      <c r="AY19" s="101"/>
      <c r="AZ19" s="101"/>
    </row>
    <row r="20" spans="1:52" s="11" customFormat="1" ht="41.25" customHeight="1">
      <c r="A20" s="16"/>
      <c r="B20" s="1056" t="s">
        <v>825</v>
      </c>
      <c r="C20" s="1056"/>
      <c r="D20" s="1056"/>
      <c r="E20" s="1056"/>
      <c r="F20" s="1056"/>
      <c r="G20" s="1396"/>
      <c r="H20" s="1396"/>
      <c r="I20" s="1396"/>
      <c r="J20" s="1396"/>
      <c r="K20" s="65"/>
      <c r="L20" s="65"/>
      <c r="M20" s="65"/>
      <c r="N20" s="65"/>
      <c r="O20" s="65"/>
      <c r="P20" s="65"/>
      <c r="Q20" s="65"/>
      <c r="R20" s="65"/>
      <c r="S20" s="65"/>
      <c r="T20" s="65"/>
      <c r="U20" s="65"/>
      <c r="V20" s="65"/>
      <c r="W20" s="65"/>
      <c r="X20" s="65"/>
      <c r="Y20" s="65"/>
      <c r="Z20" s="65"/>
      <c r="AA20" s="65"/>
      <c r="AB20" s="166"/>
      <c r="AC20" s="167" t="s">
        <v>826</v>
      </c>
      <c r="AD20" s="766"/>
      <c r="AE20" s="766">
        <v>19</v>
      </c>
      <c r="AF20" s="65" t="s">
        <v>827</v>
      </c>
      <c r="AG20" s="767">
        <v>19</v>
      </c>
      <c r="AH20" s="767" t="s">
        <v>792</v>
      </c>
      <c r="AI20" s="770"/>
      <c r="AJ20" s="770"/>
      <c r="AK20" s="770"/>
      <c r="AL20" s="770"/>
      <c r="AM20" s="65"/>
      <c r="AN20" s="65"/>
      <c r="AO20" s="65"/>
      <c r="AP20" s="65"/>
      <c r="AQ20" s="99"/>
      <c r="AR20" s="99"/>
      <c r="AS20" s="99"/>
      <c r="AT20" s="99"/>
      <c r="AU20" s="99"/>
      <c r="AV20" s="99"/>
      <c r="AW20" s="99"/>
      <c r="AX20" s="99"/>
      <c r="AY20" s="99"/>
      <c r="AZ20" s="99"/>
    </row>
    <row r="21" spans="1:52" s="11" customFormat="1" ht="42" customHeight="1">
      <c r="A21" s="16"/>
      <c r="B21" s="1000" t="str">
        <f>"(a) Attachment 1(" &amp; Basic!$B$2 &amp; ") :"</f>
        <v>(a) Attachment 1(4TR-04-(SIS) ) :</v>
      </c>
      <c r="C21" s="1000"/>
      <c r="D21" s="1397" t="s">
        <v>828</v>
      </c>
      <c r="E21" s="1397"/>
      <c r="F21" s="1397"/>
      <c r="G21" s="736"/>
      <c r="H21" s="737"/>
      <c r="I21" s="737"/>
      <c r="J21" s="737"/>
      <c r="K21" s="766"/>
      <c r="L21" s="766"/>
      <c r="M21" s="771"/>
      <c r="N21" s="766"/>
      <c r="O21" s="766"/>
      <c r="P21" s="766"/>
      <c r="Q21" s="766"/>
      <c r="R21" s="766"/>
      <c r="S21" s="766"/>
      <c r="T21" s="766"/>
      <c r="U21" s="766"/>
      <c r="V21" s="766"/>
      <c r="W21" s="766"/>
      <c r="X21" s="766"/>
      <c r="Y21" s="766"/>
      <c r="Z21" s="65"/>
      <c r="AA21" s="65"/>
      <c r="AB21" s="166"/>
      <c r="AC21" s="167" t="s">
        <v>829</v>
      </c>
      <c r="AD21" s="766" t="str">
        <f>IF(ISERROR(LOOKUP(J21,AE1:AE21,AF1:AF21)), "Zero", LOOKUP(J21,AE1:AE21,AF1:AF21))</f>
        <v>Zero</v>
      </c>
      <c r="AE21" s="766">
        <v>20</v>
      </c>
      <c r="AF21" s="65" t="s">
        <v>830</v>
      </c>
      <c r="AG21" s="767">
        <v>20</v>
      </c>
      <c r="AH21" s="767" t="s">
        <v>792</v>
      </c>
      <c r="AI21" s="768"/>
      <c r="AJ21" s="768"/>
      <c r="AK21" s="768"/>
      <c r="AL21" s="768"/>
      <c r="AM21" s="65"/>
      <c r="AN21" s="65"/>
      <c r="AO21" s="65"/>
      <c r="AP21" s="65"/>
      <c r="AQ21" s="99"/>
      <c r="AR21" s="99"/>
      <c r="AS21" s="99"/>
      <c r="AT21" s="99"/>
      <c r="AU21" s="99"/>
      <c r="AV21" s="99"/>
      <c r="AW21" s="99"/>
      <c r="AX21" s="99"/>
      <c r="AY21" s="99"/>
      <c r="AZ21" s="99"/>
    </row>
    <row r="22" spans="1:52" s="11" customFormat="1" ht="99" hidden="1" customHeight="1">
      <c r="A22" s="16"/>
      <c r="B22" s="480"/>
      <c r="C22" s="480"/>
      <c r="D22" s="1399"/>
      <c r="E22" s="1399"/>
      <c r="F22" s="1400"/>
      <c r="G22" s="480"/>
      <c r="H22" s="480"/>
      <c r="I22" s="480"/>
      <c r="J22" s="480"/>
      <c r="K22" s="766"/>
      <c r="L22" s="766"/>
      <c r="M22" s="771"/>
      <c r="N22" s="766"/>
      <c r="O22" s="766"/>
      <c r="P22" s="766"/>
      <c r="Q22" s="766"/>
      <c r="R22" s="766"/>
      <c r="S22" s="766"/>
      <c r="T22" s="766"/>
      <c r="U22" s="766"/>
      <c r="V22" s="766"/>
      <c r="W22" s="766"/>
      <c r="X22" s="766"/>
      <c r="Y22" s="766"/>
      <c r="Z22" s="65"/>
      <c r="AA22" s="65"/>
      <c r="AB22" s="166"/>
      <c r="AC22" s="167"/>
      <c r="AD22" s="766"/>
      <c r="AE22" s="766"/>
      <c r="AF22" s="65"/>
      <c r="AG22" s="767"/>
      <c r="AH22" s="767"/>
      <c r="AI22" s="768"/>
      <c r="AJ22" s="768"/>
      <c r="AK22" s="768"/>
      <c r="AL22" s="768"/>
      <c r="AM22" s="65"/>
      <c r="AN22" s="65"/>
      <c r="AO22" s="65"/>
      <c r="AP22" s="65"/>
      <c r="AQ22" s="99"/>
      <c r="AR22" s="99"/>
      <c r="AS22" s="99"/>
      <c r="AT22" s="99"/>
      <c r="AU22" s="99"/>
      <c r="AV22" s="99"/>
      <c r="AW22" s="99"/>
      <c r="AX22" s="99"/>
      <c r="AY22" s="99"/>
      <c r="AZ22" s="99"/>
    </row>
    <row r="23" spans="1:52" s="11" customFormat="1" hidden="1">
      <c r="A23" s="16"/>
      <c r="B23" s="480"/>
      <c r="C23" s="480"/>
      <c r="D23" s="1398" t="s">
        <v>831</v>
      </c>
      <c r="E23" s="1398"/>
      <c r="F23" s="1398"/>
      <c r="G23" s="1395"/>
      <c r="H23" s="1395"/>
      <c r="I23" s="1395"/>
      <c r="J23" s="1395"/>
      <c r="K23" s="766"/>
      <c r="L23" s="766"/>
      <c r="M23" s="771"/>
      <c r="N23" s="766"/>
      <c r="O23" s="766"/>
      <c r="P23" s="766"/>
      <c r="Q23" s="766"/>
      <c r="R23" s="766"/>
      <c r="S23" s="766"/>
      <c r="T23" s="766"/>
      <c r="U23" s="766"/>
      <c r="V23" s="766"/>
      <c r="W23" s="766"/>
      <c r="X23" s="766"/>
      <c r="Y23" s="766"/>
      <c r="Z23" s="65"/>
      <c r="AA23" s="65"/>
      <c r="AB23" s="166"/>
      <c r="AC23" s="167"/>
      <c r="AD23" s="766"/>
      <c r="AE23" s="766"/>
      <c r="AF23" s="65"/>
      <c r="AG23" s="767"/>
      <c r="AH23" s="767"/>
      <c r="AI23" s="768"/>
      <c r="AJ23" s="768"/>
      <c r="AK23" s="768"/>
      <c r="AL23" s="768"/>
      <c r="AM23" s="65"/>
      <c r="AN23" s="65"/>
      <c r="AO23" s="65"/>
      <c r="AP23" s="65"/>
      <c r="AQ23" s="99"/>
      <c r="AR23" s="99"/>
      <c r="AS23" s="99"/>
      <c r="AT23" s="99"/>
      <c r="AU23" s="99"/>
      <c r="AV23" s="99"/>
      <c r="AW23" s="99"/>
      <c r="AX23" s="99"/>
      <c r="AY23" s="99"/>
      <c r="AZ23" s="99"/>
    </row>
    <row r="24" spans="1:52" s="11" customFormat="1" ht="80.25" hidden="1" customHeight="1">
      <c r="A24" s="16"/>
      <c r="B24" s="480"/>
      <c r="C24" s="480"/>
      <c r="D24" s="1401" t="s">
        <v>832</v>
      </c>
      <c r="E24" s="1401"/>
      <c r="F24" s="1401"/>
      <c r="G24" s="679"/>
      <c r="H24" s="679"/>
      <c r="I24" s="679"/>
      <c r="J24" s="679"/>
      <c r="K24" s="766"/>
      <c r="L24" s="766"/>
      <c r="M24" s="771"/>
      <c r="N24" s="766"/>
      <c r="O24" s="766"/>
      <c r="P24" s="766"/>
      <c r="Q24" s="766"/>
      <c r="R24" s="766"/>
      <c r="S24" s="766"/>
      <c r="T24" s="766"/>
      <c r="U24" s="766"/>
      <c r="V24" s="766"/>
      <c r="W24" s="766"/>
      <c r="X24" s="766"/>
      <c r="Y24" s="766"/>
      <c r="Z24" s="65"/>
      <c r="AA24" s="65"/>
      <c r="AB24" s="166"/>
      <c r="AC24" s="167"/>
      <c r="AD24" s="766"/>
      <c r="AE24" s="766"/>
      <c r="AF24" s="65"/>
      <c r="AG24" s="767"/>
      <c r="AH24" s="767"/>
      <c r="AI24" s="768"/>
      <c r="AJ24" s="768"/>
      <c r="AK24" s="768"/>
      <c r="AL24" s="768"/>
      <c r="AM24" s="65"/>
      <c r="AN24" s="65"/>
      <c r="AO24" s="65"/>
      <c r="AP24" s="65"/>
      <c r="AQ24" s="99"/>
      <c r="AR24" s="99"/>
      <c r="AS24" s="99"/>
      <c r="AT24" s="99"/>
      <c r="AU24" s="99"/>
      <c r="AV24" s="99"/>
      <c r="AW24" s="99"/>
      <c r="AX24" s="99"/>
      <c r="AY24" s="99"/>
      <c r="AZ24" s="99"/>
    </row>
    <row r="25" spans="1:52" s="11" customFormat="1" ht="69.75" hidden="1" customHeight="1">
      <c r="A25" s="16"/>
      <c r="B25" s="480"/>
      <c r="C25" s="480"/>
      <c r="D25" s="1402" t="s">
        <v>833</v>
      </c>
      <c r="E25" s="1402"/>
      <c r="F25" s="1402"/>
      <c r="G25" s="679"/>
      <c r="H25" s="679"/>
      <c r="I25" s="679"/>
      <c r="J25" s="679"/>
      <c r="K25" s="766"/>
      <c r="L25" s="766"/>
      <c r="M25" s="771"/>
      <c r="N25" s="766"/>
      <c r="O25" s="766"/>
      <c r="P25" s="766"/>
      <c r="Q25" s="766"/>
      <c r="R25" s="766"/>
      <c r="S25" s="766"/>
      <c r="T25" s="766"/>
      <c r="U25" s="766"/>
      <c r="V25" s="766"/>
      <c r="W25" s="766"/>
      <c r="X25" s="766"/>
      <c r="Y25" s="766"/>
      <c r="Z25" s="65"/>
      <c r="AA25" s="65"/>
      <c r="AB25" s="166"/>
      <c r="AC25" s="167"/>
      <c r="AD25" s="766"/>
      <c r="AE25" s="766"/>
      <c r="AF25" s="65"/>
      <c r="AG25" s="767"/>
      <c r="AH25" s="767"/>
      <c r="AI25" s="768"/>
      <c r="AJ25" s="768"/>
      <c r="AK25" s="768"/>
      <c r="AL25" s="768"/>
      <c r="AM25" s="65"/>
      <c r="AN25" s="65"/>
      <c r="AO25" s="65"/>
      <c r="AP25" s="65"/>
      <c r="AQ25" s="99"/>
      <c r="AR25" s="99"/>
      <c r="AS25" s="99"/>
      <c r="AT25" s="99"/>
      <c r="AU25" s="99"/>
      <c r="AV25" s="99"/>
      <c r="AW25" s="99"/>
      <c r="AX25" s="99"/>
      <c r="AY25" s="99"/>
      <c r="AZ25" s="99"/>
    </row>
    <row r="26" spans="1:52" s="11" customFormat="1" ht="74.25" customHeight="1">
      <c r="A26" s="16"/>
      <c r="B26" s="1000" t="str">
        <f>"(b) Attachment 2(" &amp; Basic!$B$2 &amp; ") :"</f>
        <v>(b) Attachment 2(4TR-04-(SIS) ) :</v>
      </c>
      <c r="C26" s="1000"/>
      <c r="D26" s="1381" t="s">
        <v>834</v>
      </c>
      <c r="E26" s="1381"/>
      <c r="F26" s="1381"/>
      <c r="K26" s="65"/>
      <c r="L26" s="65"/>
      <c r="M26" s="65"/>
      <c r="N26" s="65"/>
      <c r="O26" s="65"/>
      <c r="P26" s="65"/>
      <c r="Q26" s="65"/>
      <c r="R26" s="65"/>
      <c r="S26" s="65"/>
      <c r="T26" s="65"/>
      <c r="U26" s="65"/>
      <c r="V26" s="65"/>
      <c r="W26" s="65"/>
      <c r="X26" s="65"/>
      <c r="Y26" s="65"/>
      <c r="Z26" s="65"/>
      <c r="AA26" s="65"/>
      <c r="AB26" s="166"/>
      <c r="AC26" s="167" t="s">
        <v>835</v>
      </c>
      <c r="AD26" s="766" t="str">
        <f>IF(J21 &gt; 9, "("&amp;J21&amp;")", "(0"&amp;J21&amp;")")</f>
        <v>(0)</v>
      </c>
      <c r="AE26" s="766"/>
      <c r="AF26" s="65"/>
      <c r="AG26" s="767">
        <v>21</v>
      </c>
      <c r="AH26" s="767" t="s">
        <v>782</v>
      </c>
      <c r="AI26" s="768"/>
      <c r="AJ26" s="768"/>
      <c r="AK26" s="768"/>
      <c r="AL26" s="768"/>
      <c r="AM26" s="65"/>
      <c r="AN26" s="65"/>
      <c r="AO26" s="65"/>
      <c r="AP26" s="65"/>
      <c r="AQ26" s="99"/>
      <c r="AR26" s="99"/>
      <c r="AS26" s="99"/>
      <c r="AT26" s="99"/>
      <c r="AU26" s="99"/>
      <c r="AV26" s="99"/>
      <c r="AW26" s="99"/>
      <c r="AX26" s="99"/>
      <c r="AY26" s="99"/>
      <c r="AZ26" s="99"/>
    </row>
    <row r="27" spans="1:52" s="11" customFormat="1" ht="60" customHeight="1">
      <c r="A27" s="16"/>
      <c r="B27" s="480"/>
      <c r="C27" s="480"/>
      <c r="D27" s="1404" t="s">
        <v>836</v>
      </c>
      <c r="E27" s="1404"/>
      <c r="F27" s="1404"/>
      <c r="K27" s="65"/>
      <c r="L27" s="65"/>
      <c r="M27" s="65"/>
      <c r="N27" s="65"/>
      <c r="O27" s="65"/>
      <c r="P27" s="65"/>
      <c r="Q27" s="65"/>
      <c r="R27" s="65"/>
      <c r="S27" s="65"/>
      <c r="T27" s="65"/>
      <c r="U27" s="65"/>
      <c r="V27" s="65"/>
      <c r="W27" s="65"/>
      <c r="X27" s="65"/>
      <c r="Y27" s="65"/>
      <c r="Z27" s="65"/>
      <c r="AA27" s="65"/>
      <c r="AB27" s="166"/>
      <c r="AC27" s="167"/>
      <c r="AD27" s="766"/>
      <c r="AE27" s="766"/>
      <c r="AF27" s="65"/>
      <c r="AG27" s="767"/>
      <c r="AH27" s="767"/>
      <c r="AI27" s="768"/>
      <c r="AJ27" s="768"/>
      <c r="AK27" s="768"/>
      <c r="AL27" s="768"/>
      <c r="AM27" s="65"/>
      <c r="AN27" s="65"/>
      <c r="AO27" s="65"/>
      <c r="AP27" s="65"/>
      <c r="AQ27" s="99"/>
      <c r="AR27" s="99"/>
      <c r="AS27" s="99"/>
      <c r="AT27" s="99"/>
      <c r="AU27" s="99"/>
      <c r="AV27" s="99"/>
      <c r="AW27" s="99"/>
      <c r="AX27" s="99"/>
      <c r="AY27" s="99"/>
      <c r="AZ27" s="99"/>
    </row>
    <row r="28" spans="1:52" s="11" customFormat="1" ht="24" customHeight="1">
      <c r="A28" s="16"/>
      <c r="B28" s="480"/>
      <c r="C28" s="480"/>
      <c r="D28" s="1405" t="s">
        <v>837</v>
      </c>
      <c r="E28" s="1405"/>
      <c r="F28" s="1405"/>
      <c r="K28" s="65"/>
      <c r="L28" s="65"/>
      <c r="M28" s="65"/>
      <c r="N28" s="65"/>
      <c r="O28" s="65"/>
      <c r="P28" s="65"/>
      <c r="Q28" s="65"/>
      <c r="R28" s="65"/>
      <c r="S28" s="65"/>
      <c r="T28" s="65"/>
      <c r="U28" s="65"/>
      <c r="V28" s="65"/>
      <c r="W28" s="65"/>
      <c r="X28" s="65"/>
      <c r="Y28" s="65"/>
      <c r="Z28" s="65"/>
      <c r="AA28" s="65"/>
      <c r="AB28" s="166"/>
      <c r="AC28" s="167"/>
      <c r="AD28" s="766"/>
      <c r="AE28" s="766"/>
      <c r="AF28" s="65"/>
      <c r="AG28" s="767"/>
      <c r="AH28" s="767"/>
      <c r="AI28" s="768"/>
      <c r="AJ28" s="768"/>
      <c r="AK28" s="768"/>
      <c r="AL28" s="768"/>
      <c r="AM28" s="65"/>
      <c r="AN28" s="65"/>
      <c r="AO28" s="65"/>
      <c r="AP28" s="65"/>
      <c r="AQ28" s="99"/>
      <c r="AR28" s="99"/>
      <c r="AS28" s="99"/>
      <c r="AT28" s="99"/>
      <c r="AU28" s="99"/>
      <c r="AV28" s="99"/>
      <c r="AW28" s="99"/>
      <c r="AX28" s="99"/>
      <c r="AY28" s="99"/>
      <c r="AZ28" s="99"/>
    </row>
    <row r="29" spans="1:52" s="11" customFormat="1" ht="80.25" customHeight="1">
      <c r="A29" s="16"/>
      <c r="B29" s="1000" t="str">
        <f>"(c) Attachment 3(" &amp; Basic!$B$2 &amp; ") :"</f>
        <v>(c) Attachment 3(4TR-04-(SIS) ) :</v>
      </c>
      <c r="C29" s="1000"/>
      <c r="D29" s="1381" t="s">
        <v>838</v>
      </c>
      <c r="E29" s="1381"/>
      <c r="F29" s="1381"/>
      <c r="G29" s="58"/>
      <c r="H29" s="58"/>
      <c r="I29" s="65"/>
      <c r="J29" s="65"/>
      <c r="K29" s="65"/>
      <c r="L29" s="65"/>
      <c r="M29" s="65"/>
      <c r="N29" s="65"/>
      <c r="O29" s="65"/>
      <c r="P29" s="65"/>
      <c r="Q29" s="65"/>
      <c r="R29" s="65"/>
      <c r="S29" s="65"/>
      <c r="T29" s="65"/>
      <c r="U29" s="65"/>
      <c r="V29" s="65"/>
      <c r="W29" s="65"/>
      <c r="X29" s="65"/>
      <c r="Y29" s="65"/>
      <c r="Z29" s="65"/>
      <c r="AA29" s="21"/>
      <c r="AB29" s="166"/>
      <c r="AC29" s="167"/>
      <c r="AD29" s="766"/>
      <c r="AE29" s="766"/>
      <c r="AF29" s="65"/>
      <c r="AG29" s="767">
        <v>22</v>
      </c>
      <c r="AH29" s="767" t="s">
        <v>792</v>
      </c>
      <c r="AI29" s="768"/>
      <c r="AJ29" s="768"/>
      <c r="AK29" s="768"/>
      <c r="AL29" s="768"/>
      <c r="AM29" s="65"/>
      <c r="AN29" s="65"/>
      <c r="AO29" s="65"/>
      <c r="AP29" s="65"/>
      <c r="AQ29" s="99"/>
      <c r="AR29" s="99"/>
      <c r="AS29" s="99"/>
      <c r="AT29" s="99"/>
      <c r="AU29" s="99"/>
      <c r="AV29" s="99"/>
      <c r="AW29" s="99"/>
      <c r="AX29" s="99"/>
      <c r="AY29" s="99"/>
      <c r="AZ29" s="99"/>
    </row>
    <row r="30" spans="1:52" s="11" customFormat="1" ht="49.5" hidden="1" customHeight="1">
      <c r="A30" s="16"/>
      <c r="B30" s="256"/>
      <c r="C30" s="256"/>
      <c r="D30" s="1393" t="s">
        <v>839</v>
      </c>
      <c r="E30" s="1393"/>
      <c r="F30" s="1393"/>
      <c r="G30" s="134"/>
      <c r="H30" s="201" t="e">
        <f>#REF!</f>
        <v>#REF!</v>
      </c>
      <c r="I30" s="65"/>
      <c r="J30" s="772"/>
      <c r="K30" s="772"/>
      <c r="L30" s="772"/>
      <c r="M30" s="772"/>
      <c r="N30" s="772"/>
      <c r="O30" s="772"/>
      <c r="P30" s="772"/>
      <c r="Q30" s="772"/>
      <c r="R30" s="772"/>
      <c r="S30" s="772"/>
      <c r="T30" s="772"/>
      <c r="U30" s="772"/>
      <c r="V30" s="772"/>
      <c r="W30" s="772"/>
      <c r="X30" s="772"/>
      <c r="Y30" s="772"/>
      <c r="Z30" s="65"/>
      <c r="AA30" s="65"/>
      <c r="AB30" s="166"/>
      <c r="AC30" s="167" t="s">
        <v>840</v>
      </c>
      <c r="AD30" s="766"/>
      <c r="AE30" s="766"/>
      <c r="AF30" s="65"/>
      <c r="AG30" s="767">
        <v>23</v>
      </c>
      <c r="AH30" s="767" t="s">
        <v>792</v>
      </c>
      <c r="AI30" s="768"/>
      <c r="AJ30" s="768"/>
      <c r="AK30" s="768"/>
      <c r="AL30" s="768"/>
      <c r="AM30" s="65"/>
      <c r="AN30" s="65"/>
      <c r="AO30" s="65"/>
      <c r="AP30" s="65"/>
      <c r="AQ30" s="99"/>
      <c r="AR30" s="99"/>
      <c r="AS30" s="99"/>
      <c r="AT30" s="99"/>
      <c r="AU30" s="99"/>
      <c r="AV30" s="99"/>
      <c r="AW30" s="99"/>
      <c r="AX30" s="99"/>
      <c r="AY30" s="99"/>
      <c r="AZ30" s="99"/>
    </row>
    <row r="31" spans="1:52" s="11" customFormat="1" ht="48" hidden="1" customHeight="1">
      <c r="A31" s="16"/>
      <c r="B31" s="256"/>
      <c r="C31" s="256"/>
      <c r="D31" s="1393" t="s">
        <v>841</v>
      </c>
      <c r="E31" s="1393"/>
      <c r="F31" s="1393"/>
      <c r="G31" s="134">
        <v>0</v>
      </c>
      <c r="H31" s="201" t="e">
        <f>#REF!</f>
        <v>#REF!</v>
      </c>
      <c r="I31" s="65"/>
      <c r="J31" s="142"/>
      <c r="K31" s="142"/>
      <c r="L31" s="142"/>
      <c r="M31" s="142"/>
      <c r="N31" s="142"/>
      <c r="O31" s="142"/>
      <c r="P31" s="142"/>
      <c r="Q31" s="142"/>
      <c r="R31" s="142"/>
      <c r="S31" s="142"/>
      <c r="T31" s="142"/>
      <c r="U31" s="142"/>
      <c r="V31" s="142"/>
      <c r="W31" s="142"/>
      <c r="X31" s="142"/>
      <c r="Y31" s="142"/>
      <c r="Z31" s="142"/>
      <c r="AA31" s="142"/>
      <c r="AB31" s="166"/>
      <c r="AC31" s="167" t="s">
        <v>828</v>
      </c>
      <c r="AD31" s="766"/>
      <c r="AE31" s="766"/>
      <c r="AF31" s="65"/>
      <c r="AG31" s="767">
        <v>24</v>
      </c>
      <c r="AH31" s="767" t="s">
        <v>792</v>
      </c>
      <c r="AI31" s="768"/>
      <c r="AJ31" s="768"/>
      <c r="AK31" s="768"/>
      <c r="AL31" s="768"/>
      <c r="AM31" s="65"/>
      <c r="AN31" s="65"/>
      <c r="AO31" s="65"/>
      <c r="AP31" s="65"/>
      <c r="AQ31" s="99"/>
      <c r="AR31" s="99"/>
      <c r="AS31" s="99"/>
      <c r="AT31" s="99"/>
      <c r="AU31" s="99"/>
      <c r="AV31" s="99"/>
      <c r="AW31" s="99"/>
      <c r="AX31" s="99"/>
      <c r="AY31" s="99"/>
      <c r="AZ31" s="99"/>
    </row>
    <row r="32" spans="1:52" ht="186.75" customHeight="1">
      <c r="B32" s="1000" t="str">
        <f>"(d) Attachment 4(" &amp; Basic!$B$2 &amp; ") :"</f>
        <v>(d) Attachment 4(4TR-04-(SIS) ) :</v>
      </c>
      <c r="C32" s="1000"/>
      <c r="D32" s="1381" t="s">
        <v>842</v>
      </c>
      <c r="E32" s="1381"/>
      <c r="F32" s="1381"/>
      <c r="G32" s="120"/>
      <c r="H32" s="58"/>
      <c r="I32" s="65"/>
      <c r="J32" s="65"/>
      <c r="K32" s="65"/>
      <c r="L32" s="65"/>
      <c r="M32" s="65"/>
      <c r="N32" s="65"/>
      <c r="O32" s="65"/>
      <c r="P32" s="65"/>
      <c r="Q32" s="65"/>
      <c r="R32" s="65"/>
      <c r="S32" s="65"/>
      <c r="T32" s="65"/>
      <c r="U32" s="65"/>
      <c r="V32" s="65"/>
      <c r="W32" s="65"/>
      <c r="X32" s="65"/>
      <c r="Y32" s="65"/>
      <c r="Z32" s="65"/>
      <c r="AA32" s="65"/>
      <c r="AB32" s="166"/>
      <c r="AC32" s="167"/>
      <c r="AD32" s="765"/>
      <c r="AE32" s="765"/>
      <c r="AF32" s="64"/>
      <c r="AG32" s="767">
        <v>25</v>
      </c>
      <c r="AH32" s="767" t="s">
        <v>792</v>
      </c>
      <c r="AI32" s="768"/>
      <c r="AJ32" s="768"/>
      <c r="AK32" s="768"/>
      <c r="AL32" s="768"/>
      <c r="AM32" s="64"/>
      <c r="AN32" s="64"/>
      <c r="AO32" s="64"/>
      <c r="AP32" s="64"/>
      <c r="AQ32" s="101"/>
      <c r="AR32" s="101"/>
      <c r="AS32" s="101"/>
      <c r="AT32" s="101"/>
      <c r="AU32" s="101"/>
      <c r="AV32" s="101"/>
      <c r="AW32" s="101"/>
      <c r="AX32" s="101"/>
      <c r="AY32" s="101"/>
      <c r="AZ32" s="101"/>
    </row>
    <row r="33" spans="1:52" ht="69" customHeight="1">
      <c r="B33" s="1000" t="str">
        <f>"(e) Attachment 5(" &amp; Basic!$B$2 &amp; ") :"</f>
        <v>(e) Attachment 5(4TR-04-(SIS) ) :</v>
      </c>
      <c r="C33" s="1000"/>
      <c r="D33" s="1381" t="s">
        <v>843</v>
      </c>
      <c r="E33" s="1381"/>
      <c r="F33" s="1381"/>
      <c r="G33" s="58"/>
      <c r="H33" s="58"/>
      <c r="I33" s="65"/>
      <c r="J33" s="65"/>
      <c r="K33" s="65"/>
      <c r="L33" s="65"/>
      <c r="M33" s="65"/>
      <c r="N33" s="65"/>
      <c r="O33" s="65"/>
      <c r="P33" s="65"/>
      <c r="Q33" s="65"/>
      <c r="R33" s="65"/>
      <c r="S33" s="65"/>
      <c r="T33" s="65"/>
      <c r="U33" s="65"/>
      <c r="V33" s="65"/>
      <c r="W33" s="65"/>
      <c r="X33" s="65"/>
      <c r="Y33" s="65"/>
      <c r="Z33" s="65"/>
      <c r="AA33" s="65"/>
      <c r="AB33" s="166"/>
      <c r="AC33" s="167"/>
      <c r="AD33" s="765"/>
      <c r="AE33" s="765"/>
      <c r="AF33" s="64"/>
      <c r="AG33" s="767">
        <v>26</v>
      </c>
      <c r="AH33" s="767" t="s">
        <v>792</v>
      </c>
      <c r="AI33" s="768"/>
      <c r="AJ33" s="768"/>
      <c r="AK33" s="768"/>
      <c r="AL33" s="768"/>
      <c r="AM33" s="64"/>
      <c r="AN33" s="64"/>
      <c r="AO33" s="64"/>
      <c r="AP33" s="64"/>
      <c r="AQ33" s="101"/>
      <c r="AR33" s="101"/>
      <c r="AS33" s="101"/>
      <c r="AT33" s="101"/>
      <c r="AU33" s="101"/>
      <c r="AV33" s="101"/>
      <c r="AW33" s="101"/>
      <c r="AX33" s="101"/>
      <c r="AY33" s="101"/>
      <c r="AZ33" s="101"/>
    </row>
    <row r="34" spans="1:52" ht="42" customHeight="1">
      <c r="B34" s="1000" t="str">
        <f>"(f) Attachment 5A(" &amp; Basic!$B$2 &amp; ") :"</f>
        <v>(f) Attachment 5A(4TR-04-(SIS) ) :</v>
      </c>
      <c r="C34" s="1000"/>
      <c r="D34" s="1381" t="s">
        <v>844</v>
      </c>
      <c r="E34" s="1381"/>
      <c r="F34" s="1381"/>
      <c r="G34" s="58"/>
      <c r="H34" s="58"/>
      <c r="I34" s="65"/>
      <c r="J34" s="65"/>
      <c r="K34" s="65"/>
      <c r="L34" s="65"/>
      <c r="M34" s="65"/>
      <c r="N34" s="65"/>
      <c r="O34" s="65"/>
      <c r="P34" s="65"/>
      <c r="Q34" s="65"/>
      <c r="R34" s="65"/>
      <c r="S34" s="65"/>
      <c r="T34" s="65"/>
      <c r="U34" s="65"/>
      <c r="V34" s="65"/>
      <c r="W34" s="65"/>
      <c r="X34" s="65"/>
      <c r="Y34" s="65"/>
      <c r="Z34" s="65"/>
      <c r="AA34" s="65"/>
      <c r="AB34" s="166"/>
      <c r="AC34" s="167"/>
      <c r="AD34" s="765"/>
      <c r="AE34" s="765"/>
      <c r="AF34" s="64"/>
      <c r="AG34" s="767">
        <v>26</v>
      </c>
      <c r="AH34" s="767" t="s">
        <v>792</v>
      </c>
      <c r="AI34" s="768"/>
      <c r="AJ34" s="768"/>
      <c r="AK34" s="768"/>
      <c r="AL34" s="768"/>
      <c r="AM34" s="64"/>
      <c r="AN34" s="64"/>
      <c r="AO34" s="64"/>
      <c r="AP34" s="64"/>
      <c r="AQ34" s="101"/>
      <c r="AR34" s="101"/>
      <c r="AS34" s="101"/>
      <c r="AT34" s="101"/>
      <c r="AU34" s="101"/>
      <c r="AV34" s="101"/>
      <c r="AW34" s="101"/>
      <c r="AX34" s="101"/>
      <c r="AY34" s="101"/>
      <c r="AZ34" s="101"/>
    </row>
    <row r="35" spans="1:52" s="11" customFormat="1" ht="97.5" customHeight="1">
      <c r="A35" s="16"/>
      <c r="B35" s="1000" t="str">
        <f>"(g) Attachment 6(" &amp; Basic!$B$2 &amp; ") :"</f>
        <v>(g) Attachment 6(4TR-04-(SIS) ) :</v>
      </c>
      <c r="C35" s="1000"/>
      <c r="D35" s="1381" t="s">
        <v>845</v>
      </c>
      <c r="E35" s="1381"/>
      <c r="F35" s="1381"/>
      <c r="G35" s="58"/>
      <c r="H35" s="58"/>
      <c r="I35" s="65"/>
      <c r="J35" s="65"/>
      <c r="K35" s="65"/>
      <c r="L35" s="65"/>
      <c r="M35" s="65"/>
      <c r="N35" s="65"/>
      <c r="O35" s="65"/>
      <c r="P35" s="65"/>
      <c r="Q35" s="65"/>
      <c r="R35" s="65"/>
      <c r="S35" s="65"/>
      <c r="T35" s="65"/>
      <c r="U35" s="65"/>
      <c r="V35" s="65"/>
      <c r="W35" s="65"/>
      <c r="X35" s="65"/>
      <c r="Y35" s="65"/>
      <c r="Z35" s="65"/>
      <c r="AA35" s="65"/>
      <c r="AB35" s="166"/>
      <c r="AC35" s="167"/>
      <c r="AD35" s="766"/>
      <c r="AE35" s="766"/>
      <c r="AF35" s="65"/>
      <c r="AG35" s="767">
        <v>27</v>
      </c>
      <c r="AH35" s="767" t="s">
        <v>792</v>
      </c>
      <c r="AI35" s="768"/>
      <c r="AJ35" s="768"/>
      <c r="AK35" s="768"/>
      <c r="AL35" s="768"/>
      <c r="AM35" s="65"/>
      <c r="AN35" s="65"/>
      <c r="AO35" s="65"/>
      <c r="AP35" s="65"/>
      <c r="AQ35" s="99"/>
      <c r="AR35" s="99"/>
      <c r="AS35" s="99"/>
      <c r="AT35" s="99"/>
      <c r="AU35" s="99"/>
      <c r="AV35" s="99"/>
      <c r="AW35" s="99"/>
      <c r="AX35" s="99"/>
      <c r="AY35" s="99"/>
      <c r="AZ35" s="99"/>
    </row>
    <row r="36" spans="1:52" s="11" customFormat="1" ht="57" customHeight="1">
      <c r="A36" s="16"/>
      <c r="B36" s="1000" t="str">
        <f>"(h) Attachment 7(" &amp; Basic!$B$2 &amp; ") :"</f>
        <v>(h) Attachment 7(4TR-04-(SIS) ) :</v>
      </c>
      <c r="C36" s="1000"/>
      <c r="D36" s="1381" t="s">
        <v>846</v>
      </c>
      <c r="E36" s="1381"/>
      <c r="F36" s="1381"/>
      <c r="G36" s="59"/>
      <c r="H36" s="59"/>
      <c r="I36" s="65"/>
      <c r="J36" s="65"/>
      <c r="K36" s="65"/>
      <c r="L36" s="65"/>
      <c r="M36" s="65"/>
      <c r="N36" s="65"/>
      <c r="O36" s="65"/>
      <c r="P36" s="65"/>
      <c r="Q36" s="65"/>
      <c r="R36" s="65"/>
      <c r="S36" s="65"/>
      <c r="T36" s="65"/>
      <c r="U36" s="65"/>
      <c r="V36" s="65"/>
      <c r="W36" s="65"/>
      <c r="X36" s="65"/>
      <c r="Y36" s="65"/>
      <c r="Z36" s="65"/>
      <c r="AA36" s="65"/>
      <c r="AB36" s="166"/>
      <c r="AC36" s="167"/>
      <c r="AD36" s="766"/>
      <c r="AE36" s="766"/>
      <c r="AF36" s="65"/>
      <c r="AG36" s="767">
        <v>28</v>
      </c>
      <c r="AH36" s="767" t="s">
        <v>792</v>
      </c>
      <c r="AI36" s="768"/>
      <c r="AJ36" s="768"/>
      <c r="AK36" s="768"/>
      <c r="AL36" s="768"/>
      <c r="AM36" s="65"/>
      <c r="AN36" s="65"/>
      <c r="AO36" s="65"/>
      <c r="AP36" s="65"/>
      <c r="AQ36" s="99"/>
      <c r="AR36" s="99"/>
      <c r="AS36" s="99"/>
      <c r="AT36" s="99"/>
      <c r="AU36" s="99"/>
      <c r="AV36" s="99"/>
      <c r="AW36" s="99"/>
      <c r="AX36" s="99"/>
      <c r="AY36" s="99"/>
      <c r="AZ36" s="99"/>
    </row>
    <row r="37" spans="1:52" s="11" customFormat="1" ht="31.5" customHeight="1">
      <c r="A37" s="16"/>
      <c r="B37" s="1000" t="str">
        <f>"(i) Attachment 8(" &amp; Basic!$B$2 &amp; ") :"</f>
        <v>(i) Attachment 8(4TR-04-(SIS) ) :</v>
      </c>
      <c r="C37" s="1000"/>
      <c r="D37" s="1381" t="s">
        <v>847</v>
      </c>
      <c r="E37" s="1381"/>
      <c r="F37" s="1381"/>
      <c r="G37" s="58"/>
      <c r="H37" s="58"/>
      <c r="I37" s="65"/>
      <c r="J37" s="65"/>
      <c r="K37" s="65"/>
      <c r="L37" s="65"/>
      <c r="M37" s="65"/>
      <c r="N37" s="65"/>
      <c r="O37" s="65"/>
      <c r="P37" s="65"/>
      <c r="Q37" s="65"/>
      <c r="R37" s="65"/>
      <c r="S37" s="65"/>
      <c r="T37" s="65"/>
      <c r="U37" s="65"/>
      <c r="V37" s="65"/>
      <c r="W37" s="65"/>
      <c r="X37" s="65"/>
      <c r="Y37" s="65"/>
      <c r="Z37" s="65"/>
      <c r="AA37" s="65"/>
      <c r="AB37" s="166"/>
      <c r="AC37" s="167"/>
      <c r="AD37" s="766"/>
      <c r="AE37" s="766"/>
      <c r="AF37" s="65"/>
      <c r="AG37" s="767">
        <v>29</v>
      </c>
      <c r="AH37" s="767" t="s">
        <v>792</v>
      </c>
      <c r="AI37" s="768"/>
      <c r="AJ37" s="768"/>
      <c r="AK37" s="768"/>
      <c r="AL37" s="768"/>
      <c r="AM37" s="65"/>
      <c r="AN37" s="65"/>
      <c r="AO37" s="65"/>
      <c r="AP37" s="65"/>
      <c r="AQ37" s="99"/>
      <c r="AR37" s="99"/>
      <c r="AS37" s="99"/>
      <c r="AT37" s="99"/>
      <c r="AU37" s="99"/>
      <c r="AV37" s="99"/>
      <c r="AW37" s="99"/>
      <c r="AX37" s="99"/>
      <c r="AY37" s="99"/>
      <c r="AZ37" s="99"/>
    </row>
    <row r="38" spans="1:52" s="11" customFormat="1" ht="31.5" customHeight="1">
      <c r="A38" s="16"/>
      <c r="B38" s="1000" t="str">
        <f>"(j) Attachment 9(" &amp; Basic!$B$2 &amp; ") :"</f>
        <v>(j) Attachment 9(4TR-04-(SIS) ) :</v>
      </c>
      <c r="C38" s="1000"/>
      <c r="D38" s="1381" t="s">
        <v>848</v>
      </c>
      <c r="E38" s="1381"/>
      <c r="F38" s="1381"/>
      <c r="G38" s="58"/>
      <c r="H38" s="58"/>
      <c r="I38" s="65"/>
      <c r="J38" s="65"/>
      <c r="K38" s="65"/>
      <c r="L38" s="65"/>
      <c r="M38" s="65"/>
      <c r="N38" s="65"/>
      <c r="O38" s="65"/>
      <c r="P38" s="65"/>
      <c r="Q38" s="65"/>
      <c r="R38" s="65"/>
      <c r="S38" s="65"/>
      <c r="T38" s="65"/>
      <c r="U38" s="65"/>
      <c r="V38" s="65"/>
      <c r="W38" s="65"/>
      <c r="X38" s="65"/>
      <c r="Y38" s="65"/>
      <c r="Z38" s="65"/>
      <c r="AA38" s="65"/>
      <c r="AB38" s="166"/>
      <c r="AC38" s="167"/>
      <c r="AD38" s="766"/>
      <c r="AE38" s="766"/>
      <c r="AF38" s="65"/>
      <c r="AG38" s="767">
        <v>30</v>
      </c>
      <c r="AH38" s="767" t="s">
        <v>792</v>
      </c>
      <c r="AI38" s="768"/>
      <c r="AJ38" s="768"/>
      <c r="AK38" s="768"/>
      <c r="AL38" s="768"/>
      <c r="AM38" s="65"/>
      <c r="AN38" s="65"/>
      <c r="AO38" s="65"/>
      <c r="AP38" s="65"/>
      <c r="AQ38" s="99"/>
      <c r="AR38" s="99"/>
      <c r="AS38" s="99"/>
      <c r="AT38" s="99"/>
      <c r="AU38" s="99"/>
      <c r="AV38" s="99"/>
      <c r="AW38" s="99"/>
      <c r="AX38" s="99"/>
      <c r="AY38" s="99"/>
      <c r="AZ38" s="99"/>
    </row>
    <row r="39" spans="1:52" s="11" customFormat="1" ht="31.5" customHeight="1">
      <c r="A39" s="16"/>
      <c r="B39" s="1000" t="str">
        <f>"(k) Attachment 10(" &amp; Basic!$B$2 &amp; ") :"</f>
        <v>(k) Attachment 10(4TR-04-(SIS) ) :</v>
      </c>
      <c r="C39" s="1000"/>
      <c r="D39" s="1381" t="s">
        <v>849</v>
      </c>
      <c r="E39" s="1381"/>
      <c r="F39" s="1381"/>
      <c r="G39" s="58"/>
      <c r="H39" s="58"/>
      <c r="I39" s="65"/>
      <c r="J39" s="65"/>
      <c r="K39" s="65"/>
      <c r="L39" s="65"/>
      <c r="M39" s="65"/>
      <c r="N39" s="65"/>
      <c r="O39" s="65"/>
      <c r="P39" s="65"/>
      <c r="Q39" s="65"/>
      <c r="R39" s="65"/>
      <c r="S39" s="65"/>
      <c r="T39" s="65"/>
      <c r="U39" s="65"/>
      <c r="V39" s="65"/>
      <c r="W39" s="65"/>
      <c r="X39" s="65"/>
      <c r="Y39" s="65"/>
      <c r="Z39" s="65"/>
      <c r="AA39" s="65"/>
      <c r="AB39" s="166"/>
      <c r="AC39" s="167"/>
      <c r="AD39" s="766"/>
      <c r="AE39" s="766"/>
      <c r="AF39" s="65"/>
      <c r="AG39" s="767">
        <v>31</v>
      </c>
      <c r="AH39" s="767" t="s">
        <v>782</v>
      </c>
      <c r="AI39" s="768"/>
      <c r="AJ39" s="768"/>
      <c r="AK39" s="768"/>
      <c r="AL39" s="768"/>
      <c r="AM39" s="65"/>
      <c r="AN39" s="65"/>
      <c r="AO39" s="65"/>
      <c r="AP39" s="65"/>
      <c r="AQ39" s="99"/>
      <c r="AR39" s="99"/>
      <c r="AS39" s="99"/>
      <c r="AT39" s="99"/>
      <c r="AU39" s="99"/>
      <c r="AV39" s="99"/>
      <c r="AW39" s="99"/>
      <c r="AX39" s="99"/>
      <c r="AY39" s="99"/>
      <c r="AZ39" s="99"/>
    </row>
    <row r="40" spans="1:52" s="11" customFormat="1" ht="31.5" customHeight="1">
      <c r="A40" s="16"/>
      <c r="B40" s="1000" t="str">
        <f>"(l) Attachment 11(" &amp; Basic!$B$2 &amp; ") :"</f>
        <v>(l) Attachment 11(4TR-04-(SIS) ) :</v>
      </c>
      <c r="C40" s="1000"/>
      <c r="D40" s="1381" t="s">
        <v>850</v>
      </c>
      <c r="E40" s="1381"/>
      <c r="F40" s="1381"/>
      <c r="G40" s="58"/>
      <c r="H40" s="58"/>
      <c r="I40" s="65"/>
      <c r="J40" s="65"/>
      <c r="K40" s="65"/>
      <c r="L40" s="65"/>
      <c r="M40" s="65"/>
      <c r="N40" s="65"/>
      <c r="O40" s="65"/>
      <c r="P40" s="65"/>
      <c r="Q40" s="65"/>
      <c r="R40" s="65"/>
      <c r="S40" s="65"/>
      <c r="T40" s="65"/>
      <c r="U40" s="65"/>
      <c r="V40" s="65"/>
      <c r="W40" s="65"/>
      <c r="X40" s="65"/>
      <c r="Y40" s="65"/>
      <c r="Z40" s="65"/>
      <c r="AA40" s="65"/>
      <c r="AB40" s="166"/>
      <c r="AC40" s="167"/>
      <c r="AD40" s="766"/>
      <c r="AE40" s="766"/>
      <c r="AF40" s="65"/>
      <c r="AG40" s="65"/>
      <c r="AH40" s="65"/>
      <c r="AI40" s="65"/>
      <c r="AJ40" s="65"/>
      <c r="AK40" s="65"/>
      <c r="AL40" s="65"/>
      <c r="AM40" s="65"/>
      <c r="AN40" s="65"/>
      <c r="AO40" s="65"/>
      <c r="AP40" s="65"/>
      <c r="AQ40" s="99"/>
      <c r="AR40" s="99"/>
      <c r="AS40" s="99"/>
      <c r="AT40" s="99"/>
      <c r="AU40" s="99"/>
      <c r="AV40" s="99"/>
      <c r="AW40" s="99"/>
      <c r="AX40" s="99"/>
      <c r="AY40" s="99"/>
      <c r="AZ40" s="99"/>
    </row>
    <row r="41" spans="1:52" s="11" customFormat="1" ht="46.5" customHeight="1">
      <c r="A41" s="16"/>
      <c r="B41" s="1000" t="str">
        <f>"(m) Attachment 12(" &amp; Basic!$B$2 &amp; ") :"</f>
        <v>(m) Attachment 12(4TR-04-(SIS) ) :</v>
      </c>
      <c r="C41" s="1000"/>
      <c r="D41" s="1381" t="s">
        <v>851</v>
      </c>
      <c r="E41" s="1381"/>
      <c r="F41" s="1381"/>
      <c r="G41" s="58"/>
      <c r="H41" s="58"/>
      <c r="I41" s="65"/>
      <c r="J41" s="65"/>
      <c r="K41" s="65"/>
      <c r="L41" s="65"/>
      <c r="M41" s="65"/>
      <c r="N41" s="65"/>
      <c r="O41" s="65"/>
      <c r="P41" s="65"/>
      <c r="Q41" s="65"/>
      <c r="R41" s="65"/>
      <c r="S41" s="65"/>
      <c r="T41" s="65"/>
      <c r="U41" s="65"/>
      <c r="V41" s="65"/>
      <c r="W41" s="65"/>
      <c r="X41" s="65"/>
      <c r="Y41" s="65"/>
      <c r="Z41" s="65"/>
      <c r="AA41" s="65"/>
      <c r="AB41" s="166"/>
      <c r="AC41" s="167"/>
      <c r="AD41" s="766"/>
      <c r="AE41" s="766"/>
      <c r="AF41" s="65"/>
      <c r="AG41" s="65"/>
      <c r="AH41" s="65"/>
      <c r="AI41" s="65"/>
      <c r="AJ41" s="65"/>
      <c r="AK41" s="65"/>
      <c r="AL41" s="65"/>
      <c r="AM41" s="65"/>
      <c r="AN41" s="65"/>
      <c r="AO41" s="65"/>
      <c r="AP41" s="65"/>
      <c r="AQ41" s="99"/>
      <c r="AR41" s="99"/>
      <c r="AS41" s="99"/>
      <c r="AT41" s="99"/>
      <c r="AU41" s="99"/>
      <c r="AV41" s="99"/>
      <c r="AW41" s="99"/>
      <c r="AX41" s="99"/>
      <c r="AY41" s="99"/>
      <c r="AZ41" s="99"/>
    </row>
    <row r="42" spans="1:52" s="11" customFormat="1" ht="30.75" customHeight="1">
      <c r="A42" s="16"/>
      <c r="B42" s="1000" t="str">
        <f>"(n) Attachment 13(" &amp; Basic!$B$2 &amp; ") :"</f>
        <v>(n) Attachment 13(4TR-04-(SIS) ) :</v>
      </c>
      <c r="C42" s="1000"/>
      <c r="D42" s="1381" t="s">
        <v>852</v>
      </c>
      <c r="E42" s="1381"/>
      <c r="F42" s="1381"/>
      <c r="G42" s="58"/>
      <c r="H42" s="58"/>
      <c r="I42" s="65"/>
      <c r="J42" s="65"/>
      <c r="K42" s="65"/>
      <c r="L42" s="65"/>
      <c r="M42" s="65"/>
      <c r="N42" s="65"/>
      <c r="O42" s="65"/>
      <c r="P42" s="65"/>
      <c r="Q42" s="65"/>
      <c r="R42" s="65"/>
      <c r="S42" s="65"/>
      <c r="T42" s="65"/>
      <c r="U42" s="65"/>
      <c r="V42" s="65"/>
      <c r="W42" s="65"/>
      <c r="X42" s="65"/>
      <c r="Y42" s="65"/>
      <c r="Z42" s="65"/>
      <c r="AA42" s="65"/>
      <c r="AB42" s="166"/>
      <c r="AC42" s="167"/>
      <c r="AD42" s="766"/>
      <c r="AE42" s="766"/>
      <c r="AF42" s="65"/>
      <c r="AG42" s="65"/>
      <c r="AH42" s="65"/>
      <c r="AI42" s="65"/>
      <c r="AJ42" s="65"/>
      <c r="AK42" s="65"/>
      <c r="AL42" s="65"/>
      <c r="AM42" s="65"/>
      <c r="AN42" s="65"/>
      <c r="AO42" s="65"/>
      <c r="AP42" s="65"/>
      <c r="AQ42" s="99"/>
      <c r="AR42" s="99"/>
      <c r="AS42" s="99"/>
      <c r="AT42" s="99"/>
      <c r="AU42" s="99"/>
      <c r="AV42" s="99"/>
      <c r="AW42" s="99"/>
      <c r="AX42" s="99"/>
      <c r="AY42" s="99"/>
      <c r="AZ42" s="99"/>
    </row>
    <row r="43" spans="1:52" s="11" customFormat="1" ht="46.5" customHeight="1">
      <c r="A43" s="16"/>
      <c r="B43" s="1000" t="str">
        <f>"(o) Attachment 14(" &amp; Basic!$B$2 &amp; ") :"</f>
        <v>(o) Attachment 14(4TR-04-(SIS) ) :</v>
      </c>
      <c r="C43" s="1000"/>
      <c r="D43" s="1381" t="s">
        <v>853</v>
      </c>
      <c r="E43" s="1381"/>
      <c r="F43" s="1381"/>
      <c r="G43" s="58"/>
      <c r="H43" s="58"/>
      <c r="I43" s="65"/>
      <c r="J43" s="65"/>
      <c r="K43" s="65"/>
      <c r="L43" s="65"/>
      <c r="M43" s="65"/>
      <c r="N43" s="65"/>
      <c r="O43" s="65"/>
      <c r="P43" s="65"/>
      <c r="Q43" s="65"/>
      <c r="R43" s="65"/>
      <c r="S43" s="65"/>
      <c r="T43" s="65"/>
      <c r="U43" s="65"/>
      <c r="V43" s="65"/>
      <c r="W43" s="65"/>
      <c r="X43" s="65"/>
      <c r="Y43" s="65"/>
      <c r="Z43" s="65"/>
      <c r="AA43" s="65"/>
      <c r="AB43" s="166"/>
      <c r="AC43" s="167"/>
      <c r="AD43" s="766"/>
      <c r="AE43" s="766"/>
      <c r="AF43" s="65"/>
      <c r="AG43" s="65"/>
      <c r="AH43" s="65"/>
      <c r="AI43" s="65"/>
      <c r="AJ43" s="65"/>
      <c r="AK43" s="65"/>
      <c r="AL43" s="65"/>
      <c r="AM43" s="65"/>
      <c r="AN43" s="65"/>
      <c r="AO43" s="65"/>
      <c r="AP43" s="65"/>
      <c r="AQ43" s="99"/>
      <c r="AR43" s="99"/>
      <c r="AS43" s="99"/>
      <c r="AT43" s="99"/>
      <c r="AU43" s="99"/>
      <c r="AV43" s="99"/>
      <c r="AW43" s="99"/>
      <c r="AX43" s="99"/>
      <c r="AY43" s="99"/>
      <c r="AZ43" s="99"/>
    </row>
    <row r="44" spans="1:52" s="11" customFormat="1" ht="63" customHeight="1">
      <c r="A44" s="16"/>
      <c r="B44" s="1000" t="str">
        <f>"(p) Attachment 15(" &amp; Basic!$B$2 &amp; ") :"</f>
        <v>(p) Attachment 15(4TR-04-(SIS) ) :</v>
      </c>
      <c r="C44" s="1000"/>
      <c r="D44" s="1381" t="s">
        <v>557</v>
      </c>
      <c r="E44" s="1381"/>
      <c r="F44" s="1381"/>
      <c r="G44" s="58"/>
      <c r="H44" s="58"/>
      <c r="I44" s="65"/>
      <c r="J44" s="65"/>
      <c r="K44" s="65"/>
      <c r="L44" s="65"/>
      <c r="M44" s="65"/>
      <c r="N44" s="65"/>
      <c r="O44" s="65"/>
      <c r="P44" s="65"/>
      <c r="Q44" s="65"/>
      <c r="R44" s="65"/>
      <c r="S44" s="65"/>
      <c r="T44" s="65"/>
      <c r="U44" s="65"/>
      <c r="V44" s="65"/>
      <c r="W44" s="65"/>
      <c r="X44" s="65"/>
      <c r="Y44" s="65"/>
      <c r="Z44" s="65"/>
      <c r="AA44" s="65"/>
      <c r="AB44" s="166"/>
      <c r="AC44" s="167"/>
      <c r="AD44" s="766"/>
      <c r="AE44" s="766"/>
      <c r="AF44" s="65"/>
      <c r="AG44" s="65"/>
      <c r="AH44" s="65"/>
      <c r="AI44" s="65"/>
      <c r="AJ44" s="65"/>
      <c r="AK44" s="65"/>
      <c r="AL44" s="65"/>
      <c r="AM44" s="65"/>
      <c r="AN44" s="65"/>
      <c r="AO44" s="65"/>
      <c r="AP44" s="65"/>
      <c r="AQ44" s="99"/>
      <c r="AR44" s="99"/>
      <c r="AS44" s="99"/>
      <c r="AT44" s="99"/>
      <c r="AU44" s="99"/>
      <c r="AV44" s="99"/>
      <c r="AW44" s="99"/>
      <c r="AX44" s="99"/>
      <c r="AY44" s="99"/>
      <c r="AZ44" s="99"/>
    </row>
    <row r="45" spans="1:52" s="11" customFormat="1" ht="28.5" customHeight="1">
      <c r="A45" s="16"/>
      <c r="B45" s="1000" t="str">
        <f>"(q) Attachment 16(" &amp; Basic!$B$2 &amp; ") :"</f>
        <v>(q) Attachment 16(4TR-04-(SIS) ) :</v>
      </c>
      <c r="C45" s="1000"/>
      <c r="D45" s="1381" t="s">
        <v>854</v>
      </c>
      <c r="E45" s="1381"/>
      <c r="F45" s="1381"/>
      <c r="G45" s="58"/>
      <c r="H45" s="58"/>
      <c r="I45" s="65"/>
      <c r="J45" s="65"/>
      <c r="K45" s="65"/>
      <c r="L45" s="65"/>
      <c r="M45" s="65"/>
      <c r="N45" s="65"/>
      <c r="O45" s="65"/>
      <c r="P45" s="65"/>
      <c r="Q45" s="65"/>
      <c r="R45" s="65"/>
      <c r="S45" s="65"/>
      <c r="T45" s="65"/>
      <c r="U45" s="65"/>
      <c r="V45" s="65"/>
      <c r="W45" s="65"/>
      <c r="X45" s="65"/>
      <c r="Y45" s="65"/>
      <c r="Z45" s="65"/>
      <c r="AA45" s="65"/>
      <c r="AB45" s="166"/>
      <c r="AC45" s="167"/>
      <c r="AD45" s="766"/>
      <c r="AE45" s="766"/>
      <c r="AF45" s="65"/>
      <c r="AG45" s="65"/>
      <c r="AH45" s="65"/>
      <c r="AI45" s="65"/>
      <c r="AJ45" s="65"/>
      <c r="AK45" s="65"/>
      <c r="AL45" s="65"/>
      <c r="AM45" s="65"/>
      <c r="AN45" s="65"/>
      <c r="AO45" s="65"/>
      <c r="AP45" s="65"/>
      <c r="AQ45" s="99"/>
      <c r="AR45" s="99"/>
      <c r="AS45" s="99"/>
      <c r="AT45" s="99"/>
      <c r="AU45" s="99"/>
      <c r="AV45" s="99"/>
      <c r="AW45" s="99"/>
      <c r="AX45" s="99"/>
      <c r="AY45" s="99"/>
      <c r="AZ45" s="99"/>
    </row>
    <row r="46" spans="1:52" ht="28.5" customHeight="1">
      <c r="B46" s="1000" t="str">
        <f>"(r) Attachment 17(" &amp; Basic!$B$2 &amp; ") :"</f>
        <v>(r) Attachment 17(4TR-04-(SIS) ) :</v>
      </c>
      <c r="C46" s="1000"/>
      <c r="D46" s="1381" t="s">
        <v>855</v>
      </c>
      <c r="E46" s="1381"/>
      <c r="F46" s="1381"/>
      <c r="G46" s="58"/>
      <c r="H46" s="58"/>
      <c r="I46" s="65"/>
      <c r="J46" s="65"/>
      <c r="K46" s="65"/>
      <c r="L46" s="65"/>
      <c r="M46" s="65"/>
      <c r="N46" s="65"/>
      <c r="O46" s="65"/>
      <c r="P46" s="65"/>
      <c r="Q46" s="65"/>
      <c r="R46" s="65"/>
      <c r="S46" s="65"/>
      <c r="T46" s="65"/>
      <c r="U46" s="65"/>
      <c r="V46" s="65"/>
      <c r="W46" s="65"/>
      <c r="X46" s="65"/>
      <c r="Y46" s="65"/>
      <c r="Z46" s="65"/>
      <c r="AA46" s="65"/>
      <c r="AB46" s="166"/>
      <c r="AC46" s="167"/>
      <c r="AD46" s="765"/>
      <c r="AE46" s="765"/>
      <c r="AF46" s="64"/>
      <c r="AG46" s="64"/>
      <c r="AH46" s="64"/>
      <c r="AI46" s="64"/>
      <c r="AJ46" s="64"/>
      <c r="AK46" s="64"/>
      <c r="AL46" s="64"/>
      <c r="AM46" s="64"/>
      <c r="AN46" s="64"/>
      <c r="AO46" s="64"/>
      <c r="AP46" s="64"/>
      <c r="AQ46" s="101"/>
      <c r="AR46" s="101"/>
      <c r="AS46" s="101"/>
      <c r="AT46" s="101"/>
      <c r="AU46" s="101"/>
      <c r="AV46" s="101"/>
      <c r="AW46" s="101"/>
      <c r="AX46" s="101"/>
      <c r="AY46" s="101"/>
      <c r="AZ46" s="101"/>
    </row>
    <row r="47" spans="1:52" ht="28.5" customHeight="1">
      <c r="B47" s="1000" t="str">
        <f>"(s) Attachment 18(" &amp; Basic!$B$2 &amp; ") :"</f>
        <v>(s) Attachment 18(4TR-04-(SIS) ) :</v>
      </c>
      <c r="C47" s="1000"/>
      <c r="D47" s="58" t="s">
        <v>684</v>
      </c>
      <c r="E47" s="58"/>
      <c r="F47" s="58"/>
      <c r="G47" s="58"/>
      <c r="H47" s="58"/>
      <c r="I47" s="65"/>
      <c r="J47" s="65"/>
      <c r="K47" s="65"/>
      <c r="L47" s="65"/>
      <c r="M47" s="65"/>
      <c r="N47" s="65"/>
      <c r="O47" s="65"/>
      <c r="P47" s="65"/>
      <c r="Q47" s="65"/>
      <c r="R47" s="65"/>
      <c r="S47" s="65"/>
      <c r="T47" s="65"/>
      <c r="U47" s="65"/>
      <c r="V47" s="65"/>
      <c r="W47" s="65"/>
      <c r="X47" s="65"/>
      <c r="Y47" s="65"/>
      <c r="Z47" s="65"/>
      <c r="AA47" s="65"/>
      <c r="AB47" s="166"/>
      <c r="AC47" s="167"/>
      <c r="AD47" s="765"/>
      <c r="AE47" s="765"/>
      <c r="AF47" s="64"/>
      <c r="AG47" s="64"/>
      <c r="AH47" s="64"/>
      <c r="AI47" s="64"/>
      <c r="AJ47" s="64"/>
      <c r="AK47" s="64"/>
      <c r="AL47" s="64"/>
      <c r="AM47" s="64"/>
      <c r="AN47" s="64"/>
      <c r="AO47" s="64"/>
      <c r="AP47" s="64"/>
      <c r="AQ47" s="101"/>
      <c r="AR47" s="101"/>
      <c r="AS47" s="101"/>
      <c r="AT47" s="101"/>
      <c r="AU47" s="101"/>
      <c r="AV47" s="101"/>
      <c r="AW47" s="101"/>
      <c r="AX47" s="101"/>
      <c r="AY47" s="101"/>
      <c r="AZ47" s="101"/>
    </row>
    <row r="48" spans="1:52" ht="28.5" customHeight="1">
      <c r="B48" s="1000" t="str">
        <f>"(t) Attachment 19(" &amp; Basic!$B$2 &amp; ") :"</f>
        <v>(t) Attachment 19(4TR-04-(SIS) ) :</v>
      </c>
      <c r="C48" s="1000"/>
      <c r="D48" s="1381" t="s">
        <v>856</v>
      </c>
      <c r="E48" s="1381"/>
      <c r="F48" s="1381"/>
      <c r="G48" s="58"/>
      <c r="H48" s="58"/>
      <c r="I48" s="65"/>
      <c r="J48" s="65"/>
      <c r="K48" s="65"/>
      <c r="L48" s="65"/>
      <c r="M48" s="65"/>
      <c r="N48" s="65"/>
      <c r="O48" s="65"/>
      <c r="P48" s="65"/>
      <c r="Q48" s="65"/>
      <c r="R48" s="65"/>
      <c r="S48" s="65"/>
      <c r="T48" s="65"/>
      <c r="U48" s="65"/>
      <c r="V48" s="65"/>
      <c r="W48" s="65"/>
      <c r="X48" s="65"/>
      <c r="Y48" s="65"/>
      <c r="Z48" s="65"/>
      <c r="AA48" s="65"/>
      <c r="AB48" s="166"/>
      <c r="AC48" s="167"/>
      <c r="AD48" s="765"/>
      <c r="AE48" s="765"/>
      <c r="AF48" s="64"/>
      <c r="AG48" s="64"/>
      <c r="AH48" s="64"/>
      <c r="AI48" s="64"/>
      <c r="AJ48" s="64"/>
      <c r="AK48" s="64"/>
      <c r="AL48" s="64"/>
      <c r="AM48" s="64"/>
      <c r="AN48" s="64"/>
      <c r="AO48" s="64"/>
      <c r="AP48" s="64"/>
      <c r="AQ48" s="101"/>
      <c r="AR48" s="101"/>
      <c r="AS48" s="101"/>
      <c r="AT48" s="101"/>
      <c r="AU48" s="101"/>
      <c r="AV48" s="101"/>
      <c r="AW48" s="101"/>
      <c r="AX48" s="101"/>
      <c r="AY48" s="101"/>
      <c r="AZ48" s="101"/>
    </row>
    <row r="49" spans="1:52" ht="43.5" customHeight="1">
      <c r="B49" s="1000" t="str">
        <f>"(u) Attachment 20(" &amp; Basic!$B$2 &amp; ") :"</f>
        <v>(u) Attachment 20(4TR-04-(SIS) ) :</v>
      </c>
      <c r="C49" s="1000"/>
      <c r="D49" s="1000" t="s">
        <v>857</v>
      </c>
      <c r="E49" s="1000"/>
      <c r="F49" s="1000"/>
      <c r="G49" s="58"/>
      <c r="H49" s="58"/>
      <c r="I49" s="65"/>
      <c r="J49" s="65"/>
      <c r="K49" s="65"/>
      <c r="L49" s="65"/>
      <c r="M49" s="65"/>
      <c r="N49" s="65"/>
      <c r="O49" s="65"/>
      <c r="P49" s="65"/>
      <c r="Q49" s="65"/>
      <c r="R49" s="65"/>
      <c r="S49" s="65"/>
      <c r="T49" s="65"/>
      <c r="U49" s="65"/>
      <c r="V49" s="65"/>
      <c r="W49" s="65"/>
      <c r="X49" s="65"/>
      <c r="Y49" s="65"/>
      <c r="Z49" s="65"/>
      <c r="AA49" s="65"/>
      <c r="AB49" s="166"/>
      <c r="AC49" s="167"/>
      <c r="AD49" s="765"/>
      <c r="AE49" s="765"/>
      <c r="AF49" s="64"/>
      <c r="AG49" s="64"/>
      <c r="AH49" s="64"/>
      <c r="AI49" s="64"/>
      <c r="AJ49" s="64"/>
      <c r="AK49" s="64"/>
      <c r="AL49" s="64"/>
      <c r="AM49" s="64"/>
      <c r="AN49" s="64"/>
      <c r="AO49" s="64"/>
      <c r="AP49" s="64"/>
      <c r="AQ49" s="101"/>
      <c r="AR49" s="101"/>
      <c r="AS49" s="101"/>
      <c r="AT49" s="101"/>
      <c r="AU49" s="101"/>
      <c r="AV49" s="101"/>
      <c r="AW49" s="101"/>
      <c r="AX49" s="101"/>
      <c r="AY49" s="101"/>
      <c r="AZ49" s="101"/>
    </row>
    <row r="50" spans="1:52" ht="43.5" customHeight="1">
      <c r="B50" s="1000" t="str">
        <f>"(v) Attachment 21(" &amp; Basic!$B$2 &amp; ") :"</f>
        <v>(v) Attachment 21(4TR-04-(SIS) ) :</v>
      </c>
      <c r="C50" s="1000"/>
      <c r="D50" s="1000" t="s">
        <v>858</v>
      </c>
      <c r="E50" s="1000"/>
      <c r="F50" s="1000"/>
      <c r="G50" s="58"/>
      <c r="H50" s="58"/>
      <c r="I50" s="65"/>
      <c r="J50" s="65"/>
      <c r="K50" s="65"/>
      <c r="L50" s="65"/>
      <c r="M50" s="65"/>
      <c r="N50" s="65"/>
      <c r="O50" s="65"/>
      <c r="P50" s="65"/>
      <c r="Q50" s="65"/>
      <c r="R50" s="65"/>
      <c r="S50" s="65"/>
      <c r="T50" s="65"/>
      <c r="U50" s="65"/>
      <c r="V50" s="65"/>
      <c r="W50" s="65"/>
      <c r="X50" s="65"/>
      <c r="Y50" s="65"/>
      <c r="Z50" s="65"/>
      <c r="AA50" s="65"/>
      <c r="AB50" s="166"/>
      <c r="AC50" s="167"/>
      <c r="AD50" s="765"/>
      <c r="AE50" s="765"/>
      <c r="AF50" s="64"/>
      <c r="AG50" s="64"/>
      <c r="AH50" s="64"/>
      <c r="AI50" s="64"/>
      <c r="AJ50" s="64"/>
      <c r="AK50" s="64"/>
      <c r="AL50" s="64"/>
      <c r="AM50" s="64"/>
      <c r="AN50" s="64"/>
      <c r="AO50" s="64"/>
      <c r="AP50" s="64"/>
      <c r="AQ50" s="101"/>
      <c r="AR50" s="101"/>
      <c r="AS50" s="101"/>
      <c r="AT50" s="101"/>
      <c r="AU50" s="101"/>
      <c r="AV50" s="101"/>
      <c r="AW50" s="101"/>
      <c r="AX50" s="101"/>
      <c r="AY50" s="101"/>
      <c r="AZ50" s="101"/>
    </row>
    <row r="51" spans="1:52" ht="96" customHeight="1">
      <c r="B51" s="1000" t="str">
        <f>"(w) Attachment 22(" &amp; Basic!$B$2 &amp; ") :"</f>
        <v>(w) Attachment 22(4TR-04-(SIS) ) :</v>
      </c>
      <c r="C51" s="1000"/>
      <c r="D51" s="1000" t="s">
        <v>859</v>
      </c>
      <c r="E51" s="1000"/>
      <c r="F51" s="1000"/>
      <c r="G51" s="58"/>
      <c r="H51" s="58"/>
      <c r="I51" s="65"/>
      <c r="J51" s="65"/>
      <c r="K51" s="65"/>
      <c r="L51" s="65"/>
      <c r="M51" s="65"/>
      <c r="N51" s="65"/>
      <c r="O51" s="65"/>
      <c r="P51" s="65"/>
      <c r="Q51" s="65"/>
      <c r="R51" s="65"/>
      <c r="S51" s="65"/>
      <c r="T51" s="65"/>
      <c r="U51" s="65"/>
      <c r="V51" s="65"/>
      <c r="W51" s="65"/>
      <c r="X51" s="65"/>
      <c r="Y51" s="65"/>
      <c r="Z51" s="65"/>
      <c r="AA51" s="65"/>
      <c r="AB51" s="166"/>
      <c r="AC51" s="167"/>
      <c r="AD51" s="765"/>
      <c r="AE51" s="765"/>
      <c r="AF51" s="64"/>
      <c r="AG51" s="64"/>
      <c r="AH51" s="64"/>
      <c r="AI51" s="64"/>
      <c r="AJ51" s="64"/>
      <c r="AK51" s="64"/>
      <c r="AL51" s="64"/>
      <c r="AM51" s="64"/>
      <c r="AN51" s="64"/>
      <c r="AO51" s="64"/>
      <c r="AP51" s="64"/>
      <c r="AQ51" s="101"/>
      <c r="AR51" s="101"/>
      <c r="AS51" s="101"/>
      <c r="AT51" s="101"/>
      <c r="AU51" s="101"/>
      <c r="AV51" s="101"/>
      <c r="AW51" s="101"/>
      <c r="AX51" s="101"/>
      <c r="AY51" s="101"/>
      <c r="AZ51" s="101"/>
    </row>
    <row r="52" spans="1:52" ht="44.25" customHeight="1">
      <c r="B52" s="1000" t="str">
        <f>"(x) Attachment 23(" &amp; Basic!$B$2 &amp; ") :"</f>
        <v>(x) Attachment 23(4TR-04-(SIS) ) :</v>
      </c>
      <c r="C52" s="1000"/>
      <c r="D52" s="888" t="s">
        <v>860</v>
      </c>
      <c r="E52" s="888"/>
      <c r="F52" s="888"/>
      <c r="G52" s="58"/>
      <c r="H52" s="58"/>
      <c r="I52" s="65"/>
      <c r="J52" s="65"/>
      <c r="K52" s="65"/>
      <c r="L52" s="65"/>
      <c r="M52" s="65"/>
      <c r="N52" s="65"/>
      <c r="O52" s="65"/>
      <c r="P52" s="65"/>
      <c r="Q52" s="65"/>
      <c r="R52" s="65"/>
      <c r="S52" s="65"/>
      <c r="T52" s="65"/>
      <c r="U52" s="65"/>
      <c r="V52" s="65"/>
      <c r="W52" s="65"/>
      <c r="X52" s="65"/>
      <c r="Y52" s="65"/>
      <c r="Z52" s="65"/>
      <c r="AA52" s="65"/>
      <c r="AB52" s="166"/>
      <c r="AC52" s="167"/>
      <c r="AD52" s="765"/>
      <c r="AE52" s="765"/>
      <c r="AF52" s="64"/>
      <c r="AG52" s="64"/>
      <c r="AH52" s="64"/>
      <c r="AI52" s="64"/>
      <c r="AJ52" s="64"/>
      <c r="AK52" s="64"/>
      <c r="AL52" s="64"/>
      <c r="AM52" s="64"/>
      <c r="AN52" s="64"/>
      <c r="AO52" s="64"/>
      <c r="AP52" s="64"/>
      <c r="AQ52" s="101"/>
      <c r="AR52" s="101"/>
      <c r="AS52" s="101"/>
      <c r="AT52" s="101"/>
      <c r="AU52" s="101"/>
      <c r="AV52" s="101"/>
      <c r="AW52" s="101"/>
      <c r="AX52" s="101"/>
      <c r="AY52" s="101"/>
      <c r="AZ52" s="101"/>
    </row>
    <row r="53" spans="1:52" ht="42" customHeight="1">
      <c r="B53" s="1000" t="str">
        <f>"(y) Attachment 24(" &amp; Basic!$B$2 &amp; ") :"</f>
        <v>(y) Attachment 24(4TR-04-(SIS) ) :</v>
      </c>
      <c r="C53" s="1000"/>
      <c r="D53" s="1000" t="s">
        <v>861</v>
      </c>
      <c r="E53" s="1000"/>
      <c r="F53" s="1000"/>
      <c r="G53" s="58"/>
      <c r="H53" s="58"/>
      <c r="I53" s="65"/>
      <c r="J53" s="65"/>
      <c r="K53" s="65"/>
      <c r="L53" s="65"/>
      <c r="M53" s="65"/>
      <c r="N53" s="65"/>
      <c r="O53" s="65"/>
      <c r="P53" s="65"/>
      <c r="Q53" s="65"/>
      <c r="R53" s="65"/>
      <c r="S53" s="65"/>
      <c r="T53" s="65"/>
      <c r="U53" s="65"/>
      <c r="V53" s="65"/>
      <c r="W53" s="65"/>
      <c r="X53" s="65"/>
      <c r="Y53" s="65"/>
      <c r="Z53" s="65"/>
      <c r="AA53" s="65"/>
      <c r="AB53" s="166"/>
      <c r="AC53" s="167"/>
      <c r="AD53" s="765"/>
      <c r="AE53" s="765"/>
      <c r="AF53" s="64"/>
      <c r="AG53" s="64"/>
      <c r="AH53" s="64"/>
      <c r="AI53" s="64"/>
      <c r="AJ53" s="64"/>
      <c r="AK53" s="64"/>
      <c r="AL53" s="64"/>
      <c r="AM53" s="64"/>
      <c r="AN53" s="64"/>
      <c r="AO53" s="64"/>
      <c r="AP53" s="64"/>
      <c r="AQ53" s="101"/>
      <c r="AR53" s="101"/>
      <c r="AS53" s="101"/>
      <c r="AT53" s="101"/>
      <c r="AU53" s="101"/>
      <c r="AV53" s="101"/>
      <c r="AW53" s="101"/>
      <c r="AX53" s="101"/>
      <c r="AY53" s="101"/>
      <c r="AZ53" s="101"/>
    </row>
    <row r="54" spans="1:52" ht="40.5" customHeight="1">
      <c r="B54" s="1000" t="str">
        <f>"(z) Attachment 25(" &amp; Basic!$B$2 &amp; ") :"</f>
        <v>(z) Attachment 25(4TR-04-(SIS) ) :</v>
      </c>
      <c r="C54" s="1000"/>
      <c r="D54" s="1000" t="s">
        <v>862</v>
      </c>
      <c r="E54" s="1000"/>
      <c r="F54" s="1000"/>
      <c r="G54" s="58"/>
      <c r="H54" s="58"/>
      <c r="I54" s="65"/>
      <c r="J54" s="65"/>
      <c r="K54" s="65"/>
      <c r="L54" s="65"/>
      <c r="M54" s="65"/>
      <c r="N54" s="65"/>
      <c r="O54" s="65"/>
      <c r="P54" s="65"/>
      <c r="Q54" s="65"/>
      <c r="R54" s="65"/>
      <c r="S54" s="65"/>
      <c r="T54" s="65"/>
      <c r="U54" s="65"/>
      <c r="V54" s="65"/>
      <c r="W54" s="65"/>
      <c r="X54" s="65"/>
      <c r="Y54" s="65"/>
      <c r="Z54" s="65"/>
      <c r="AA54" s="65"/>
      <c r="AB54" s="166"/>
      <c r="AC54" s="167"/>
      <c r="AD54" s="765"/>
      <c r="AE54" s="765"/>
      <c r="AF54" s="64"/>
      <c r="AG54" s="64"/>
      <c r="AH54" s="64"/>
      <c r="AI54" s="64"/>
      <c r="AJ54" s="64"/>
      <c r="AK54" s="64"/>
      <c r="AL54" s="64"/>
      <c r="AM54" s="64"/>
      <c r="AN54" s="64"/>
      <c r="AO54" s="64"/>
      <c r="AP54" s="64"/>
      <c r="AQ54" s="101"/>
      <c r="AR54" s="101"/>
      <c r="AS54" s="101"/>
      <c r="AT54" s="101"/>
      <c r="AU54" s="101"/>
      <c r="AV54" s="101"/>
      <c r="AW54" s="101"/>
      <c r="AX54" s="101"/>
      <c r="AY54" s="101"/>
      <c r="AZ54" s="101"/>
    </row>
    <row r="55" spans="1:52" ht="40.5" customHeight="1">
      <c r="B55" s="1000" t="str">
        <f>"(aa) Attachment 26(" &amp; Basic!$B$2 &amp; ") :"</f>
        <v>(aa) Attachment 26(4TR-04-(SIS) ) :</v>
      </c>
      <c r="C55" s="1000"/>
      <c r="D55" s="1000" t="s">
        <v>863</v>
      </c>
      <c r="E55" s="1000"/>
      <c r="F55" s="1000"/>
      <c r="G55" s="58"/>
      <c r="H55" s="58"/>
      <c r="I55" s="65"/>
      <c r="J55" s="65"/>
      <c r="K55" s="65"/>
      <c r="L55" s="65"/>
      <c r="M55" s="65"/>
      <c r="N55" s="65"/>
      <c r="O55" s="65"/>
      <c r="P55" s="65"/>
      <c r="Q55" s="65"/>
      <c r="R55" s="65"/>
      <c r="S55" s="65"/>
      <c r="T55" s="65"/>
      <c r="U55" s="65"/>
      <c r="V55" s="65"/>
      <c r="W55" s="65"/>
      <c r="X55" s="65"/>
      <c r="Y55" s="65"/>
      <c r="Z55" s="65"/>
      <c r="AA55" s="65"/>
      <c r="AB55" s="166"/>
      <c r="AC55" s="167"/>
      <c r="AD55" s="765"/>
      <c r="AE55" s="765"/>
      <c r="AF55" s="64"/>
      <c r="AG55" s="64"/>
      <c r="AH55" s="64"/>
      <c r="AI55" s="64"/>
      <c r="AJ55" s="64"/>
      <c r="AK55" s="64"/>
      <c r="AL55" s="64"/>
      <c r="AM55" s="64"/>
      <c r="AN55" s="64"/>
      <c r="AO55" s="64"/>
      <c r="AP55" s="64"/>
      <c r="AQ55" s="101"/>
      <c r="AR55" s="101"/>
      <c r="AS55" s="101"/>
      <c r="AT55" s="101"/>
      <c r="AU55" s="101"/>
      <c r="AV55" s="101"/>
      <c r="AW55" s="101"/>
      <c r="AX55" s="101"/>
      <c r="AY55" s="101"/>
      <c r="AZ55" s="101"/>
    </row>
    <row r="56" spans="1:52" ht="33" customHeight="1">
      <c r="B56" s="1000" t="str">
        <f>"(bb) Attachment 27(" &amp; Basic!$B$2 &amp; ") :"</f>
        <v>(bb) Attachment 27(4TR-04-(SIS) ) :</v>
      </c>
      <c r="C56" s="1000"/>
      <c r="D56" s="1000" t="s">
        <v>864</v>
      </c>
      <c r="E56" s="1000"/>
      <c r="F56" s="1000"/>
      <c r="G56" s="58"/>
      <c r="H56" s="58"/>
      <c r="I56" s="65"/>
      <c r="J56" s="65"/>
      <c r="K56" s="65"/>
      <c r="L56" s="65"/>
      <c r="M56" s="65"/>
      <c r="N56" s="65"/>
      <c r="O56" s="65"/>
      <c r="P56" s="65"/>
      <c r="Q56" s="65"/>
      <c r="R56" s="65"/>
      <c r="S56" s="65"/>
      <c r="T56" s="65"/>
      <c r="U56" s="65"/>
      <c r="V56" s="65"/>
      <c r="W56" s="65"/>
      <c r="X56" s="65"/>
      <c r="Y56" s="65"/>
      <c r="Z56" s="65"/>
      <c r="AA56" s="65"/>
      <c r="AB56" s="166"/>
      <c r="AC56" s="167"/>
      <c r="AD56" s="765"/>
      <c r="AE56" s="765"/>
      <c r="AF56" s="64"/>
      <c r="AG56" s="64"/>
      <c r="AH56" s="64"/>
      <c r="AI56" s="64"/>
      <c r="AJ56" s="64"/>
      <c r="AK56" s="64"/>
      <c r="AL56" s="64"/>
      <c r="AM56" s="64"/>
      <c r="AN56" s="64"/>
      <c r="AO56" s="64"/>
      <c r="AP56" s="64"/>
      <c r="AQ56" s="101"/>
      <c r="AR56" s="101"/>
      <c r="AS56" s="101"/>
      <c r="AT56" s="101"/>
      <c r="AU56" s="101"/>
      <c r="AV56" s="101"/>
      <c r="AW56" s="101"/>
      <c r="AX56" s="101"/>
      <c r="AY56" s="101"/>
      <c r="AZ56" s="101"/>
    </row>
    <row r="57" spans="1:52" ht="33" customHeight="1">
      <c r="B57" s="1000" t="str">
        <f>"(cc) Attachment 28(" &amp; Basic!$B$2 &amp; ") :"</f>
        <v>(cc) Attachment 28(4TR-04-(SIS) ) :</v>
      </c>
      <c r="C57" s="1000"/>
      <c r="D57" s="1000" t="s">
        <v>778</v>
      </c>
      <c r="E57" s="1000"/>
      <c r="F57" s="1000"/>
      <c r="G57" s="58"/>
      <c r="H57" s="58"/>
      <c r="I57" s="65"/>
      <c r="J57" s="65"/>
      <c r="K57" s="65"/>
      <c r="L57" s="65"/>
      <c r="M57" s="65"/>
      <c r="N57" s="65"/>
      <c r="O57" s="65"/>
      <c r="P57" s="65"/>
      <c r="Q57" s="65"/>
      <c r="R57" s="65"/>
      <c r="S57" s="65"/>
      <c r="T57" s="65"/>
      <c r="U57" s="65"/>
      <c r="V57" s="65"/>
      <c r="W57" s="65"/>
      <c r="X57" s="65"/>
      <c r="Y57" s="65"/>
      <c r="Z57" s="65"/>
      <c r="AA57" s="65"/>
      <c r="AB57" s="166"/>
      <c r="AC57" s="167"/>
      <c r="AD57" s="765"/>
      <c r="AE57" s="765"/>
      <c r="AF57" s="64"/>
      <c r="AG57" s="64"/>
      <c r="AH57" s="64"/>
      <c r="AI57" s="64"/>
      <c r="AJ57" s="64"/>
      <c r="AK57" s="64"/>
      <c r="AL57" s="64"/>
      <c r="AM57" s="64"/>
      <c r="AN57" s="64"/>
      <c r="AO57" s="64"/>
      <c r="AP57" s="64"/>
      <c r="AQ57" s="101"/>
      <c r="AR57" s="101"/>
      <c r="AS57" s="101"/>
      <c r="AT57" s="101"/>
      <c r="AU57" s="101"/>
      <c r="AV57" s="101"/>
      <c r="AW57" s="101"/>
      <c r="AX57" s="101"/>
      <c r="AY57" s="101"/>
      <c r="AZ57" s="101"/>
    </row>
    <row r="58" spans="1:52" ht="33" customHeight="1">
      <c r="B58" s="1000"/>
      <c r="C58" s="1000"/>
      <c r="G58" s="58"/>
      <c r="H58" s="58"/>
      <c r="I58" s="65"/>
      <c r="J58" s="65"/>
      <c r="K58" s="65"/>
      <c r="L58" s="65"/>
      <c r="M58" s="65"/>
      <c r="N58" s="65"/>
      <c r="O58" s="65"/>
      <c r="P58" s="65"/>
      <c r="Q58" s="65"/>
      <c r="R58" s="65"/>
      <c r="S58" s="65"/>
      <c r="T58" s="65"/>
      <c r="U58" s="65"/>
      <c r="V58" s="65"/>
      <c r="W58" s="65"/>
      <c r="X58" s="65"/>
      <c r="Y58" s="65"/>
      <c r="Z58" s="65"/>
      <c r="AA58" s="65"/>
      <c r="AB58" s="166"/>
      <c r="AC58" s="167"/>
      <c r="AD58" s="765"/>
      <c r="AE58" s="765"/>
      <c r="AF58" s="64"/>
      <c r="AG58" s="64"/>
      <c r="AH58" s="64"/>
      <c r="AI58" s="64"/>
      <c r="AJ58" s="64"/>
      <c r="AK58" s="64"/>
      <c r="AL58" s="64"/>
      <c r="AM58" s="64"/>
      <c r="AN58" s="64"/>
      <c r="AO58" s="64"/>
      <c r="AP58" s="64"/>
      <c r="AQ58" s="101"/>
      <c r="AR58" s="101"/>
      <c r="AS58" s="101"/>
      <c r="AT58" s="101"/>
      <c r="AU58" s="101"/>
      <c r="AV58" s="101"/>
      <c r="AW58" s="101"/>
      <c r="AX58" s="101"/>
      <c r="AY58" s="101"/>
      <c r="AZ58" s="101"/>
    </row>
    <row r="59" spans="1:52" ht="63" customHeight="1">
      <c r="A59" s="56">
        <v>3</v>
      </c>
      <c r="B59" s="1380" t="s">
        <v>865</v>
      </c>
      <c r="C59" s="1380"/>
      <c r="D59" s="1380"/>
      <c r="E59" s="1380"/>
      <c r="F59" s="1380"/>
      <c r="G59" s="60"/>
      <c r="H59" s="60"/>
      <c r="I59" s="65"/>
      <c r="J59" s="65"/>
      <c r="K59" s="65"/>
      <c r="L59" s="65"/>
      <c r="M59" s="65"/>
      <c r="N59" s="65"/>
      <c r="O59" s="65"/>
      <c r="P59" s="65"/>
      <c r="Q59" s="65"/>
      <c r="R59" s="65"/>
      <c r="S59" s="65"/>
      <c r="T59" s="65"/>
      <c r="U59" s="65"/>
      <c r="V59" s="65"/>
      <c r="W59" s="65"/>
      <c r="X59" s="65"/>
      <c r="Y59" s="65"/>
      <c r="Z59" s="65"/>
      <c r="AA59" s="65"/>
      <c r="AB59" s="166"/>
      <c r="AC59" s="167"/>
      <c r="AD59" s="765"/>
      <c r="AE59" s="765"/>
      <c r="AF59" s="64"/>
      <c r="AG59" s="64"/>
      <c r="AH59" s="64"/>
      <c r="AI59" s="64"/>
      <c r="AJ59" s="64"/>
      <c r="AK59" s="64"/>
      <c r="AL59" s="64"/>
      <c r="AM59" s="64"/>
      <c r="AN59" s="64"/>
      <c r="AO59" s="64"/>
      <c r="AP59" s="64"/>
      <c r="AQ59" s="101"/>
      <c r="AR59" s="101"/>
      <c r="AS59" s="101"/>
      <c r="AT59" s="101"/>
      <c r="AU59" s="101"/>
      <c r="AV59" s="101"/>
      <c r="AW59" s="101"/>
      <c r="AX59" s="101"/>
      <c r="AY59" s="101"/>
      <c r="AZ59" s="101"/>
    </row>
    <row r="60" spans="1:52" ht="64.5" customHeight="1">
      <c r="A60" s="56">
        <v>3.1</v>
      </c>
      <c r="B60" s="1380" t="s">
        <v>866</v>
      </c>
      <c r="C60" s="1380"/>
      <c r="D60" s="1380"/>
      <c r="E60" s="1380"/>
      <c r="F60" s="1380"/>
      <c r="G60" s="60"/>
      <c r="H60" s="60"/>
      <c r="I60" s="65"/>
      <c r="J60" s="65"/>
      <c r="K60" s="65"/>
      <c r="L60" s="65"/>
      <c r="M60" s="65"/>
      <c r="N60" s="65"/>
      <c r="O60" s="65"/>
      <c r="P60" s="65"/>
      <c r="Q60" s="65"/>
      <c r="R60" s="65"/>
      <c r="S60" s="65"/>
      <c r="T60" s="65"/>
      <c r="U60" s="65"/>
      <c r="V60" s="65"/>
      <c r="W60" s="65"/>
      <c r="X60" s="65"/>
      <c r="Y60" s="65"/>
      <c r="Z60" s="65"/>
      <c r="AA60" s="65"/>
      <c r="AB60" s="166"/>
      <c r="AC60" s="167"/>
      <c r="AD60" s="765"/>
      <c r="AE60" s="765"/>
      <c r="AF60" s="64"/>
      <c r="AG60" s="64"/>
      <c r="AH60" s="64"/>
      <c r="AI60" s="64"/>
      <c r="AJ60" s="64"/>
      <c r="AK60" s="64"/>
      <c r="AL60" s="64"/>
      <c r="AM60" s="64"/>
      <c r="AN60" s="64"/>
      <c r="AO60" s="64"/>
      <c r="AP60" s="64"/>
      <c r="AQ60" s="101"/>
      <c r="AR60" s="101"/>
      <c r="AS60" s="101"/>
      <c r="AT60" s="101"/>
      <c r="AU60" s="101"/>
      <c r="AV60" s="101"/>
      <c r="AW60" s="101"/>
      <c r="AX60" s="101"/>
      <c r="AY60" s="101"/>
      <c r="AZ60" s="101"/>
    </row>
    <row r="61" spans="1:52" ht="64.5" customHeight="1">
      <c r="A61" s="56">
        <v>3.2</v>
      </c>
      <c r="B61" s="1380" t="s">
        <v>867</v>
      </c>
      <c r="C61" s="1380"/>
      <c r="D61" s="1380"/>
      <c r="E61" s="1380"/>
      <c r="F61" s="1380"/>
      <c r="G61" s="60"/>
      <c r="H61" s="60"/>
      <c r="I61" s="65"/>
      <c r="J61" s="65"/>
      <c r="K61" s="65"/>
      <c r="L61" s="65"/>
      <c r="M61" s="65"/>
      <c r="N61" s="65"/>
      <c r="O61" s="65"/>
      <c r="P61" s="65"/>
      <c r="Q61" s="65"/>
      <c r="R61" s="65"/>
      <c r="S61" s="65"/>
      <c r="T61" s="65"/>
      <c r="U61" s="65"/>
      <c r="V61" s="65"/>
      <c r="W61" s="65"/>
      <c r="X61" s="65"/>
      <c r="Y61" s="65"/>
      <c r="Z61" s="65"/>
      <c r="AA61" s="65"/>
      <c r="AB61" s="166"/>
      <c r="AC61" s="167"/>
      <c r="AD61" s="765"/>
      <c r="AE61" s="765"/>
      <c r="AF61" s="64"/>
      <c r="AG61" s="64"/>
      <c r="AH61" s="64"/>
      <c r="AI61" s="64"/>
      <c r="AJ61" s="64"/>
      <c r="AK61" s="64"/>
      <c r="AL61" s="64"/>
      <c r="AM61" s="64"/>
      <c r="AN61" s="64"/>
      <c r="AO61" s="64"/>
      <c r="AP61" s="64"/>
      <c r="AQ61" s="101"/>
      <c r="AR61" s="101"/>
      <c r="AS61" s="101"/>
      <c r="AT61" s="101"/>
      <c r="AU61" s="101"/>
      <c r="AV61" s="101"/>
      <c r="AW61" s="101"/>
      <c r="AX61" s="101"/>
      <c r="AY61" s="101"/>
      <c r="AZ61" s="101"/>
    </row>
    <row r="62" spans="1:52" s="11" customFormat="1" ht="60" customHeight="1">
      <c r="A62" s="56">
        <v>4</v>
      </c>
      <c r="B62" s="1380" t="s">
        <v>868</v>
      </c>
      <c r="C62" s="1380"/>
      <c r="D62" s="1380"/>
      <c r="E62" s="1380"/>
      <c r="F62" s="1380"/>
      <c r="G62" s="60"/>
      <c r="H62" s="60"/>
      <c r="I62" s="65"/>
      <c r="J62" s="65"/>
      <c r="K62" s="65"/>
      <c r="L62" s="65"/>
      <c r="M62" s="65"/>
      <c r="N62" s="65"/>
      <c r="O62" s="65"/>
      <c r="P62" s="65"/>
      <c r="Q62" s="65"/>
      <c r="R62" s="65"/>
      <c r="S62" s="65"/>
      <c r="T62" s="65"/>
      <c r="U62" s="65"/>
      <c r="V62" s="65"/>
      <c r="W62" s="65"/>
      <c r="X62" s="65"/>
      <c r="Y62" s="65"/>
      <c r="Z62" s="65"/>
      <c r="AA62" s="65"/>
      <c r="AB62" s="166"/>
      <c r="AC62" s="167"/>
      <c r="AD62" s="766"/>
      <c r="AE62" s="766"/>
      <c r="AF62" s="65"/>
      <c r="AG62" s="65"/>
      <c r="AH62" s="65"/>
      <c r="AI62" s="65"/>
      <c r="AJ62" s="65"/>
      <c r="AK62" s="65"/>
      <c r="AL62" s="65"/>
      <c r="AM62" s="65"/>
      <c r="AN62" s="65"/>
      <c r="AO62" s="65"/>
      <c r="AP62" s="65"/>
      <c r="AQ62" s="99"/>
      <c r="AR62" s="99"/>
      <c r="AS62" s="99"/>
      <c r="AT62" s="99"/>
      <c r="AU62" s="99"/>
      <c r="AV62" s="99"/>
      <c r="AW62" s="99"/>
      <c r="AX62" s="99"/>
      <c r="AY62" s="99"/>
      <c r="AZ62" s="99"/>
    </row>
    <row r="63" spans="1:52" ht="56.25" customHeight="1">
      <c r="A63" s="56">
        <v>4.0999999999999996</v>
      </c>
      <c r="B63" s="1380" t="s">
        <v>869</v>
      </c>
      <c r="C63" s="1380"/>
      <c r="D63" s="1380"/>
      <c r="E63" s="1380"/>
      <c r="F63" s="1380"/>
      <c r="G63" s="60"/>
      <c r="H63" s="60"/>
      <c r="I63" s="65"/>
      <c r="J63" s="65"/>
      <c r="K63" s="65"/>
      <c r="L63" s="65"/>
      <c r="M63" s="65"/>
      <c r="N63" s="65"/>
      <c r="O63" s="65"/>
      <c r="P63" s="65"/>
      <c r="Q63" s="65"/>
      <c r="R63" s="65"/>
      <c r="S63" s="65"/>
      <c r="T63" s="65"/>
      <c r="U63" s="65"/>
      <c r="V63" s="65"/>
      <c r="W63" s="65"/>
      <c r="X63" s="65"/>
      <c r="Y63" s="65"/>
      <c r="Z63" s="65"/>
      <c r="AA63" s="65"/>
      <c r="AB63" s="166"/>
      <c r="AC63" s="167"/>
      <c r="AD63" s="765"/>
      <c r="AE63" s="765"/>
      <c r="AF63" s="64"/>
      <c r="AG63" s="64"/>
      <c r="AH63" s="64"/>
      <c r="AI63" s="64"/>
      <c r="AJ63" s="64"/>
      <c r="AK63" s="64"/>
      <c r="AL63" s="64"/>
      <c r="AM63" s="64"/>
      <c r="AN63" s="64"/>
      <c r="AO63" s="64"/>
      <c r="AP63" s="64"/>
      <c r="AQ63" s="101"/>
      <c r="AR63" s="101"/>
      <c r="AS63" s="101"/>
      <c r="AT63" s="101"/>
      <c r="AU63" s="101"/>
      <c r="AV63" s="101"/>
      <c r="AW63" s="101"/>
      <c r="AX63" s="101"/>
      <c r="AY63" s="101"/>
      <c r="AZ63" s="101"/>
    </row>
    <row r="64" spans="1:52" ht="90" customHeight="1">
      <c r="A64" s="56">
        <v>4.2</v>
      </c>
      <c r="B64" s="1380" t="s">
        <v>870</v>
      </c>
      <c r="C64" s="1380"/>
      <c r="D64" s="1380"/>
      <c r="E64" s="1380"/>
      <c r="F64" s="1380"/>
      <c r="G64" s="60"/>
      <c r="H64" s="60"/>
      <c r="I64" s="65"/>
      <c r="J64" s="65"/>
      <c r="K64" s="65"/>
      <c r="L64" s="65"/>
      <c r="M64" s="65"/>
      <c r="N64" s="65"/>
      <c r="O64" s="65"/>
      <c r="P64" s="65"/>
      <c r="Q64" s="65"/>
      <c r="R64" s="65"/>
      <c r="S64" s="65"/>
      <c r="T64" s="65"/>
      <c r="U64" s="65"/>
      <c r="V64" s="65"/>
      <c r="W64" s="65"/>
      <c r="X64" s="65"/>
      <c r="Y64" s="65"/>
      <c r="Z64" s="65"/>
      <c r="AA64" s="65"/>
      <c r="AB64" s="166"/>
      <c r="AC64" s="167"/>
      <c r="AD64" s="765"/>
      <c r="AE64" s="765"/>
      <c r="AF64" s="64"/>
      <c r="AG64" s="64"/>
      <c r="AH64" s="64"/>
      <c r="AI64" s="64"/>
      <c r="AJ64" s="64"/>
      <c r="AK64" s="64"/>
      <c r="AL64" s="64"/>
      <c r="AM64" s="64"/>
      <c r="AN64" s="64"/>
      <c r="AO64" s="64"/>
      <c r="AP64" s="64"/>
      <c r="AQ64" s="101"/>
      <c r="AR64" s="101"/>
      <c r="AS64" s="101"/>
      <c r="AT64" s="101"/>
      <c r="AU64" s="101"/>
      <c r="AV64" s="101"/>
      <c r="AW64" s="101"/>
      <c r="AX64" s="101"/>
      <c r="AY64" s="101"/>
      <c r="AZ64" s="101"/>
    </row>
    <row r="65" spans="1:52" ht="11.25" customHeight="1">
      <c r="A65" s="56"/>
      <c r="B65" s="1380"/>
      <c r="C65" s="1380"/>
      <c r="D65" s="1380"/>
      <c r="E65" s="1380"/>
      <c r="F65" s="1380"/>
      <c r="G65" s="60"/>
      <c r="H65" s="60"/>
      <c r="I65" s="65"/>
      <c r="J65" s="65"/>
      <c r="K65" s="65"/>
      <c r="L65" s="65"/>
      <c r="M65" s="65"/>
      <c r="N65" s="65"/>
      <c r="O65" s="65"/>
      <c r="P65" s="65"/>
      <c r="Q65" s="65"/>
      <c r="R65" s="65"/>
      <c r="S65" s="65"/>
      <c r="T65" s="65"/>
      <c r="U65" s="65"/>
      <c r="V65" s="65"/>
      <c r="W65" s="65"/>
      <c r="X65" s="65"/>
      <c r="Y65" s="65"/>
      <c r="Z65" s="65"/>
      <c r="AA65" s="65"/>
      <c r="AB65" s="166"/>
      <c r="AC65" s="167"/>
      <c r="AD65" s="765"/>
      <c r="AE65" s="765"/>
      <c r="AF65" s="64"/>
      <c r="AG65" s="64"/>
      <c r="AH65" s="64"/>
      <c r="AI65" s="64"/>
      <c r="AJ65" s="64"/>
      <c r="AK65" s="64"/>
      <c r="AL65" s="64"/>
      <c r="AM65" s="64"/>
      <c r="AN65" s="64"/>
      <c r="AO65" s="64"/>
      <c r="AP65" s="64"/>
      <c r="AQ65" s="101"/>
      <c r="AR65" s="101"/>
      <c r="AS65" s="101"/>
      <c r="AT65" s="101"/>
      <c r="AU65" s="101"/>
      <c r="AV65" s="101"/>
      <c r="AW65" s="101"/>
      <c r="AX65" s="101"/>
      <c r="AY65" s="101"/>
      <c r="AZ65" s="101"/>
    </row>
    <row r="66" spans="1:52" ht="39.75" customHeight="1">
      <c r="A66" s="56">
        <v>4.3</v>
      </c>
      <c r="B66" s="1380" t="s">
        <v>871</v>
      </c>
      <c r="C66" s="1380"/>
      <c r="D66" s="1380"/>
      <c r="E66" s="1380"/>
      <c r="F66" s="1380"/>
      <c r="G66" s="60"/>
      <c r="H66" s="60"/>
      <c r="I66" s="65"/>
      <c r="J66" s="65"/>
      <c r="K66" s="65"/>
      <c r="L66" s="65"/>
      <c r="M66" s="65"/>
      <c r="N66" s="65"/>
      <c r="O66" s="65"/>
      <c r="P66" s="65"/>
      <c r="Q66" s="65"/>
      <c r="R66" s="65"/>
      <c r="S66" s="65"/>
      <c r="T66" s="65"/>
      <c r="U66" s="65"/>
      <c r="V66" s="65"/>
      <c r="W66" s="65"/>
      <c r="X66" s="65"/>
      <c r="Y66" s="65"/>
      <c r="Z66" s="65"/>
      <c r="AA66" s="65"/>
      <c r="AB66" s="166"/>
      <c r="AC66" s="167"/>
      <c r="AD66" s="765"/>
      <c r="AE66" s="765"/>
      <c r="AF66" s="64"/>
      <c r="AG66" s="64"/>
      <c r="AH66" s="64"/>
      <c r="AI66" s="64"/>
      <c r="AJ66" s="64"/>
      <c r="AK66" s="64"/>
      <c r="AL66" s="64"/>
      <c r="AM66" s="64"/>
      <c r="AN66" s="64"/>
      <c r="AO66" s="64"/>
      <c r="AP66" s="64"/>
      <c r="AQ66" s="101"/>
      <c r="AR66" s="101"/>
      <c r="AS66" s="101"/>
      <c r="AT66" s="101"/>
      <c r="AU66" s="101"/>
      <c r="AV66" s="101"/>
      <c r="AW66" s="101"/>
      <c r="AX66" s="101"/>
      <c r="AY66" s="101"/>
      <c r="AZ66" s="101"/>
    </row>
    <row r="67" spans="1:52" ht="14.25" customHeight="1">
      <c r="A67" s="56"/>
      <c r="B67" s="1380"/>
      <c r="C67" s="1380"/>
      <c r="D67" s="1380"/>
      <c r="E67" s="1380"/>
      <c r="F67" s="1380"/>
      <c r="G67" s="60"/>
      <c r="H67" s="60"/>
      <c r="I67" s="65"/>
      <c r="J67" s="65"/>
      <c r="K67" s="65"/>
      <c r="L67" s="65"/>
      <c r="M67" s="65"/>
      <c r="N67" s="65"/>
      <c r="O67" s="65"/>
      <c r="P67" s="65"/>
      <c r="Q67" s="65"/>
      <c r="R67" s="65"/>
      <c r="S67" s="65"/>
      <c r="T67" s="65"/>
      <c r="U67" s="65"/>
      <c r="V67" s="65"/>
      <c r="W67" s="65"/>
      <c r="X67" s="65"/>
      <c r="Y67" s="65"/>
      <c r="Z67" s="65"/>
      <c r="AA67" s="65"/>
      <c r="AB67" s="166"/>
      <c r="AC67" s="167"/>
      <c r="AD67" s="765"/>
      <c r="AE67" s="765"/>
      <c r="AF67" s="64"/>
      <c r="AG67" s="64"/>
      <c r="AH67" s="64"/>
      <c r="AI67" s="64"/>
      <c r="AJ67" s="64"/>
      <c r="AK67" s="64"/>
      <c r="AL67" s="64"/>
      <c r="AM67" s="64"/>
      <c r="AN67" s="64"/>
      <c r="AO67" s="64"/>
      <c r="AP67" s="64"/>
      <c r="AQ67" s="101"/>
      <c r="AR67" s="101"/>
      <c r="AS67" s="101"/>
      <c r="AT67" s="101"/>
      <c r="AU67" s="101"/>
      <c r="AV67" s="101"/>
      <c r="AW67" s="101"/>
      <c r="AX67" s="101"/>
      <c r="AY67" s="101"/>
      <c r="AZ67" s="101"/>
    </row>
    <row r="68" spans="1:52" ht="27.75" customHeight="1">
      <c r="A68" s="41">
        <v>5</v>
      </c>
      <c r="B68" s="1382" t="s">
        <v>872</v>
      </c>
      <c r="C68" s="1382"/>
      <c r="D68" s="1382"/>
      <c r="E68" s="1382"/>
      <c r="F68" s="1382"/>
      <c r="G68" s="23"/>
      <c r="H68" s="23"/>
      <c r="I68" s="65"/>
      <c r="J68" s="65"/>
      <c r="K68" s="65"/>
      <c r="L68" s="65"/>
      <c r="M68" s="65"/>
      <c r="N68" s="65"/>
      <c r="O68" s="65"/>
      <c r="P68" s="65"/>
      <c r="Q68" s="65"/>
      <c r="R68" s="65"/>
      <c r="S68" s="65"/>
      <c r="T68" s="65"/>
      <c r="U68" s="65"/>
      <c r="V68" s="65"/>
      <c r="W68" s="65"/>
      <c r="X68" s="65"/>
      <c r="Y68" s="65"/>
      <c r="Z68" s="65"/>
      <c r="AA68" s="65"/>
      <c r="AB68" s="166"/>
      <c r="AC68" s="167"/>
      <c r="AD68" s="765"/>
      <c r="AE68" s="765"/>
      <c r="AF68" s="64"/>
      <c r="AG68" s="64"/>
      <c r="AH68" s="64"/>
      <c r="AI68" s="64"/>
      <c r="AJ68" s="64"/>
      <c r="AK68" s="64"/>
      <c r="AL68" s="64"/>
      <c r="AM68" s="64"/>
      <c r="AN68" s="64"/>
      <c r="AO68" s="64"/>
      <c r="AP68" s="64"/>
      <c r="AQ68" s="101"/>
      <c r="AR68" s="101"/>
      <c r="AS68" s="101"/>
      <c r="AT68" s="101"/>
      <c r="AU68" s="101"/>
      <c r="AV68" s="101"/>
      <c r="AW68" s="101"/>
      <c r="AX68" s="101"/>
      <c r="AY68" s="101"/>
      <c r="AZ68" s="101"/>
    </row>
    <row r="69" spans="1:52" s="11" customFormat="1" ht="180.75" customHeight="1">
      <c r="A69" s="56">
        <v>5.0999999999999996</v>
      </c>
      <c r="B69" s="1380" t="s">
        <v>873</v>
      </c>
      <c r="C69" s="1380"/>
      <c r="D69" s="1380"/>
      <c r="E69" s="1380"/>
      <c r="F69" s="1380"/>
      <c r="G69" s="60"/>
      <c r="H69" s="60"/>
      <c r="I69" s="65"/>
      <c r="J69" s="65"/>
      <c r="K69" s="65"/>
      <c r="L69" s="65"/>
      <c r="M69" s="65"/>
      <c r="N69" s="65"/>
      <c r="O69" s="65"/>
      <c r="P69" s="65"/>
      <c r="Q69" s="65"/>
      <c r="R69" s="65"/>
      <c r="S69" s="65"/>
      <c r="T69" s="65"/>
      <c r="U69" s="65"/>
      <c r="V69" s="65"/>
      <c r="W69" s="65"/>
      <c r="X69" s="65"/>
      <c r="Y69" s="65"/>
      <c r="Z69" s="65"/>
      <c r="AA69" s="65"/>
      <c r="AB69" s="166"/>
      <c r="AC69" s="167"/>
      <c r="AD69" s="766"/>
      <c r="AE69" s="766"/>
      <c r="AF69" s="65"/>
      <c r="AG69" s="65"/>
      <c r="AH69" s="65"/>
      <c r="AI69" s="65"/>
      <c r="AJ69" s="65"/>
      <c r="AK69" s="65"/>
      <c r="AL69" s="65"/>
      <c r="AM69" s="65"/>
      <c r="AN69" s="65"/>
      <c r="AO69" s="65"/>
      <c r="AP69" s="65"/>
      <c r="AQ69" s="99"/>
      <c r="AR69" s="99"/>
      <c r="AS69" s="99"/>
      <c r="AT69" s="99"/>
      <c r="AU69" s="99"/>
      <c r="AV69" s="99"/>
      <c r="AW69" s="99"/>
      <c r="AX69" s="99"/>
      <c r="AY69" s="99"/>
      <c r="AZ69" s="99"/>
    </row>
    <row r="70" spans="1:52" s="11" customFormat="1" ht="33" customHeight="1">
      <c r="A70" s="56">
        <v>6</v>
      </c>
      <c r="B70" s="1380" t="s">
        <v>874</v>
      </c>
      <c r="C70" s="1380"/>
      <c r="D70" s="1380"/>
      <c r="E70" s="1380"/>
      <c r="F70" s="1380"/>
      <c r="G70" s="60"/>
      <c r="H70" s="60"/>
      <c r="I70" s="65"/>
      <c r="J70" s="65"/>
      <c r="K70" s="65"/>
      <c r="L70" s="65"/>
      <c r="M70" s="65"/>
      <c r="N70" s="65"/>
      <c r="O70" s="65"/>
      <c r="P70" s="65"/>
      <c r="Q70" s="65"/>
      <c r="R70" s="65"/>
      <c r="S70" s="65"/>
      <c r="T70" s="65"/>
      <c r="U70" s="65"/>
      <c r="V70" s="65"/>
      <c r="W70" s="65"/>
      <c r="X70" s="65"/>
      <c r="Y70" s="65"/>
      <c r="Z70" s="65"/>
      <c r="AA70" s="65"/>
      <c r="AB70" s="166"/>
      <c r="AC70" s="167"/>
      <c r="AD70" s="766"/>
      <c r="AE70" s="766"/>
      <c r="AF70" s="65"/>
      <c r="AG70" s="65"/>
      <c r="AH70" s="65"/>
      <c r="AI70" s="65"/>
      <c r="AJ70" s="65"/>
      <c r="AK70" s="65"/>
      <c r="AL70" s="65"/>
      <c r="AM70" s="65"/>
      <c r="AN70" s="65"/>
      <c r="AO70" s="65"/>
      <c r="AP70" s="65"/>
      <c r="AQ70" s="99"/>
      <c r="AR70" s="99"/>
      <c r="AS70" s="99"/>
      <c r="AT70" s="99"/>
      <c r="AU70" s="99"/>
      <c r="AV70" s="99"/>
      <c r="AW70" s="99"/>
      <c r="AX70" s="99"/>
      <c r="AY70" s="99"/>
      <c r="AZ70" s="99"/>
    </row>
    <row r="71" spans="1:52" s="11" customFormat="1" ht="26.1" customHeight="1">
      <c r="A71" s="41"/>
      <c r="B71" s="38" t="s">
        <v>255</v>
      </c>
      <c r="C71" s="19" t="s">
        <v>875</v>
      </c>
      <c r="D71" s="16"/>
      <c r="E71" s="54" t="s">
        <v>876</v>
      </c>
      <c r="G71" s="65"/>
      <c r="H71" s="65"/>
      <c r="I71" s="65"/>
      <c r="J71" s="64"/>
      <c r="K71" s="64"/>
      <c r="L71" s="64"/>
      <c r="M71" s="64"/>
      <c r="N71" s="64"/>
      <c r="O71" s="64"/>
      <c r="P71" s="64"/>
      <c r="Q71" s="64"/>
      <c r="R71" s="64"/>
      <c r="S71" s="64"/>
      <c r="T71" s="64"/>
      <c r="U71" s="64"/>
      <c r="V71" s="64"/>
      <c r="W71" s="64"/>
      <c r="X71" s="64"/>
      <c r="Y71" s="64"/>
      <c r="Z71" s="64"/>
      <c r="AA71" s="64"/>
      <c r="AB71" s="44"/>
      <c r="AC71" s="167"/>
      <c r="AD71" s="766"/>
      <c r="AE71" s="766"/>
      <c r="AF71" s="65"/>
      <c r="AG71" s="65"/>
      <c r="AH71" s="65"/>
      <c r="AI71" s="65"/>
      <c r="AJ71" s="65"/>
      <c r="AK71" s="65"/>
      <c r="AL71" s="65"/>
      <c r="AM71" s="65"/>
      <c r="AN71" s="65"/>
      <c r="AO71" s="65"/>
      <c r="AP71" s="65"/>
      <c r="AQ71" s="99"/>
      <c r="AR71" s="99"/>
      <c r="AS71" s="99"/>
      <c r="AT71" s="99"/>
      <c r="AU71" s="99"/>
      <c r="AV71" s="99"/>
      <c r="AW71" s="99"/>
      <c r="AX71" s="99"/>
      <c r="AY71" s="99"/>
      <c r="AZ71" s="99"/>
    </row>
    <row r="72" spans="1:52" s="11" customFormat="1" ht="26.1" customHeight="1">
      <c r="A72" s="41"/>
      <c r="B72" s="38" t="s">
        <v>257</v>
      </c>
      <c r="C72" s="19" t="s">
        <v>877</v>
      </c>
      <c r="D72" s="16"/>
      <c r="E72" s="54" t="s">
        <v>878</v>
      </c>
      <c r="G72" s="65"/>
      <c r="H72" s="65"/>
      <c r="I72" s="65"/>
      <c r="J72" s="65"/>
      <c r="K72" s="65"/>
      <c r="L72" s="65"/>
      <c r="M72" s="65"/>
      <c r="N72" s="65"/>
      <c r="O72" s="65"/>
      <c r="P72" s="65"/>
      <c r="Q72" s="65"/>
      <c r="R72" s="65"/>
      <c r="S72" s="65"/>
      <c r="T72" s="65"/>
      <c r="U72" s="65"/>
      <c r="V72" s="65"/>
      <c r="W72" s="65"/>
      <c r="X72" s="65"/>
      <c r="Y72" s="65"/>
      <c r="Z72" s="65"/>
      <c r="AA72" s="65"/>
      <c r="AB72" s="43"/>
      <c r="AC72" s="167"/>
      <c r="AD72" s="766"/>
      <c r="AE72" s="766"/>
      <c r="AF72" s="65"/>
      <c r="AG72" s="65"/>
      <c r="AH72" s="65"/>
      <c r="AI72" s="65"/>
      <c r="AJ72" s="65"/>
      <c r="AK72" s="65"/>
      <c r="AL72" s="65"/>
      <c r="AM72" s="65"/>
      <c r="AN72" s="65"/>
      <c r="AO72" s="65"/>
      <c r="AP72" s="65"/>
      <c r="AQ72" s="99"/>
      <c r="AR72" s="99"/>
      <c r="AS72" s="99"/>
      <c r="AT72" s="99"/>
      <c r="AU72" s="99"/>
      <c r="AV72" s="99"/>
      <c r="AW72" s="99"/>
      <c r="AX72" s="99"/>
      <c r="AY72" s="99"/>
      <c r="AZ72" s="99"/>
    </row>
    <row r="73" spans="1:52" s="11" customFormat="1" ht="26.1" customHeight="1">
      <c r="A73" s="41"/>
      <c r="B73" s="38" t="s">
        <v>259</v>
      </c>
      <c r="C73" s="19" t="s">
        <v>879</v>
      </c>
      <c r="D73" s="16"/>
      <c r="E73" s="54" t="s">
        <v>880</v>
      </c>
      <c r="G73" s="65"/>
      <c r="H73" s="65"/>
      <c r="I73" s="65"/>
      <c r="J73" s="65"/>
      <c r="K73" s="65"/>
      <c r="L73" s="65"/>
      <c r="M73" s="65"/>
      <c r="N73" s="65"/>
      <c r="O73" s="65"/>
      <c r="P73" s="65"/>
      <c r="Q73" s="65"/>
      <c r="R73" s="65"/>
      <c r="S73" s="65"/>
      <c r="T73" s="65"/>
      <c r="U73" s="65"/>
      <c r="V73" s="65"/>
      <c r="W73" s="65"/>
      <c r="X73" s="65"/>
      <c r="Y73" s="65"/>
      <c r="Z73" s="65"/>
      <c r="AA73" s="65"/>
      <c r="AB73" s="44"/>
      <c r="AC73" s="167"/>
      <c r="AD73" s="766"/>
      <c r="AE73" s="766"/>
      <c r="AF73" s="65"/>
      <c r="AG73" s="65"/>
      <c r="AH73" s="65"/>
      <c r="AI73" s="65"/>
      <c r="AJ73" s="65"/>
      <c r="AK73" s="65"/>
      <c r="AL73" s="65"/>
      <c r="AM73" s="65"/>
      <c r="AN73" s="65"/>
      <c r="AO73" s="65"/>
      <c r="AP73" s="65"/>
      <c r="AQ73" s="99"/>
      <c r="AR73" s="99"/>
      <c r="AS73" s="99"/>
      <c r="AT73" s="99"/>
      <c r="AU73" s="99"/>
      <c r="AV73" s="99"/>
      <c r="AW73" s="99"/>
      <c r="AX73" s="99"/>
      <c r="AY73" s="99"/>
      <c r="AZ73" s="99"/>
    </row>
    <row r="74" spans="1:52" s="11" customFormat="1" ht="26.1" customHeight="1">
      <c r="A74" s="41"/>
      <c r="B74" s="38" t="s">
        <v>881</v>
      </c>
      <c r="C74" s="19" t="s">
        <v>882</v>
      </c>
      <c r="D74" s="16"/>
      <c r="E74" s="54" t="s">
        <v>883</v>
      </c>
      <c r="G74" s="65"/>
      <c r="H74" s="65"/>
      <c r="I74" s="65"/>
      <c r="J74" s="64"/>
      <c r="K74" s="64"/>
      <c r="L74" s="64"/>
      <c r="M74" s="64"/>
      <c r="N74" s="64"/>
      <c r="O74" s="64"/>
      <c r="P74" s="64"/>
      <c r="Q74" s="64"/>
      <c r="R74" s="64"/>
      <c r="S74" s="64"/>
      <c r="T74" s="64"/>
      <c r="U74" s="64"/>
      <c r="V74" s="64"/>
      <c r="W74" s="64"/>
      <c r="X74" s="64"/>
      <c r="Y74" s="64"/>
      <c r="Z74" s="64"/>
      <c r="AA74" s="64"/>
      <c r="AB74" s="44"/>
      <c r="AC74" s="167"/>
      <c r="AD74" s="766"/>
      <c r="AE74" s="766"/>
      <c r="AF74" s="65"/>
      <c r="AG74" s="65"/>
      <c r="AH74" s="65"/>
      <c r="AI74" s="65"/>
      <c r="AJ74" s="65"/>
      <c r="AK74" s="65"/>
      <c r="AL74" s="65"/>
      <c r="AM74" s="65"/>
      <c r="AN74" s="65"/>
      <c r="AO74" s="65"/>
      <c r="AP74" s="65"/>
      <c r="AQ74" s="99"/>
      <c r="AR74" s="99"/>
      <c r="AS74" s="99"/>
      <c r="AT74" s="99"/>
      <c r="AU74" s="99"/>
      <c r="AV74" s="99"/>
      <c r="AW74" s="99"/>
      <c r="AX74" s="99"/>
      <c r="AY74" s="99"/>
      <c r="AZ74" s="99"/>
    </row>
    <row r="75" spans="1:52" s="11" customFormat="1" ht="26.1" customHeight="1">
      <c r="A75" s="41"/>
      <c r="B75" s="38" t="s">
        <v>339</v>
      </c>
      <c r="C75" s="19" t="s">
        <v>884</v>
      </c>
      <c r="D75" s="16"/>
      <c r="E75" s="54" t="s">
        <v>885</v>
      </c>
      <c r="G75" s="65"/>
      <c r="H75" s="65"/>
      <c r="I75" s="65"/>
      <c r="J75" s="65"/>
      <c r="K75" s="65"/>
      <c r="L75" s="65"/>
      <c r="M75" s="65"/>
      <c r="N75" s="65"/>
      <c r="O75" s="65"/>
      <c r="P75" s="65"/>
      <c r="Q75" s="65"/>
      <c r="R75" s="65"/>
      <c r="S75" s="65"/>
      <c r="T75" s="65"/>
      <c r="U75" s="65"/>
      <c r="V75" s="65"/>
      <c r="W75" s="65"/>
      <c r="X75" s="65"/>
      <c r="Y75" s="65"/>
      <c r="Z75" s="65"/>
      <c r="AA75" s="65"/>
      <c r="AB75" s="44"/>
      <c r="AC75" s="167"/>
      <c r="AD75" s="766"/>
      <c r="AE75" s="766"/>
      <c r="AF75" s="65"/>
      <c r="AG75" s="65"/>
      <c r="AH75" s="65"/>
      <c r="AI75" s="65"/>
      <c r="AJ75" s="65"/>
      <c r="AK75" s="65"/>
      <c r="AL75" s="65"/>
      <c r="AM75" s="65"/>
      <c r="AN75" s="65"/>
      <c r="AO75" s="65"/>
      <c r="AP75" s="65"/>
      <c r="AQ75" s="99"/>
      <c r="AR75" s="99"/>
      <c r="AS75" s="99"/>
      <c r="AT75" s="99"/>
      <c r="AU75" s="99"/>
      <c r="AV75" s="99"/>
      <c r="AW75" s="99"/>
      <c r="AX75" s="99"/>
      <c r="AY75" s="99"/>
      <c r="AZ75" s="99"/>
    </row>
    <row r="76" spans="1:52" s="11" customFormat="1" ht="26.1" customHeight="1">
      <c r="A76" s="41"/>
      <c r="B76" s="38" t="s">
        <v>340</v>
      </c>
      <c r="C76" s="19" t="s">
        <v>886</v>
      </c>
      <c r="D76" s="16"/>
      <c r="E76" s="54" t="s">
        <v>887</v>
      </c>
      <c r="G76" s="65"/>
      <c r="H76" s="65"/>
      <c r="I76" s="65"/>
      <c r="J76" s="65"/>
      <c r="K76" s="65"/>
      <c r="L76" s="65"/>
      <c r="M76" s="65"/>
      <c r="N76" s="65"/>
      <c r="O76" s="65"/>
      <c r="P76" s="65"/>
      <c r="Q76" s="65"/>
      <c r="R76" s="65"/>
      <c r="S76" s="65"/>
      <c r="T76" s="65"/>
      <c r="U76" s="65"/>
      <c r="V76" s="65"/>
      <c r="W76" s="65"/>
      <c r="X76" s="65"/>
      <c r="Y76" s="65"/>
      <c r="Z76" s="65"/>
      <c r="AA76" s="65"/>
      <c r="AB76" s="44"/>
      <c r="AC76" s="167"/>
      <c r="AD76" s="766"/>
      <c r="AE76" s="766"/>
      <c r="AF76" s="65"/>
      <c r="AG76" s="65"/>
      <c r="AH76" s="65"/>
      <c r="AI76" s="65"/>
      <c r="AJ76" s="65"/>
      <c r="AK76" s="65"/>
      <c r="AL76" s="65"/>
      <c r="AM76" s="65"/>
      <c r="AN76" s="65"/>
      <c r="AO76" s="65"/>
      <c r="AP76" s="65"/>
      <c r="AQ76" s="99"/>
      <c r="AR76" s="99"/>
      <c r="AS76" s="99"/>
      <c r="AT76" s="99"/>
      <c r="AU76" s="99"/>
      <c r="AV76" s="99"/>
      <c r="AW76" s="99"/>
      <c r="AX76" s="99"/>
      <c r="AY76" s="99"/>
      <c r="AZ76" s="99"/>
    </row>
    <row r="77" spans="1:52" ht="26.1" customHeight="1">
      <c r="A77" s="38"/>
      <c r="B77" s="38" t="s">
        <v>888</v>
      </c>
      <c r="C77" s="19" t="s">
        <v>889</v>
      </c>
      <c r="E77" s="54" t="s">
        <v>890</v>
      </c>
      <c r="F77" s="12"/>
      <c r="G77" s="64"/>
      <c r="H77" s="64"/>
      <c r="I77" s="65"/>
      <c r="J77" s="64"/>
      <c r="K77" s="64"/>
      <c r="L77" s="64"/>
      <c r="M77" s="64"/>
      <c r="N77" s="64"/>
      <c r="O77" s="64"/>
      <c r="P77" s="64"/>
      <c r="Q77" s="64"/>
      <c r="R77" s="64"/>
      <c r="S77" s="64"/>
      <c r="T77" s="64"/>
      <c r="U77" s="64"/>
      <c r="V77" s="64"/>
      <c r="W77" s="64"/>
      <c r="X77" s="64"/>
      <c r="Y77" s="64"/>
      <c r="Z77" s="64"/>
      <c r="AA77" s="64"/>
      <c r="AB77" s="44"/>
      <c r="AC77" s="167"/>
      <c r="AD77" s="765"/>
      <c r="AE77" s="765"/>
      <c r="AF77" s="64"/>
      <c r="AG77" s="64"/>
      <c r="AH77" s="64"/>
      <c r="AI77" s="64"/>
      <c r="AJ77" s="64"/>
      <c r="AK77" s="64"/>
      <c r="AL77" s="64"/>
      <c r="AM77" s="64"/>
      <c r="AN77" s="64"/>
      <c r="AO77" s="64"/>
      <c r="AP77" s="64"/>
      <c r="AQ77" s="101"/>
      <c r="AR77" s="101"/>
      <c r="AS77" s="101"/>
      <c r="AT77" s="101"/>
      <c r="AU77" s="101"/>
      <c r="AV77" s="101"/>
      <c r="AW77" s="101"/>
      <c r="AX77" s="101"/>
      <c r="AY77" s="101"/>
      <c r="AZ77" s="101"/>
    </row>
    <row r="78" spans="1:52" ht="26.1" customHeight="1">
      <c r="A78" s="38"/>
      <c r="B78" s="38" t="s">
        <v>891</v>
      </c>
      <c r="C78" s="19" t="s">
        <v>892</v>
      </c>
      <c r="E78" s="54" t="s">
        <v>893</v>
      </c>
      <c r="F78" s="12"/>
      <c r="G78" s="64"/>
      <c r="H78" s="64"/>
      <c r="I78" s="65"/>
      <c r="J78" s="64"/>
      <c r="K78" s="64"/>
      <c r="L78" s="64"/>
      <c r="M78" s="64"/>
      <c r="N78" s="64"/>
      <c r="O78" s="64"/>
      <c r="P78" s="64"/>
      <c r="Q78" s="64"/>
      <c r="R78" s="64"/>
      <c r="S78" s="64"/>
      <c r="T78" s="64"/>
      <c r="U78" s="64"/>
      <c r="V78" s="64"/>
      <c r="W78" s="64"/>
      <c r="X78" s="64"/>
      <c r="Y78" s="64"/>
      <c r="Z78" s="64"/>
      <c r="AA78" s="64"/>
      <c r="AB78" s="44"/>
      <c r="AC78" s="167"/>
      <c r="AD78" s="765"/>
      <c r="AE78" s="765"/>
      <c r="AF78" s="64"/>
      <c r="AG78" s="64"/>
      <c r="AH78" s="64"/>
      <c r="AI78" s="64"/>
      <c r="AJ78" s="64"/>
      <c r="AK78" s="64"/>
      <c r="AL78" s="64"/>
      <c r="AM78" s="64"/>
      <c r="AN78" s="64"/>
      <c r="AO78" s="64"/>
      <c r="AP78" s="64"/>
      <c r="AQ78" s="101"/>
      <c r="AR78" s="101"/>
      <c r="AS78" s="101"/>
      <c r="AT78" s="101"/>
      <c r="AU78" s="101"/>
      <c r="AV78" s="101"/>
      <c r="AW78" s="101"/>
      <c r="AX78" s="101"/>
      <c r="AY78" s="101"/>
      <c r="AZ78" s="101"/>
    </row>
    <row r="79" spans="1:52" ht="26.1" customHeight="1">
      <c r="A79" s="38"/>
      <c r="B79" s="38" t="s">
        <v>74</v>
      </c>
      <c r="C79" s="19" t="s">
        <v>894</v>
      </c>
      <c r="E79" s="54" t="s">
        <v>895</v>
      </c>
      <c r="F79" s="12"/>
      <c r="G79" s="64"/>
      <c r="H79" s="64"/>
      <c r="I79" s="65"/>
      <c r="J79" s="64"/>
      <c r="K79" s="64"/>
      <c r="L79" s="64"/>
      <c r="M79" s="64"/>
      <c r="N79" s="64"/>
      <c r="O79" s="64"/>
      <c r="P79" s="64"/>
      <c r="Q79" s="64"/>
      <c r="R79" s="64"/>
      <c r="S79" s="64"/>
      <c r="T79" s="64"/>
      <c r="U79" s="64"/>
      <c r="V79" s="64"/>
      <c r="W79" s="64"/>
      <c r="X79" s="64"/>
      <c r="Y79" s="64"/>
      <c r="Z79" s="64"/>
      <c r="AA79" s="64"/>
      <c r="AB79" s="44"/>
      <c r="AC79" s="167"/>
      <c r="AD79" s="765"/>
      <c r="AE79" s="765"/>
      <c r="AF79" s="64"/>
      <c r="AG79" s="64"/>
      <c r="AH79" s="64"/>
      <c r="AI79" s="64"/>
      <c r="AJ79" s="64"/>
      <c r="AK79" s="64"/>
      <c r="AL79" s="64"/>
      <c r="AM79" s="64"/>
      <c r="AN79" s="64"/>
      <c r="AO79" s="64"/>
      <c r="AP79" s="64"/>
      <c r="AQ79" s="101"/>
      <c r="AR79" s="101"/>
      <c r="AS79" s="101"/>
      <c r="AT79" s="101"/>
      <c r="AU79" s="101"/>
      <c r="AV79" s="101"/>
      <c r="AW79" s="101"/>
      <c r="AX79" s="101"/>
      <c r="AY79" s="101"/>
      <c r="AZ79" s="101"/>
    </row>
    <row r="80" spans="1:52" ht="26.1" customHeight="1">
      <c r="A80" s="38"/>
      <c r="B80" s="38" t="s">
        <v>896</v>
      </c>
      <c r="C80" s="19" t="s">
        <v>897</v>
      </c>
      <c r="E80" s="54" t="s">
        <v>898</v>
      </c>
      <c r="F80" s="12"/>
      <c r="G80" s="64"/>
      <c r="H80" s="64"/>
      <c r="I80" s="65"/>
      <c r="J80" s="64"/>
      <c r="K80" s="64"/>
      <c r="L80" s="64"/>
      <c r="M80" s="64"/>
      <c r="N80" s="64"/>
      <c r="O80" s="64"/>
      <c r="P80" s="64"/>
      <c r="Q80" s="64"/>
      <c r="R80" s="64"/>
      <c r="S80" s="64"/>
      <c r="T80" s="64"/>
      <c r="U80" s="64"/>
      <c r="V80" s="64"/>
      <c r="W80" s="64"/>
      <c r="X80" s="64"/>
      <c r="Y80" s="64"/>
      <c r="Z80" s="64"/>
      <c r="AA80" s="64"/>
      <c r="AB80" s="44"/>
      <c r="AC80" s="167"/>
      <c r="AD80" s="765"/>
      <c r="AE80" s="765"/>
      <c r="AF80" s="64"/>
      <c r="AG80" s="64"/>
      <c r="AH80" s="64"/>
      <c r="AI80" s="64"/>
      <c r="AJ80" s="64"/>
      <c r="AK80" s="64"/>
      <c r="AL80" s="64"/>
      <c r="AM80" s="64"/>
      <c r="AN80" s="64"/>
      <c r="AO80" s="64"/>
      <c r="AP80" s="64"/>
      <c r="AQ80" s="101"/>
      <c r="AR80" s="101"/>
      <c r="AS80" s="101"/>
      <c r="AT80" s="101"/>
      <c r="AU80" s="101"/>
      <c r="AV80" s="101"/>
      <c r="AW80" s="101"/>
      <c r="AX80" s="101"/>
      <c r="AY80" s="101"/>
      <c r="AZ80" s="101"/>
    </row>
    <row r="81" spans="1:52" ht="26.1" customHeight="1">
      <c r="A81" s="38"/>
      <c r="B81" s="38" t="s">
        <v>899</v>
      </c>
      <c r="C81" s="19" t="s">
        <v>900</v>
      </c>
      <c r="E81" s="54" t="s">
        <v>901</v>
      </c>
      <c r="F81" s="12"/>
      <c r="G81" s="64"/>
      <c r="H81" s="64"/>
      <c r="I81" s="65"/>
      <c r="J81" s="64"/>
      <c r="K81" s="64"/>
      <c r="L81" s="64"/>
      <c r="M81" s="64"/>
      <c r="N81" s="64"/>
      <c r="O81" s="64"/>
      <c r="P81" s="64"/>
      <c r="Q81" s="64"/>
      <c r="R81" s="64"/>
      <c r="S81" s="64"/>
      <c r="T81" s="64"/>
      <c r="U81" s="64"/>
      <c r="V81" s="64"/>
      <c r="W81" s="64"/>
      <c r="X81" s="64"/>
      <c r="Y81" s="64"/>
      <c r="Z81" s="64"/>
      <c r="AA81" s="64"/>
      <c r="AB81" s="44"/>
      <c r="AC81" s="167"/>
      <c r="AD81" s="765"/>
      <c r="AE81" s="765"/>
      <c r="AF81" s="64"/>
      <c r="AG81" s="64"/>
      <c r="AH81" s="64"/>
      <c r="AI81" s="64"/>
      <c r="AJ81" s="64"/>
      <c r="AK81" s="64"/>
      <c r="AL81" s="64"/>
      <c r="AM81" s="64"/>
      <c r="AN81" s="64"/>
      <c r="AO81" s="64"/>
      <c r="AP81" s="64"/>
      <c r="AQ81" s="101"/>
      <c r="AR81" s="101"/>
      <c r="AS81" s="101"/>
      <c r="AT81" s="101"/>
      <c r="AU81" s="101"/>
      <c r="AV81" s="101"/>
      <c r="AW81" s="101"/>
      <c r="AX81" s="101"/>
      <c r="AY81" s="101"/>
      <c r="AZ81" s="101"/>
    </row>
    <row r="82" spans="1:52" ht="24" customHeight="1">
      <c r="B82" s="38" t="s">
        <v>902</v>
      </c>
      <c r="C82" s="19" t="s">
        <v>903</v>
      </c>
      <c r="E82" s="54" t="s">
        <v>904</v>
      </c>
      <c r="F82" s="12"/>
      <c r="G82" s="64"/>
      <c r="H82" s="64"/>
      <c r="I82" s="65"/>
      <c r="J82" s="65"/>
      <c r="K82" s="65"/>
      <c r="L82" s="65"/>
      <c r="M82" s="65"/>
      <c r="N82" s="65"/>
      <c r="O82" s="65"/>
      <c r="P82" s="65"/>
      <c r="Q82" s="65"/>
      <c r="R82" s="65"/>
      <c r="S82" s="65"/>
      <c r="T82" s="65"/>
      <c r="U82" s="65"/>
      <c r="V82" s="65"/>
      <c r="W82" s="65"/>
      <c r="X82" s="65"/>
      <c r="Y82" s="65"/>
      <c r="Z82" s="65"/>
      <c r="AA82" s="65"/>
      <c r="AB82" s="166"/>
      <c r="AC82" s="167"/>
      <c r="AD82" s="765"/>
      <c r="AE82" s="765"/>
      <c r="AF82" s="64"/>
      <c r="AG82" s="64"/>
      <c r="AH82" s="64"/>
      <c r="AI82" s="64"/>
      <c r="AJ82" s="64"/>
      <c r="AK82" s="64"/>
      <c r="AL82" s="64"/>
      <c r="AM82" s="64"/>
      <c r="AN82" s="64"/>
      <c r="AO82" s="64"/>
      <c r="AP82" s="64"/>
      <c r="AQ82" s="101"/>
      <c r="AR82" s="101"/>
      <c r="AS82" s="101"/>
      <c r="AT82" s="101"/>
      <c r="AU82" s="101"/>
      <c r="AV82" s="101"/>
      <c r="AW82" s="101"/>
      <c r="AX82" s="101"/>
      <c r="AY82" s="101"/>
      <c r="AZ82" s="101"/>
    </row>
    <row r="83" spans="1:52" ht="33.75" customHeight="1">
      <c r="B83" s="38" t="s">
        <v>905</v>
      </c>
      <c r="C83" s="19" t="s">
        <v>906</v>
      </c>
      <c r="E83" s="54" t="s">
        <v>907</v>
      </c>
      <c r="F83" s="12"/>
      <c r="G83" s="64"/>
      <c r="H83" s="64"/>
      <c r="I83" s="65"/>
      <c r="J83" s="65"/>
      <c r="K83" s="65"/>
      <c r="L83" s="65"/>
      <c r="M83" s="65"/>
      <c r="N83" s="65"/>
      <c r="O83" s="65"/>
      <c r="P83" s="65"/>
      <c r="Q83" s="65"/>
      <c r="R83" s="65"/>
      <c r="S83" s="65"/>
      <c r="T83" s="65"/>
      <c r="U83" s="65"/>
      <c r="V83" s="65"/>
      <c r="W83" s="65"/>
      <c r="X83" s="65"/>
      <c r="Y83" s="65"/>
      <c r="Z83" s="65"/>
      <c r="AA83" s="65"/>
      <c r="AB83" s="166"/>
      <c r="AC83" s="167"/>
      <c r="AD83" s="765"/>
      <c r="AE83" s="765"/>
      <c r="AF83" s="64"/>
      <c r="AG83" s="64"/>
      <c r="AH83" s="64"/>
      <c r="AI83" s="64"/>
      <c r="AJ83" s="64"/>
      <c r="AK83" s="64"/>
      <c r="AL83" s="64"/>
      <c r="AM83" s="64"/>
      <c r="AN83" s="64"/>
      <c r="AO83" s="64"/>
      <c r="AP83" s="64"/>
      <c r="AQ83" s="101"/>
      <c r="AR83" s="101"/>
      <c r="AS83" s="101"/>
      <c r="AT83" s="101"/>
      <c r="AU83" s="101"/>
      <c r="AV83" s="101"/>
      <c r="AW83" s="101"/>
      <c r="AX83" s="101"/>
      <c r="AY83" s="101"/>
      <c r="AZ83" s="101"/>
    </row>
    <row r="84" spans="1:52" ht="41.25" customHeight="1">
      <c r="B84" s="56" t="s">
        <v>908</v>
      </c>
      <c r="C84" s="1000" t="s">
        <v>909</v>
      </c>
      <c r="D84" s="1000"/>
      <c r="E84" s="61" t="s">
        <v>910</v>
      </c>
      <c r="F84" s="12"/>
      <c r="G84" s="64"/>
      <c r="H84" s="64"/>
      <c r="I84" s="65"/>
      <c r="J84" s="65"/>
      <c r="K84" s="65"/>
      <c r="L84" s="65"/>
      <c r="M84" s="65"/>
      <c r="N84" s="65"/>
      <c r="O84" s="65"/>
      <c r="P84" s="65"/>
      <c r="Q84" s="65"/>
      <c r="R84" s="65"/>
      <c r="S84" s="65"/>
      <c r="T84" s="65"/>
      <c r="U84" s="65"/>
      <c r="V84" s="65"/>
      <c r="W84" s="65"/>
      <c r="X84" s="65"/>
      <c r="Y84" s="65"/>
      <c r="Z84" s="65"/>
      <c r="AA84" s="65"/>
      <c r="AB84" s="166"/>
      <c r="AC84" s="167"/>
      <c r="AD84" s="765"/>
      <c r="AE84" s="765"/>
      <c r="AF84" s="64"/>
      <c r="AG84" s="64"/>
      <c r="AH84" s="64"/>
      <c r="AI84" s="64"/>
      <c r="AJ84" s="64"/>
      <c r="AK84" s="64"/>
      <c r="AL84" s="64"/>
      <c r="AM84" s="64"/>
      <c r="AN84" s="64"/>
      <c r="AO84" s="64"/>
      <c r="AP84" s="64"/>
      <c r="AQ84" s="101"/>
      <c r="AR84" s="101"/>
      <c r="AS84" s="101"/>
      <c r="AT84" s="101"/>
      <c r="AU84" s="101"/>
      <c r="AV84" s="101"/>
      <c r="AW84" s="101"/>
      <c r="AX84" s="101"/>
      <c r="AY84" s="101"/>
      <c r="AZ84" s="101"/>
    </row>
    <row r="85" spans="1:52" ht="38.25" customHeight="1">
      <c r="B85" s="1380" t="s">
        <v>911</v>
      </c>
      <c r="C85" s="1380"/>
      <c r="D85" s="1380"/>
      <c r="E85" s="1380"/>
      <c r="F85" s="1380"/>
      <c r="G85" s="60"/>
      <c r="H85" s="60"/>
      <c r="I85" s="65"/>
      <c r="J85" s="65"/>
      <c r="K85" s="65"/>
      <c r="L85" s="65"/>
      <c r="M85" s="65"/>
      <c r="N85" s="65"/>
      <c r="O85" s="65"/>
      <c r="P85" s="65"/>
      <c r="Q85" s="65"/>
      <c r="R85" s="65"/>
      <c r="S85" s="65"/>
      <c r="T85" s="65"/>
      <c r="U85" s="65"/>
      <c r="V85" s="65"/>
      <c r="W85" s="65"/>
      <c r="X85" s="65"/>
      <c r="Y85" s="65"/>
      <c r="Z85" s="65"/>
      <c r="AA85" s="65"/>
      <c r="AB85" s="166"/>
      <c r="AC85" s="167"/>
      <c r="AD85" s="765"/>
      <c r="AE85" s="765"/>
      <c r="AF85" s="64"/>
      <c r="AG85" s="64"/>
      <c r="AH85" s="64"/>
      <c r="AI85" s="64"/>
      <c r="AJ85" s="64"/>
      <c r="AK85" s="64"/>
      <c r="AL85" s="64"/>
      <c r="AM85" s="64"/>
      <c r="AN85" s="64"/>
      <c r="AO85" s="64"/>
      <c r="AP85" s="64"/>
      <c r="AQ85" s="101"/>
      <c r="AR85" s="101"/>
      <c r="AS85" s="101"/>
      <c r="AT85" s="101"/>
      <c r="AU85" s="101"/>
      <c r="AV85" s="101"/>
      <c r="AW85" s="101"/>
      <c r="AX85" s="101"/>
      <c r="AY85" s="101"/>
      <c r="AZ85" s="101"/>
    </row>
    <row r="86" spans="1:52" ht="42.75" customHeight="1">
      <c r="A86" s="56">
        <v>7</v>
      </c>
      <c r="B86" s="1380" t="s">
        <v>912</v>
      </c>
      <c r="C86" s="1380"/>
      <c r="D86" s="1380"/>
      <c r="E86" s="1380"/>
      <c r="F86" s="1380"/>
      <c r="G86" s="60"/>
      <c r="H86" s="60"/>
      <c r="I86" s="65"/>
      <c r="J86" s="65"/>
      <c r="K86" s="65"/>
      <c r="L86" s="65"/>
      <c r="M86" s="65"/>
      <c r="N86" s="65"/>
      <c r="O86" s="65"/>
      <c r="P86" s="65"/>
      <c r="Q86" s="65"/>
      <c r="R86" s="65"/>
      <c r="S86" s="65"/>
      <c r="T86" s="65"/>
      <c r="U86" s="65"/>
      <c r="V86" s="65"/>
      <c r="W86" s="65"/>
      <c r="X86" s="65"/>
      <c r="Y86" s="65"/>
      <c r="Z86" s="65"/>
      <c r="AA86" s="65"/>
      <c r="AB86" s="166"/>
      <c r="AC86" s="167"/>
      <c r="AD86" s="765"/>
      <c r="AE86" s="765"/>
      <c r="AF86" s="64"/>
      <c r="AG86" s="64"/>
      <c r="AH86" s="64"/>
      <c r="AI86" s="64"/>
      <c r="AJ86" s="64"/>
      <c r="AK86" s="64"/>
      <c r="AL86" s="64"/>
      <c r="AM86" s="64"/>
      <c r="AN86" s="64"/>
      <c r="AO86" s="64"/>
      <c r="AP86" s="64"/>
      <c r="AQ86" s="101"/>
      <c r="AR86" s="101"/>
      <c r="AS86" s="101"/>
      <c r="AT86" s="101"/>
      <c r="AU86" s="101"/>
      <c r="AV86" s="101"/>
      <c r="AW86" s="101"/>
      <c r="AX86" s="101"/>
      <c r="AY86" s="101"/>
      <c r="AZ86" s="101"/>
    </row>
    <row r="87" spans="1:52" ht="46.5" customHeight="1">
      <c r="A87" s="56">
        <v>8</v>
      </c>
      <c r="B87" s="1380" t="s">
        <v>913</v>
      </c>
      <c r="C87" s="1380"/>
      <c r="D87" s="1380"/>
      <c r="E87" s="1380"/>
      <c r="F87" s="1380"/>
      <c r="G87" s="60"/>
      <c r="H87" s="60"/>
      <c r="I87" s="65"/>
      <c r="J87" s="65"/>
      <c r="K87" s="65"/>
      <c r="L87" s="65"/>
      <c r="M87" s="65"/>
      <c r="N87" s="65"/>
      <c r="O87" s="65"/>
      <c r="P87" s="65"/>
      <c r="Q87" s="65"/>
      <c r="R87" s="65"/>
      <c r="S87" s="65"/>
      <c r="T87" s="65"/>
      <c r="U87" s="65"/>
      <c r="V87" s="65"/>
      <c r="W87" s="65"/>
      <c r="X87" s="65"/>
      <c r="Y87" s="65"/>
      <c r="Z87" s="65"/>
      <c r="AA87" s="65"/>
      <c r="AB87" s="166"/>
      <c r="AC87" s="167"/>
      <c r="AD87" s="765"/>
      <c r="AE87" s="765"/>
      <c r="AF87" s="64"/>
      <c r="AG87" s="64"/>
      <c r="AH87" s="64"/>
      <c r="AI87" s="64"/>
      <c r="AJ87" s="64"/>
      <c r="AK87" s="64"/>
      <c r="AL87" s="64"/>
      <c r="AM87" s="64"/>
      <c r="AN87" s="64"/>
      <c r="AO87" s="64"/>
      <c r="AP87" s="64"/>
      <c r="AQ87" s="101"/>
      <c r="AR87" s="101"/>
      <c r="AS87" s="101"/>
      <c r="AT87" s="101"/>
      <c r="AU87" s="101"/>
      <c r="AV87" s="101"/>
      <c r="AW87" s="101"/>
      <c r="AX87" s="101"/>
      <c r="AY87" s="101"/>
      <c r="AZ87" s="101"/>
    </row>
    <row r="88" spans="1:52" ht="49.5" customHeight="1">
      <c r="A88" s="56">
        <v>9</v>
      </c>
      <c r="B88" s="1380" t="s">
        <v>914</v>
      </c>
      <c r="C88" s="1380"/>
      <c r="D88" s="1380"/>
      <c r="E88" s="1380"/>
      <c r="F88" s="1380"/>
      <c r="G88" s="60"/>
      <c r="H88" s="60"/>
      <c r="I88" s="65"/>
      <c r="J88" s="65"/>
      <c r="K88" s="65"/>
      <c r="L88" s="65"/>
      <c r="M88" s="65"/>
      <c r="N88" s="65"/>
      <c r="O88" s="65"/>
      <c r="P88" s="65"/>
      <c r="Q88" s="65"/>
      <c r="R88" s="65"/>
      <c r="S88" s="65"/>
      <c r="T88" s="65"/>
      <c r="U88" s="65"/>
      <c r="V88" s="65"/>
      <c r="W88" s="65"/>
      <c r="X88" s="65"/>
      <c r="Y88" s="65"/>
      <c r="Z88" s="65"/>
      <c r="AA88" s="65"/>
      <c r="AB88" s="166"/>
      <c r="AC88" s="167"/>
      <c r="AD88" s="765"/>
      <c r="AE88" s="765"/>
      <c r="AF88" s="64"/>
      <c r="AG88" s="64"/>
      <c r="AH88" s="64"/>
      <c r="AI88" s="64"/>
      <c r="AJ88" s="64"/>
      <c r="AK88" s="64"/>
      <c r="AL88" s="64"/>
      <c r="AM88" s="64"/>
      <c r="AN88" s="64"/>
      <c r="AO88" s="64"/>
      <c r="AP88" s="64"/>
      <c r="AQ88" s="101"/>
      <c r="AR88" s="101"/>
      <c r="AS88" s="101"/>
      <c r="AT88" s="101"/>
      <c r="AU88" s="101"/>
      <c r="AV88" s="101"/>
      <c r="AW88" s="101"/>
      <c r="AX88" s="101"/>
      <c r="AY88" s="101"/>
      <c r="AZ88" s="101"/>
    </row>
    <row r="89" spans="1:52" ht="42.75" customHeight="1">
      <c r="A89" s="56">
        <v>10</v>
      </c>
      <c r="B89" s="1380" t="s">
        <v>915</v>
      </c>
      <c r="C89" s="1380"/>
      <c r="D89" s="1380"/>
      <c r="E89" s="1380"/>
      <c r="F89" s="1380"/>
      <c r="G89" s="60"/>
      <c r="H89" s="60"/>
      <c r="I89" s="65"/>
      <c r="J89" s="65"/>
      <c r="K89" s="65"/>
      <c r="L89" s="65"/>
      <c r="M89" s="65"/>
      <c r="N89" s="65"/>
      <c r="O89" s="65"/>
      <c r="P89" s="65"/>
      <c r="Q89" s="65"/>
      <c r="R89" s="65"/>
      <c r="S89" s="65"/>
      <c r="T89" s="65"/>
      <c r="U89" s="65"/>
      <c r="V89" s="65"/>
      <c r="W89" s="65"/>
      <c r="X89" s="65"/>
      <c r="Y89" s="65"/>
      <c r="Z89" s="65"/>
      <c r="AA89" s="65"/>
      <c r="AB89" s="166"/>
      <c r="AC89" s="167"/>
      <c r="AD89" s="765"/>
      <c r="AE89" s="765"/>
      <c r="AF89" s="64"/>
      <c r="AG89" s="64"/>
      <c r="AH89" s="64"/>
      <c r="AI89" s="64"/>
      <c r="AJ89" s="64"/>
      <c r="AK89" s="64"/>
      <c r="AL89" s="64"/>
      <c r="AM89" s="64"/>
      <c r="AN89" s="64"/>
      <c r="AO89" s="64"/>
      <c r="AP89" s="64"/>
      <c r="AQ89" s="101"/>
      <c r="AR89" s="101"/>
      <c r="AS89" s="101"/>
      <c r="AT89" s="101"/>
      <c r="AU89" s="101"/>
      <c r="AV89" s="101"/>
      <c r="AW89" s="101"/>
      <c r="AX89" s="101"/>
      <c r="AY89" s="101"/>
      <c r="AZ89" s="101"/>
    </row>
    <row r="90" spans="1:52" ht="26.25" customHeight="1">
      <c r="A90" s="56">
        <v>11</v>
      </c>
      <c r="B90" s="1380" t="s">
        <v>916</v>
      </c>
      <c r="C90" s="1380"/>
      <c r="D90" s="1380"/>
      <c r="E90" s="1380"/>
      <c r="F90" s="1380"/>
      <c r="G90" s="60"/>
      <c r="H90" s="60"/>
      <c r="I90" s="65"/>
      <c r="J90" s="65"/>
      <c r="K90" s="65"/>
      <c r="L90" s="65"/>
      <c r="M90" s="65"/>
      <c r="N90" s="65"/>
      <c r="O90" s="65"/>
      <c r="P90" s="65"/>
      <c r="Q90" s="65"/>
      <c r="R90" s="65"/>
      <c r="S90" s="65"/>
      <c r="T90" s="65"/>
      <c r="U90" s="65"/>
      <c r="V90" s="65"/>
      <c r="W90" s="65"/>
      <c r="X90" s="65"/>
      <c r="Y90" s="65"/>
      <c r="Z90" s="65"/>
      <c r="AA90" s="65"/>
      <c r="AB90" s="166"/>
      <c r="AC90" s="167"/>
      <c r="AD90" s="765"/>
      <c r="AE90" s="765"/>
      <c r="AF90" s="64"/>
      <c r="AG90" s="64"/>
      <c r="AH90" s="64"/>
      <c r="AI90" s="64"/>
      <c r="AJ90" s="64"/>
      <c r="AK90" s="64"/>
      <c r="AL90" s="64"/>
      <c r="AM90" s="64"/>
      <c r="AN90" s="64"/>
      <c r="AO90" s="64"/>
      <c r="AP90" s="64"/>
      <c r="AQ90" s="101"/>
      <c r="AR90" s="101"/>
      <c r="AS90" s="101"/>
      <c r="AT90" s="101"/>
      <c r="AU90" s="101"/>
      <c r="AV90" s="101"/>
      <c r="AW90" s="101"/>
      <c r="AX90" s="101"/>
      <c r="AY90" s="101"/>
      <c r="AZ90" s="101"/>
    </row>
    <row r="91" spans="1:52" ht="57.75" customHeight="1">
      <c r="A91" s="505">
        <v>12</v>
      </c>
      <c r="B91" s="1388" t="s">
        <v>917</v>
      </c>
      <c r="C91" s="1388"/>
      <c r="D91" s="1388"/>
      <c r="E91" s="1388"/>
      <c r="F91" s="1388"/>
      <c r="I91" s="65"/>
      <c r="J91" s="65"/>
      <c r="K91" s="364">
        <f>'Names of Bidder'!J6</f>
        <v>2</v>
      </c>
      <c r="L91" s="65"/>
      <c r="M91" s="65"/>
      <c r="N91" s="65"/>
      <c r="O91" s="65"/>
      <c r="P91" s="65"/>
      <c r="Q91" s="65"/>
      <c r="R91" s="65"/>
      <c r="S91" s="65"/>
      <c r="T91" s="65"/>
      <c r="U91" s="65"/>
      <c r="V91" s="65"/>
      <c r="W91" s="65"/>
      <c r="X91" s="65"/>
      <c r="Y91" s="65"/>
      <c r="Z91" s="65"/>
      <c r="AA91" s="65"/>
      <c r="AB91" s="166"/>
      <c r="AC91" s="167"/>
      <c r="AD91" s="765"/>
      <c r="AE91" s="765"/>
      <c r="AF91" s="64"/>
      <c r="AG91" s="64"/>
      <c r="AH91" s="64"/>
      <c r="AI91" s="64"/>
      <c r="AJ91" s="64"/>
      <c r="AK91" s="64"/>
      <c r="AL91" s="64"/>
      <c r="AM91" s="64"/>
      <c r="AN91" s="64"/>
      <c r="AO91" s="64"/>
      <c r="AP91" s="64"/>
      <c r="AQ91" s="101"/>
      <c r="AR91" s="101"/>
      <c r="AS91" s="101"/>
      <c r="AT91" s="101"/>
      <c r="AU91" s="101"/>
      <c r="AV91" s="101"/>
      <c r="AW91" s="101"/>
      <c r="AX91" s="101"/>
      <c r="AY91" s="101"/>
      <c r="AZ91" s="101"/>
    </row>
    <row r="92" spans="1:52" ht="63.75" customHeight="1">
      <c r="A92" s="56">
        <v>13</v>
      </c>
      <c r="B92" s="1380"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380"/>
      <c r="D92" s="1380"/>
      <c r="E92" s="1380"/>
      <c r="F92" s="1380"/>
      <c r="H92" s="60"/>
      <c r="I92" s="65"/>
      <c r="J92" s="65"/>
      <c r="K92" s="69">
        <f>'Names of Bidder'!J15</f>
        <v>2</v>
      </c>
      <c r="L92" s="65"/>
      <c r="M92" s="65"/>
      <c r="N92" s="65"/>
      <c r="O92" s="65"/>
      <c r="P92" s="65"/>
      <c r="Q92" s="65"/>
      <c r="R92" s="65"/>
      <c r="S92" s="65"/>
      <c r="T92" s="65"/>
      <c r="U92" s="65"/>
      <c r="V92" s="65"/>
      <c r="W92" s="65"/>
      <c r="X92" s="65"/>
      <c r="Y92" s="65"/>
      <c r="Z92" s="65"/>
      <c r="AA92" s="65"/>
      <c r="AB92" s="166"/>
      <c r="AC92" s="167"/>
      <c r="AD92" s="765"/>
      <c r="AE92" s="765"/>
      <c r="AF92" s="64"/>
      <c r="AG92" s="64"/>
      <c r="AH92" s="64"/>
      <c r="AI92" s="64"/>
      <c r="AJ92" s="64"/>
      <c r="AK92" s="64"/>
      <c r="AL92" s="64"/>
      <c r="AM92" s="64"/>
      <c r="AN92" s="64"/>
      <c r="AO92" s="64"/>
      <c r="AP92" s="64"/>
      <c r="AQ92" s="101"/>
      <c r="AR92" s="101"/>
      <c r="AS92" s="101"/>
      <c r="AT92" s="101"/>
      <c r="AU92" s="101"/>
      <c r="AV92" s="101"/>
      <c r="AW92" s="101"/>
      <c r="AX92" s="101"/>
      <c r="AY92" s="101"/>
      <c r="AZ92" s="101"/>
    </row>
    <row r="93" spans="1:52" ht="84" customHeight="1">
      <c r="A93" s="56">
        <v>14</v>
      </c>
      <c r="B93" s="1380" t="s">
        <v>918</v>
      </c>
      <c r="C93" s="1380"/>
      <c r="D93" s="1380"/>
      <c r="E93" s="1380"/>
      <c r="F93" s="1380"/>
      <c r="G93" s="60"/>
      <c r="H93" s="60"/>
      <c r="I93" s="65"/>
      <c r="J93" s="65"/>
      <c r="K93" s="65"/>
      <c r="L93" s="65"/>
      <c r="M93" s="65"/>
      <c r="N93" s="65"/>
      <c r="O93" s="65"/>
      <c r="P93" s="65"/>
      <c r="Q93" s="65"/>
      <c r="R93" s="65"/>
      <c r="S93" s="65"/>
      <c r="T93" s="65"/>
      <c r="U93" s="65"/>
      <c r="V93" s="65"/>
      <c r="W93" s="65"/>
      <c r="X93" s="65"/>
      <c r="Y93" s="65"/>
      <c r="Z93" s="65"/>
      <c r="AA93" s="65"/>
      <c r="AB93" s="166"/>
      <c r="AC93" s="167"/>
      <c r="AD93" s="765"/>
      <c r="AE93" s="765"/>
      <c r="AF93" s="64"/>
      <c r="AG93" s="64"/>
      <c r="AH93" s="64"/>
      <c r="AI93" s="64"/>
      <c r="AJ93" s="64"/>
      <c r="AK93" s="64"/>
      <c r="AL93" s="64"/>
      <c r="AM93" s="64"/>
      <c r="AN93" s="64"/>
      <c r="AO93" s="64"/>
      <c r="AP93" s="64"/>
      <c r="AQ93" s="101"/>
      <c r="AR93" s="101"/>
      <c r="AS93" s="101"/>
      <c r="AT93" s="101"/>
      <c r="AU93" s="101"/>
      <c r="AV93" s="101"/>
      <c r="AW93" s="101"/>
      <c r="AX93" s="101"/>
      <c r="AY93" s="101"/>
      <c r="AZ93" s="101"/>
    </row>
    <row r="94" spans="1:52" ht="14.25" customHeight="1">
      <c r="A94" s="62"/>
      <c r="B94" s="16" t="str">
        <f>IF(ISERROR("Dated this " &amp; AI6 &amp; LOOKUP(AI6,AG1:AG39,AH1:AH39) &amp; " day of " &amp; AI8 &amp; " " &amp;AI9), "", "Dated this " &amp; AI6 &amp; LOOKUP(AI6,AG1:AG39,AH1:AH39) &amp; " day of " &amp; AI8 &amp; " " &amp;AI9)</f>
        <v/>
      </c>
      <c r="E94" s="45"/>
      <c r="F94" s="45"/>
      <c r="G94" s="45"/>
      <c r="H94" s="45"/>
      <c r="I94" s="65"/>
      <c r="J94" s="65"/>
      <c r="K94" s="65"/>
      <c r="L94" s="65"/>
      <c r="M94" s="65"/>
      <c r="N94" s="65"/>
      <c r="O94" s="65"/>
      <c r="P94" s="65"/>
      <c r="Q94" s="65"/>
      <c r="R94" s="65"/>
      <c r="S94" s="65"/>
      <c r="T94" s="65"/>
      <c r="U94" s="65"/>
      <c r="V94" s="65"/>
      <c r="W94" s="65"/>
      <c r="X94" s="65"/>
      <c r="Y94" s="65"/>
      <c r="Z94" s="65"/>
      <c r="AA94" s="65"/>
      <c r="AB94" s="166"/>
      <c r="AC94" s="167"/>
      <c r="AD94" s="765"/>
      <c r="AE94" s="765"/>
      <c r="AF94" s="64"/>
      <c r="AG94" s="64"/>
      <c r="AH94" s="64"/>
      <c r="AI94" s="64"/>
      <c r="AJ94" s="64"/>
      <c r="AK94" s="64"/>
      <c r="AL94" s="64"/>
      <c r="AM94" s="64"/>
      <c r="AN94" s="64"/>
      <c r="AO94" s="64"/>
      <c r="AP94" s="64"/>
      <c r="AQ94" s="101"/>
      <c r="AR94" s="101"/>
      <c r="AS94" s="101"/>
      <c r="AT94" s="101"/>
      <c r="AU94" s="101"/>
      <c r="AV94" s="101"/>
      <c r="AW94" s="101"/>
      <c r="AX94" s="101"/>
      <c r="AY94" s="101"/>
      <c r="AZ94" s="101"/>
    </row>
    <row r="95" spans="1:52" ht="30" customHeight="1">
      <c r="A95" s="62"/>
      <c r="B95" s="25" t="s">
        <v>919</v>
      </c>
      <c r="C95" s="12"/>
      <c r="D95" s="19"/>
      <c r="E95" s="19"/>
      <c r="F95" s="19"/>
      <c r="G95" s="19"/>
      <c r="H95" s="19"/>
      <c r="I95" s="65"/>
      <c r="J95" s="65"/>
      <c r="K95" s="65"/>
      <c r="L95" s="65"/>
      <c r="M95" s="65"/>
      <c r="N95" s="65"/>
      <c r="O95" s="65"/>
      <c r="P95" s="65"/>
      <c r="Q95" s="65"/>
      <c r="R95" s="65"/>
      <c r="S95" s="65"/>
      <c r="T95" s="65"/>
      <c r="U95" s="65"/>
      <c r="V95" s="65"/>
      <c r="W95" s="65"/>
      <c r="X95" s="65"/>
      <c r="Y95" s="65"/>
      <c r="Z95" s="65"/>
      <c r="AA95" s="65"/>
      <c r="AB95" s="166"/>
      <c r="AC95" s="167"/>
      <c r="AD95" s="765"/>
      <c r="AE95" s="765"/>
      <c r="AF95" s="64"/>
      <c r="AG95" s="64"/>
      <c r="AH95" s="64"/>
      <c r="AI95" s="64"/>
      <c r="AJ95" s="64"/>
      <c r="AK95" s="64"/>
      <c r="AL95" s="64"/>
      <c r="AM95" s="64"/>
      <c r="AN95" s="64"/>
      <c r="AO95" s="64"/>
      <c r="AP95" s="64"/>
      <c r="AQ95" s="101"/>
      <c r="AR95" s="101"/>
      <c r="AS95" s="101"/>
      <c r="AT95" s="101"/>
      <c r="AU95" s="101"/>
      <c r="AV95" s="101"/>
      <c r="AW95" s="101"/>
      <c r="AX95" s="101"/>
      <c r="AY95" s="101"/>
      <c r="AZ95" s="101"/>
    </row>
    <row r="96" spans="1:52" ht="15.95" customHeight="1">
      <c r="A96" s="62"/>
      <c r="B96" s="41"/>
      <c r="C96" s="19"/>
      <c r="D96" s="19"/>
      <c r="E96" s="19"/>
      <c r="F96" s="19"/>
      <c r="G96" s="19"/>
      <c r="H96" s="19"/>
      <c r="I96" s="65"/>
      <c r="J96" s="65"/>
      <c r="K96" s="65"/>
      <c r="L96" s="65"/>
      <c r="M96" s="65"/>
      <c r="N96" s="65"/>
      <c r="O96" s="65"/>
      <c r="P96" s="65"/>
      <c r="Q96" s="65"/>
      <c r="R96" s="65"/>
      <c r="S96" s="65"/>
      <c r="T96" s="65"/>
      <c r="U96" s="65"/>
      <c r="V96" s="65"/>
      <c r="W96" s="65"/>
      <c r="X96" s="65"/>
      <c r="Y96" s="65"/>
      <c r="Z96" s="65"/>
      <c r="AA96" s="65"/>
      <c r="AB96" s="166"/>
      <c r="AC96" s="167"/>
      <c r="AD96" s="765"/>
      <c r="AE96" s="765"/>
      <c r="AF96" s="64"/>
      <c r="AG96" s="64"/>
      <c r="AH96" s="64"/>
      <c r="AI96" s="64"/>
      <c r="AJ96" s="64"/>
      <c r="AK96" s="64"/>
      <c r="AL96" s="64"/>
      <c r="AM96" s="64"/>
      <c r="AN96" s="64"/>
      <c r="AO96" s="64"/>
      <c r="AP96" s="64"/>
      <c r="AQ96" s="101"/>
      <c r="AR96" s="101"/>
      <c r="AS96" s="101"/>
      <c r="AT96" s="101"/>
      <c r="AU96" s="101"/>
      <c r="AV96" s="101"/>
      <c r="AW96" s="101"/>
      <c r="AX96" s="101"/>
      <c r="AY96" s="101"/>
      <c r="AZ96" s="101"/>
    </row>
    <row r="97" spans="1:52" ht="21" customHeight="1">
      <c r="A97" s="62"/>
      <c r="B97" s="41"/>
      <c r="C97" s="19"/>
      <c r="D97" s="19"/>
      <c r="F97" s="31" t="s">
        <v>920</v>
      </c>
      <c r="G97" s="31"/>
      <c r="H97" s="31"/>
      <c r="I97" s="65"/>
      <c r="J97" s="65"/>
      <c r="K97" s="65"/>
      <c r="L97" s="65"/>
      <c r="M97" s="65"/>
      <c r="N97" s="65"/>
      <c r="O97" s="65"/>
      <c r="P97" s="65"/>
      <c r="Q97" s="65"/>
      <c r="R97" s="65"/>
      <c r="S97" s="65"/>
      <c r="T97" s="65"/>
      <c r="U97" s="65"/>
      <c r="V97" s="65"/>
      <c r="W97" s="65"/>
      <c r="X97" s="65"/>
      <c r="Y97" s="65"/>
      <c r="Z97" s="65"/>
      <c r="AA97" s="65"/>
      <c r="AB97" s="166"/>
      <c r="AC97" s="167"/>
      <c r="AD97" s="765"/>
      <c r="AE97" s="765"/>
      <c r="AF97" s="64"/>
      <c r="AG97" s="64"/>
      <c r="AH97" s="64"/>
      <c r="AI97" s="64"/>
      <c r="AJ97" s="64"/>
      <c r="AK97" s="64"/>
      <c r="AL97" s="64"/>
      <c r="AM97" s="64"/>
      <c r="AN97" s="64"/>
      <c r="AO97" s="64"/>
      <c r="AP97" s="64"/>
      <c r="AQ97" s="101"/>
      <c r="AR97" s="101"/>
      <c r="AS97" s="101"/>
      <c r="AT97" s="101"/>
      <c r="AU97" s="101"/>
      <c r="AV97" s="101"/>
      <c r="AW97" s="101"/>
      <c r="AX97" s="101"/>
      <c r="AY97" s="101"/>
      <c r="AZ97" s="101"/>
    </row>
    <row r="98" spans="1:52" ht="21" customHeight="1">
      <c r="A98" s="62"/>
      <c r="B98" s="41"/>
      <c r="C98" s="19"/>
      <c r="F98" s="31" t="str">
        <f>"For and on behalf of " &amp; 'Attach 3(JV)'!B9</f>
        <v>For and on behalf of 0</v>
      </c>
      <c r="G98" s="31"/>
      <c r="H98" s="31"/>
      <c r="I98" s="65"/>
      <c r="J98" s="65"/>
      <c r="K98" s="65"/>
      <c r="L98" s="65"/>
      <c r="M98" s="65"/>
      <c r="N98" s="65"/>
      <c r="O98" s="65"/>
      <c r="P98" s="65"/>
      <c r="Q98" s="65"/>
      <c r="R98" s="65"/>
      <c r="S98" s="65"/>
      <c r="T98" s="65"/>
      <c r="U98" s="65"/>
      <c r="V98" s="65"/>
      <c r="W98" s="65"/>
      <c r="X98" s="65"/>
      <c r="Y98" s="65"/>
      <c r="Z98" s="65"/>
      <c r="AA98" s="65"/>
      <c r="AB98" s="166"/>
      <c r="AC98" s="167"/>
      <c r="AD98" s="765"/>
      <c r="AE98" s="765"/>
      <c r="AF98" s="64"/>
      <c r="AG98" s="64"/>
      <c r="AH98" s="64"/>
      <c r="AI98" s="64"/>
      <c r="AJ98" s="64"/>
      <c r="AK98" s="64"/>
      <c r="AL98" s="64"/>
      <c r="AM98" s="64"/>
      <c r="AN98" s="64"/>
      <c r="AO98" s="64"/>
      <c r="AP98" s="64"/>
      <c r="AQ98" s="101"/>
      <c r="AR98" s="101"/>
      <c r="AS98" s="101"/>
      <c r="AT98" s="101"/>
      <c r="AU98" s="101"/>
      <c r="AV98" s="101"/>
      <c r="AW98" s="101"/>
      <c r="AX98" s="101"/>
      <c r="AY98" s="101"/>
      <c r="AZ98" s="101"/>
    </row>
    <row r="99" spans="1:52" ht="27.95" customHeight="1">
      <c r="A99" s="55"/>
      <c r="D99" s="39"/>
      <c r="E99" s="39"/>
      <c r="F99" s="25"/>
      <c r="G99" s="25"/>
      <c r="H99" s="25"/>
      <c r="I99" s="65"/>
      <c r="J99" s="65"/>
      <c r="K99" s="65"/>
      <c r="L99" s="65"/>
      <c r="M99" s="65"/>
      <c r="N99" s="65"/>
      <c r="O99" s="65"/>
      <c r="P99" s="65"/>
      <c r="Q99" s="65"/>
      <c r="R99" s="65"/>
      <c r="S99" s="65"/>
      <c r="T99" s="65"/>
      <c r="U99" s="65"/>
      <c r="V99" s="65"/>
      <c r="W99" s="65"/>
      <c r="X99" s="65"/>
      <c r="Y99" s="65"/>
      <c r="Z99" s="65"/>
      <c r="AA99" s="65"/>
      <c r="AD99" s="765"/>
      <c r="AE99" s="765"/>
      <c r="AF99" s="64"/>
      <c r="AG99" s="64"/>
      <c r="AH99" s="64"/>
      <c r="AI99" s="64"/>
      <c r="AJ99" s="64"/>
      <c r="AK99" s="64"/>
      <c r="AL99" s="64"/>
      <c r="AM99" s="64"/>
      <c r="AN99" s="64"/>
      <c r="AO99" s="64"/>
      <c r="AP99" s="64"/>
      <c r="AQ99" s="101"/>
      <c r="AR99" s="101"/>
      <c r="AS99" s="101"/>
      <c r="AT99" s="101"/>
      <c r="AU99" s="101"/>
      <c r="AV99" s="101"/>
      <c r="AW99" s="101"/>
      <c r="AX99" s="101"/>
      <c r="AY99" s="101"/>
      <c r="AZ99" s="101"/>
    </row>
    <row r="100" spans="1:52" ht="27.95" customHeight="1">
      <c r="A100" s="53" t="s">
        <v>62</v>
      </c>
      <c r="B100" s="23"/>
      <c r="C100" s="122" t="str">
        <f>'Attach 3(JV)'!B24</f>
        <v>--</v>
      </c>
      <c r="E100" s="39" t="s">
        <v>63</v>
      </c>
      <c r="F100" s="367" t="str">
        <f>'Attach 3(JV)'!E24</f>
        <v/>
      </c>
      <c r="G100" s="23"/>
      <c r="H100" s="23"/>
      <c r="I100" s="65"/>
      <c r="J100" s="65"/>
      <c r="K100" s="65"/>
      <c r="L100" s="65"/>
      <c r="M100" s="65"/>
      <c r="N100" s="65"/>
      <c r="O100" s="65"/>
      <c r="P100" s="65"/>
      <c r="Q100" s="65"/>
      <c r="R100" s="65"/>
      <c r="S100" s="65"/>
      <c r="T100" s="65"/>
      <c r="U100" s="65"/>
      <c r="V100" s="65"/>
      <c r="W100" s="65"/>
      <c r="X100" s="65"/>
      <c r="Y100" s="65"/>
      <c r="Z100" s="65"/>
      <c r="AA100" s="65"/>
      <c r="AD100" s="765"/>
      <c r="AE100" s="765"/>
      <c r="AF100" s="64"/>
      <c r="AG100" s="64"/>
      <c r="AH100" s="64"/>
      <c r="AI100" s="64"/>
      <c r="AJ100" s="64"/>
      <c r="AK100" s="64"/>
      <c r="AL100" s="64"/>
      <c r="AM100" s="64"/>
      <c r="AN100" s="64"/>
      <c r="AO100" s="64"/>
      <c r="AP100" s="64"/>
      <c r="AQ100" s="101"/>
      <c r="AR100" s="101"/>
      <c r="AS100" s="101"/>
      <c r="AT100" s="101"/>
      <c r="AU100" s="101"/>
      <c r="AV100" s="101"/>
      <c r="AW100" s="101"/>
      <c r="AX100" s="101"/>
      <c r="AY100" s="101"/>
      <c r="AZ100" s="101"/>
    </row>
    <row r="101" spans="1:52" ht="27.95" customHeight="1">
      <c r="A101" s="53" t="s">
        <v>64</v>
      </c>
      <c r="B101" s="23"/>
      <c r="C101" s="191" t="str">
        <f>'Attach 3(JV)'!B25</f>
        <v/>
      </c>
      <c r="E101" s="39" t="s">
        <v>65</v>
      </c>
      <c r="F101" s="367" t="str">
        <f>'Attach 3(JV)'!E25</f>
        <v/>
      </c>
      <c r="G101" s="23"/>
      <c r="H101" s="23"/>
      <c r="I101" s="65"/>
      <c r="J101" s="65"/>
      <c r="K101" s="65"/>
      <c r="L101" s="65"/>
      <c r="M101" s="65"/>
      <c r="N101" s="65"/>
      <c r="O101" s="65"/>
      <c r="P101" s="65"/>
      <c r="Q101" s="65"/>
      <c r="R101" s="65"/>
      <c r="S101" s="65"/>
      <c r="T101" s="65"/>
      <c r="U101" s="65"/>
      <c r="V101" s="65"/>
      <c r="W101" s="65"/>
      <c r="X101" s="65"/>
      <c r="Y101" s="65"/>
      <c r="Z101" s="65"/>
      <c r="AA101" s="65"/>
      <c r="AD101" s="765"/>
      <c r="AE101" s="765"/>
      <c r="AF101" s="64"/>
      <c r="AG101" s="64"/>
      <c r="AH101" s="64"/>
      <c r="AI101" s="64"/>
      <c r="AJ101" s="64"/>
      <c r="AK101" s="64"/>
      <c r="AL101" s="64"/>
      <c r="AM101" s="64"/>
      <c r="AN101" s="64"/>
      <c r="AO101" s="64"/>
      <c r="AP101" s="64"/>
      <c r="AQ101" s="101"/>
      <c r="AR101" s="101"/>
      <c r="AS101" s="101"/>
      <c r="AT101" s="101"/>
      <c r="AU101" s="101"/>
      <c r="AV101" s="101"/>
      <c r="AW101" s="101"/>
      <c r="AX101" s="101"/>
      <c r="AY101" s="101"/>
      <c r="AZ101" s="101"/>
    </row>
    <row r="102" spans="1:52" ht="27.95" customHeight="1">
      <c r="D102" s="39"/>
      <c r="E102" s="39"/>
      <c r="I102" s="65"/>
      <c r="J102" s="65"/>
      <c r="K102" s="65"/>
      <c r="L102" s="65"/>
      <c r="M102" s="65"/>
      <c r="N102" s="65"/>
      <c r="O102" s="65"/>
      <c r="P102" s="65"/>
      <c r="Q102" s="65"/>
      <c r="R102" s="65"/>
      <c r="S102" s="65"/>
      <c r="T102" s="65"/>
      <c r="U102" s="65"/>
      <c r="V102" s="65"/>
      <c r="W102" s="65"/>
      <c r="X102" s="65"/>
      <c r="Y102" s="65"/>
      <c r="Z102" s="65"/>
      <c r="AA102" s="65"/>
      <c r="AD102" s="765"/>
      <c r="AE102" s="765"/>
      <c r="AF102" s="64"/>
      <c r="AG102" s="64"/>
      <c r="AH102" s="64"/>
      <c r="AI102" s="64"/>
      <c r="AJ102" s="64"/>
      <c r="AK102" s="64"/>
      <c r="AL102" s="64"/>
      <c r="AM102" s="64"/>
      <c r="AN102" s="64"/>
      <c r="AO102" s="64"/>
      <c r="AP102" s="64"/>
      <c r="AQ102" s="101"/>
      <c r="AR102" s="101"/>
      <c r="AS102" s="101"/>
      <c r="AT102" s="101"/>
      <c r="AU102" s="101"/>
      <c r="AV102" s="101"/>
      <c r="AW102" s="101"/>
      <c r="AX102" s="101"/>
      <c r="AY102" s="101"/>
      <c r="AZ102" s="101"/>
    </row>
    <row r="103" spans="1:52" ht="6.75" customHeight="1">
      <c r="A103" s="53"/>
      <c r="B103" s="23"/>
      <c r="C103" s="49"/>
      <c r="E103" s="39"/>
      <c r="I103" s="65"/>
      <c r="J103" s="65"/>
      <c r="K103" s="65"/>
      <c r="L103" s="65"/>
      <c r="M103" s="65"/>
      <c r="N103" s="65"/>
      <c r="O103" s="65"/>
      <c r="P103" s="65"/>
      <c r="Q103" s="65"/>
      <c r="R103" s="65"/>
      <c r="S103" s="65"/>
      <c r="T103" s="65"/>
      <c r="U103" s="65"/>
      <c r="V103" s="65"/>
      <c r="W103" s="65"/>
      <c r="X103" s="65"/>
      <c r="Y103" s="65"/>
      <c r="Z103" s="65"/>
      <c r="AA103" s="65"/>
      <c r="AD103" s="765"/>
      <c r="AE103" s="765"/>
      <c r="AF103" s="64"/>
      <c r="AG103" s="64"/>
      <c r="AH103" s="64"/>
      <c r="AI103" s="64"/>
      <c r="AJ103" s="64"/>
      <c r="AK103" s="64"/>
      <c r="AL103" s="64"/>
      <c r="AM103" s="64"/>
      <c r="AN103" s="64"/>
      <c r="AO103" s="64"/>
      <c r="AP103" s="64"/>
      <c r="AQ103" s="101"/>
      <c r="AR103" s="101"/>
      <c r="AS103" s="101"/>
      <c r="AT103" s="101"/>
      <c r="AU103" s="101"/>
      <c r="AV103" s="101"/>
      <c r="AW103" s="101"/>
      <c r="AX103" s="101"/>
      <c r="AY103" s="101"/>
      <c r="AZ103" s="101"/>
    </row>
    <row r="104" spans="1:52" ht="39.950000000000003" hidden="1" customHeight="1">
      <c r="A104" s="1391" t="s">
        <v>921</v>
      </c>
      <c r="B104" s="1391"/>
      <c r="C104" s="1391"/>
      <c r="D104" s="1391"/>
      <c r="E104" s="1391"/>
      <c r="F104" s="1391"/>
      <c r="I104" s="65"/>
      <c r="J104" s="65"/>
      <c r="K104" s="65"/>
      <c r="L104" s="65"/>
      <c r="M104" s="65"/>
      <c r="N104" s="65"/>
      <c r="O104" s="65"/>
      <c r="P104" s="65"/>
      <c r="Q104" s="65"/>
      <c r="R104" s="65"/>
      <c r="S104" s="65"/>
      <c r="T104" s="65"/>
      <c r="U104" s="65"/>
      <c r="V104" s="65"/>
      <c r="W104" s="65"/>
      <c r="X104" s="65"/>
      <c r="Y104" s="65"/>
      <c r="Z104" s="65"/>
      <c r="AA104" s="65"/>
      <c r="AD104" s="765"/>
      <c r="AE104" s="765"/>
      <c r="AF104" s="64"/>
      <c r="AG104" s="64"/>
      <c r="AH104" s="64"/>
      <c r="AI104" s="64"/>
      <c r="AJ104" s="64"/>
      <c r="AK104" s="64"/>
      <c r="AL104" s="64"/>
      <c r="AM104" s="64"/>
      <c r="AN104" s="64"/>
      <c r="AO104" s="64"/>
      <c r="AP104" s="64"/>
      <c r="AQ104" s="101"/>
      <c r="AR104" s="101"/>
      <c r="AS104" s="101"/>
      <c r="AT104" s="101"/>
      <c r="AU104" s="101"/>
      <c r="AV104" s="101"/>
      <c r="AW104" s="101"/>
      <c r="AX104" s="101"/>
      <c r="AY104" s="101"/>
      <c r="AZ104" s="101"/>
    </row>
    <row r="105" spans="1:52" ht="16.5" customHeight="1">
      <c r="A105" s="1392"/>
      <c r="B105" s="1392"/>
      <c r="D105" s="63"/>
      <c r="E105" s="70"/>
      <c r="F105" s="70"/>
      <c r="G105" s="154"/>
      <c r="I105" s="65"/>
      <c r="J105" s="65"/>
      <c r="K105" s="65"/>
      <c r="L105" s="65"/>
      <c r="M105" s="65"/>
      <c r="N105" s="65"/>
      <c r="O105" s="65"/>
      <c r="P105" s="65"/>
      <c r="Q105" s="65"/>
      <c r="R105" s="65"/>
      <c r="S105" s="65"/>
      <c r="T105" s="65"/>
      <c r="U105" s="65"/>
      <c r="V105" s="65"/>
      <c r="W105" s="65"/>
      <c r="X105" s="65"/>
      <c r="Y105" s="65"/>
      <c r="Z105" s="65"/>
      <c r="AA105" s="65"/>
      <c r="AD105" s="765"/>
      <c r="AE105" s="765"/>
      <c r="AF105" s="64"/>
      <c r="AG105" s="64"/>
      <c r="AH105" s="64"/>
      <c r="AI105" s="64"/>
      <c r="AJ105" s="64"/>
      <c r="AK105" s="64"/>
      <c r="AL105" s="64"/>
      <c r="AM105" s="64"/>
      <c r="AN105" s="64"/>
      <c r="AO105" s="64"/>
      <c r="AP105" s="64"/>
      <c r="AQ105" s="101"/>
      <c r="AR105" s="101"/>
      <c r="AS105" s="101"/>
      <c r="AT105" s="101"/>
      <c r="AU105" s="101"/>
      <c r="AV105" s="101"/>
      <c r="AW105" s="101"/>
      <c r="AX105" s="101"/>
      <c r="AY105" s="101"/>
      <c r="AZ105" s="101"/>
    </row>
    <row r="106" spans="1:52" ht="9.75" customHeight="1">
      <c r="B106" s="31"/>
      <c r="C106" s="49"/>
      <c r="E106" s="31"/>
      <c r="I106" s="65"/>
      <c r="J106" s="65"/>
      <c r="K106" s="65"/>
      <c r="L106" s="65"/>
      <c r="M106" s="65"/>
      <c r="N106" s="65"/>
      <c r="O106" s="65"/>
      <c r="P106" s="65"/>
      <c r="Q106" s="65"/>
      <c r="R106" s="65"/>
      <c r="S106" s="65"/>
      <c r="T106" s="65"/>
      <c r="U106" s="65"/>
      <c r="V106" s="65"/>
      <c r="W106" s="65"/>
      <c r="X106" s="65"/>
      <c r="Y106" s="65"/>
      <c r="Z106" s="65"/>
      <c r="AA106" s="65"/>
      <c r="AD106" s="765"/>
      <c r="AE106" s="765"/>
      <c r="AF106" s="64"/>
      <c r="AG106" s="64"/>
      <c r="AH106" s="64"/>
      <c r="AI106" s="64"/>
      <c r="AJ106" s="64"/>
      <c r="AK106" s="64"/>
      <c r="AL106" s="64"/>
      <c r="AM106" s="64"/>
      <c r="AN106" s="64"/>
      <c r="AO106" s="64"/>
      <c r="AP106" s="64"/>
      <c r="AQ106" s="101"/>
      <c r="AR106" s="101"/>
      <c r="AS106" s="101"/>
      <c r="AT106" s="101"/>
      <c r="AU106" s="101"/>
      <c r="AV106" s="101"/>
      <c r="AW106" s="101"/>
      <c r="AX106" s="101"/>
      <c r="AY106" s="101"/>
      <c r="AZ106" s="101"/>
    </row>
    <row r="107" spans="1:52" ht="27.95" hidden="1" customHeight="1">
      <c r="A107" s="39" t="e">
        <f>IF(AND(H30="JV (Joint Venture)",H31=1), "", "Printed Name :")</f>
        <v>#REF!</v>
      </c>
      <c r="B107" s="1387"/>
      <c r="C107" s="1387"/>
      <c r="E107" s="39" t="s">
        <v>63</v>
      </c>
      <c r="F107" s="193"/>
      <c r="H107" s="215"/>
      <c r="I107" s="65"/>
      <c r="J107" s="65"/>
      <c r="K107" s="65"/>
      <c r="L107" s="65"/>
      <c r="M107" s="65"/>
      <c r="N107" s="65"/>
      <c r="O107" s="65"/>
      <c r="P107" s="65"/>
      <c r="Q107" s="65"/>
      <c r="R107" s="65"/>
      <c r="S107" s="65"/>
      <c r="T107" s="65"/>
      <c r="U107" s="65"/>
      <c r="V107" s="65"/>
      <c r="W107" s="65"/>
      <c r="X107" s="65"/>
      <c r="Y107" s="65"/>
      <c r="Z107" s="65"/>
      <c r="AA107" s="65"/>
      <c r="AD107" s="765"/>
      <c r="AE107" s="765"/>
      <c r="AF107" s="64"/>
      <c r="AG107" s="64"/>
      <c r="AH107" s="64"/>
      <c r="AI107" s="64"/>
      <c r="AJ107" s="64"/>
      <c r="AK107" s="64"/>
      <c r="AL107" s="64"/>
      <c r="AM107" s="64"/>
      <c r="AN107" s="64"/>
      <c r="AO107" s="64"/>
      <c r="AP107" s="64"/>
      <c r="AQ107" s="101"/>
      <c r="AR107" s="101"/>
      <c r="AS107" s="101"/>
      <c r="AT107" s="101"/>
      <c r="AU107" s="101"/>
      <c r="AV107" s="101"/>
      <c r="AW107" s="101"/>
      <c r="AX107" s="101"/>
      <c r="AY107" s="101"/>
      <c r="AZ107" s="101"/>
    </row>
    <row r="108" spans="1:52" ht="27.95" hidden="1" customHeight="1">
      <c r="A108" s="39" t="e">
        <f>IF(AND(H30="JV (Joint Venture)",H31=1), "", "Designation :")</f>
        <v>#REF!</v>
      </c>
      <c r="B108" s="1387"/>
      <c r="C108" s="1387"/>
      <c r="E108" s="39" t="s">
        <v>65</v>
      </c>
      <c r="F108" s="193"/>
      <c r="I108" s="65"/>
      <c r="J108" s="65"/>
      <c r="K108" s="65"/>
      <c r="L108" s="65"/>
      <c r="M108" s="65"/>
      <c r="N108" s="65"/>
      <c r="O108" s="65"/>
      <c r="P108" s="65"/>
      <c r="Q108" s="65"/>
      <c r="R108" s="65"/>
      <c r="S108" s="65"/>
      <c r="T108" s="65"/>
      <c r="U108" s="65"/>
      <c r="V108" s="65"/>
      <c r="W108" s="65"/>
      <c r="X108" s="65"/>
      <c r="Y108" s="65"/>
      <c r="Z108" s="65"/>
      <c r="AA108" s="65"/>
      <c r="AD108" s="765"/>
      <c r="AE108" s="765"/>
      <c r="AF108" s="64"/>
      <c r="AG108" s="64"/>
      <c r="AH108" s="64"/>
      <c r="AI108" s="64"/>
      <c r="AJ108" s="64"/>
      <c r="AK108" s="64"/>
      <c r="AL108" s="64"/>
      <c r="AM108" s="64"/>
      <c r="AN108" s="64"/>
      <c r="AO108" s="64"/>
      <c r="AP108" s="64"/>
      <c r="AQ108" s="101"/>
      <c r="AR108" s="101"/>
      <c r="AS108" s="101"/>
      <c r="AT108" s="101"/>
      <c r="AU108" s="101"/>
      <c r="AV108" s="101"/>
      <c r="AW108" s="101"/>
      <c r="AX108" s="101"/>
      <c r="AY108" s="101"/>
      <c r="AZ108" s="101"/>
    </row>
    <row r="109" spans="1:52" ht="27.95" customHeight="1">
      <c r="B109" s="31"/>
      <c r="C109" s="49"/>
      <c r="E109" s="31"/>
      <c r="I109" s="65"/>
      <c r="J109" s="65"/>
      <c r="K109" s="65"/>
      <c r="L109" s="65"/>
      <c r="M109" s="65"/>
      <c r="N109" s="65"/>
      <c r="O109" s="65"/>
      <c r="P109" s="65"/>
      <c r="Q109" s="65"/>
      <c r="R109" s="65"/>
      <c r="S109" s="65"/>
      <c r="T109" s="65"/>
      <c r="U109" s="65"/>
      <c r="V109" s="65"/>
      <c r="W109" s="65"/>
      <c r="X109" s="65"/>
      <c r="Y109" s="65"/>
      <c r="Z109" s="65"/>
      <c r="AA109" s="65"/>
      <c r="AD109" s="765"/>
      <c r="AE109" s="765"/>
      <c r="AF109" s="64"/>
      <c r="AG109" s="64"/>
      <c r="AH109" s="64"/>
      <c r="AI109" s="64"/>
      <c r="AJ109" s="64"/>
      <c r="AK109" s="64"/>
      <c r="AL109" s="64"/>
      <c r="AM109" s="64"/>
      <c r="AN109" s="64"/>
      <c r="AO109" s="64"/>
      <c r="AP109" s="64"/>
      <c r="AQ109" s="101"/>
      <c r="AR109" s="101"/>
      <c r="AS109" s="101"/>
      <c r="AT109" s="101"/>
      <c r="AU109" s="101"/>
      <c r="AV109" s="101"/>
      <c r="AW109" s="101"/>
      <c r="AX109" s="101"/>
      <c r="AY109" s="101"/>
      <c r="AZ109" s="101"/>
    </row>
    <row r="110" spans="1:52" ht="33" customHeight="1">
      <c r="A110" s="54" t="s">
        <v>922</v>
      </c>
      <c r="B110" s="23"/>
      <c r="C110" s="49"/>
      <c r="E110" s="31"/>
      <c r="F110" s="1"/>
      <c r="I110" s="65"/>
      <c r="J110" s="65"/>
      <c r="K110" s="65"/>
      <c r="L110" s="65"/>
      <c r="M110" s="65"/>
      <c r="N110" s="65"/>
      <c r="O110" s="65"/>
      <c r="P110" s="65"/>
      <c r="Q110" s="65"/>
      <c r="R110" s="65"/>
      <c r="S110" s="65"/>
      <c r="T110" s="65"/>
      <c r="U110" s="65"/>
      <c r="V110" s="65"/>
      <c r="W110" s="65"/>
      <c r="X110" s="65"/>
      <c r="Y110" s="65"/>
      <c r="Z110" s="65"/>
      <c r="AA110" s="65"/>
      <c r="AD110" s="765"/>
      <c r="AE110" s="765"/>
      <c r="AF110" s="64"/>
      <c r="AG110" s="64"/>
      <c r="AH110" s="64"/>
      <c r="AI110" s="64"/>
      <c r="AJ110" s="64"/>
      <c r="AK110" s="64"/>
      <c r="AL110" s="64"/>
      <c r="AM110" s="64"/>
      <c r="AN110" s="64"/>
      <c r="AO110" s="64"/>
      <c r="AP110" s="64"/>
      <c r="AQ110" s="101"/>
      <c r="AR110" s="101"/>
      <c r="AS110" s="101"/>
      <c r="AT110" s="101"/>
      <c r="AU110" s="101"/>
      <c r="AV110" s="101"/>
      <c r="AW110" s="101"/>
      <c r="AX110" s="101"/>
      <c r="AY110" s="101"/>
      <c r="AZ110" s="101"/>
    </row>
    <row r="111" spans="1:52" s="11" customFormat="1" ht="21" customHeight="1">
      <c r="A111" s="1390" t="s">
        <v>923</v>
      </c>
      <c r="B111" s="1390"/>
      <c r="C111" s="1390"/>
      <c r="D111" s="1384"/>
      <c r="E111" s="1384"/>
      <c r="F111" s="1384"/>
      <c r="G111" s="16"/>
      <c r="H111" s="16"/>
      <c r="I111" s="65"/>
      <c r="J111" s="65"/>
      <c r="K111" s="65"/>
      <c r="L111" s="65"/>
      <c r="M111" s="65"/>
      <c r="N111" s="65"/>
      <c r="O111" s="65"/>
      <c r="P111" s="65"/>
      <c r="Q111" s="65"/>
      <c r="R111" s="65"/>
      <c r="S111" s="65"/>
      <c r="T111" s="65"/>
      <c r="U111" s="65"/>
      <c r="V111" s="65"/>
      <c r="W111" s="65"/>
      <c r="X111" s="65"/>
      <c r="Y111" s="65"/>
      <c r="Z111" s="65"/>
      <c r="AA111" s="65"/>
      <c r="AB111" s="43"/>
      <c r="AC111" s="43"/>
      <c r="AD111" s="766"/>
      <c r="AE111" s="766"/>
      <c r="AF111" s="65"/>
      <c r="AG111" s="65"/>
      <c r="AH111" s="65"/>
      <c r="AI111" s="65"/>
      <c r="AJ111" s="65"/>
      <c r="AK111" s="65"/>
      <c r="AL111" s="65"/>
      <c r="AM111" s="65"/>
      <c r="AN111" s="65"/>
      <c r="AO111" s="65"/>
      <c r="AP111" s="65"/>
      <c r="AQ111" s="99"/>
      <c r="AR111" s="99"/>
      <c r="AS111" s="99"/>
      <c r="AT111" s="99"/>
      <c r="AU111" s="99"/>
      <c r="AV111" s="99"/>
      <c r="AW111" s="99"/>
      <c r="AX111" s="99"/>
      <c r="AY111" s="99"/>
      <c r="AZ111" s="99"/>
    </row>
    <row r="112" spans="1:52" s="11" customFormat="1" ht="21" customHeight="1">
      <c r="A112" s="1386"/>
      <c r="B112" s="1386"/>
      <c r="C112" s="1386"/>
      <c r="D112" s="1384"/>
      <c r="E112" s="1384"/>
      <c r="F112" s="1384"/>
      <c r="G112" s="16"/>
      <c r="H112" s="16"/>
      <c r="I112" s="65"/>
      <c r="J112" s="65"/>
      <c r="K112" s="65"/>
      <c r="L112" s="65"/>
      <c r="M112" s="65"/>
      <c r="N112" s="65"/>
      <c r="O112" s="65"/>
      <c r="P112" s="65"/>
      <c r="Q112" s="65"/>
      <c r="R112" s="65"/>
      <c r="S112" s="65"/>
      <c r="T112" s="65"/>
      <c r="U112" s="65"/>
      <c r="V112" s="65"/>
      <c r="W112" s="65"/>
      <c r="X112" s="65"/>
      <c r="Y112" s="65"/>
      <c r="Z112" s="65"/>
      <c r="AA112" s="65"/>
      <c r="AB112" s="43"/>
      <c r="AC112" s="43"/>
      <c r="AD112" s="766"/>
      <c r="AE112" s="766"/>
      <c r="AF112" s="65"/>
      <c r="AG112" s="65"/>
      <c r="AH112" s="65"/>
      <c r="AI112" s="65"/>
      <c r="AJ112" s="65"/>
      <c r="AK112" s="65"/>
      <c r="AL112" s="65"/>
      <c r="AM112" s="65"/>
      <c r="AN112" s="65"/>
      <c r="AO112" s="65"/>
      <c r="AP112" s="65"/>
      <c r="AQ112" s="99"/>
      <c r="AR112" s="99"/>
      <c r="AS112" s="99"/>
      <c r="AT112" s="99"/>
      <c r="AU112" s="99"/>
      <c r="AV112" s="99"/>
      <c r="AW112" s="99"/>
      <c r="AX112" s="99"/>
      <c r="AY112" s="99"/>
      <c r="AZ112" s="99"/>
    </row>
    <row r="113" spans="1:52" s="11" customFormat="1" ht="21" customHeight="1">
      <c r="A113" s="1385"/>
      <c r="B113" s="1385"/>
      <c r="C113" s="1385"/>
      <c r="D113" s="1384"/>
      <c r="E113" s="1384"/>
      <c r="F113" s="1384"/>
      <c r="G113" s="16"/>
      <c r="H113" s="16"/>
      <c r="I113" s="65"/>
      <c r="J113" s="65"/>
      <c r="K113" s="65"/>
      <c r="L113" s="65"/>
      <c r="M113" s="65"/>
      <c r="N113" s="65"/>
      <c r="O113" s="65"/>
      <c r="P113" s="65"/>
      <c r="Q113" s="65"/>
      <c r="R113" s="65"/>
      <c r="S113" s="65"/>
      <c r="T113" s="65"/>
      <c r="U113" s="65"/>
      <c r="V113" s="65"/>
      <c r="W113" s="65"/>
      <c r="X113" s="65"/>
      <c r="Y113" s="65"/>
      <c r="Z113" s="65"/>
      <c r="AA113" s="65"/>
      <c r="AB113" s="43"/>
      <c r="AC113" s="43"/>
      <c r="AD113" s="766"/>
      <c r="AE113" s="766"/>
      <c r="AF113" s="65"/>
      <c r="AG113" s="65"/>
      <c r="AH113" s="65"/>
      <c r="AI113" s="65"/>
      <c r="AJ113" s="65"/>
      <c r="AK113" s="65"/>
      <c r="AL113" s="65"/>
      <c r="AM113" s="65"/>
      <c r="AN113" s="65"/>
      <c r="AO113" s="65"/>
      <c r="AP113" s="65"/>
      <c r="AQ113" s="99"/>
      <c r="AR113" s="99"/>
      <c r="AS113" s="99"/>
      <c r="AT113" s="99"/>
      <c r="AU113" s="99"/>
      <c r="AV113" s="99"/>
      <c r="AW113" s="99"/>
      <c r="AX113" s="99"/>
      <c r="AY113" s="99"/>
      <c r="AZ113" s="99"/>
    </row>
    <row r="114" spans="1:52" s="11" customFormat="1" ht="21" customHeight="1">
      <c r="A114" s="1383" t="s">
        <v>924</v>
      </c>
      <c r="B114" s="1383"/>
      <c r="C114" s="1383"/>
      <c r="D114" s="1384"/>
      <c r="E114" s="1384"/>
      <c r="F114" s="1384"/>
      <c r="G114" s="16"/>
      <c r="H114" s="16"/>
      <c r="I114" s="65"/>
      <c r="J114" s="65"/>
      <c r="K114" s="65"/>
      <c r="L114" s="65"/>
      <c r="M114" s="65"/>
      <c r="N114" s="65"/>
      <c r="O114" s="65"/>
      <c r="P114" s="65"/>
      <c r="Q114" s="65"/>
      <c r="R114" s="65"/>
      <c r="S114" s="65"/>
      <c r="T114" s="65"/>
      <c r="U114" s="65"/>
      <c r="V114" s="65"/>
      <c r="W114" s="65"/>
      <c r="X114" s="65"/>
      <c r="Y114" s="65"/>
      <c r="Z114" s="65"/>
      <c r="AA114" s="65"/>
      <c r="AB114" s="43"/>
      <c r="AC114" s="43"/>
      <c r="AD114" s="766"/>
      <c r="AE114" s="766"/>
      <c r="AF114" s="65"/>
      <c r="AG114" s="65"/>
      <c r="AH114" s="65"/>
      <c r="AI114" s="65"/>
      <c r="AJ114" s="65"/>
      <c r="AK114" s="65"/>
      <c r="AL114" s="65"/>
      <c r="AM114" s="65"/>
      <c r="AN114" s="65"/>
      <c r="AO114" s="65"/>
      <c r="AP114" s="65"/>
      <c r="AQ114" s="99"/>
      <c r="AR114" s="99"/>
      <c r="AS114" s="99"/>
      <c r="AT114" s="99"/>
      <c r="AU114" s="99"/>
      <c r="AV114" s="99"/>
      <c r="AW114" s="99"/>
      <c r="AX114" s="99"/>
      <c r="AY114" s="99"/>
      <c r="AZ114" s="99"/>
    </row>
    <row r="115" spans="1:52" s="11" customFormat="1" ht="21" customHeight="1">
      <c r="A115" s="1383" t="s">
        <v>925</v>
      </c>
      <c r="B115" s="1383"/>
      <c r="C115" s="1383"/>
      <c r="D115" s="1384"/>
      <c r="E115" s="1384"/>
      <c r="F115" s="1384"/>
      <c r="G115" s="16"/>
      <c r="H115" s="16"/>
      <c r="I115" s="65"/>
      <c r="J115" s="65"/>
      <c r="K115" s="65"/>
      <c r="L115" s="65"/>
      <c r="M115" s="65"/>
      <c r="N115" s="65"/>
      <c r="O115" s="65"/>
      <c r="P115" s="65"/>
      <c r="Q115" s="65"/>
      <c r="R115" s="65"/>
      <c r="S115" s="65"/>
      <c r="T115" s="65"/>
      <c r="U115" s="65"/>
      <c r="V115" s="65"/>
      <c r="W115" s="65"/>
      <c r="X115" s="65"/>
      <c r="Y115" s="65"/>
      <c r="Z115" s="65"/>
      <c r="AA115" s="65"/>
      <c r="AB115" s="43"/>
      <c r="AC115" s="43"/>
      <c r="AD115" s="766"/>
      <c r="AE115" s="766"/>
      <c r="AF115" s="65"/>
      <c r="AG115" s="65"/>
      <c r="AH115" s="65"/>
      <c r="AI115" s="65"/>
      <c r="AJ115" s="65"/>
      <c r="AK115" s="65"/>
      <c r="AL115" s="65"/>
      <c r="AM115" s="65"/>
      <c r="AN115" s="65"/>
      <c r="AO115" s="65"/>
      <c r="AP115" s="65"/>
      <c r="AQ115" s="99"/>
      <c r="AR115" s="99"/>
      <c r="AS115" s="99"/>
      <c r="AT115" s="99"/>
      <c r="AU115" s="99"/>
      <c r="AV115" s="99"/>
      <c r="AW115" s="99"/>
      <c r="AX115" s="99"/>
      <c r="AY115" s="99"/>
      <c r="AZ115" s="99"/>
    </row>
    <row r="116" spans="1:52" s="11" customFormat="1" ht="52.5" customHeight="1">
      <c r="A116" s="1383" t="s">
        <v>926</v>
      </c>
      <c r="B116" s="1383"/>
      <c r="C116" s="1383"/>
      <c r="D116" s="1384"/>
      <c r="E116" s="1384"/>
      <c r="F116" s="1384"/>
      <c r="G116" s="63"/>
      <c r="H116" s="63"/>
      <c r="I116" s="65"/>
      <c r="J116" s="65"/>
      <c r="K116" s="65"/>
      <c r="L116" s="65"/>
      <c r="M116" s="65"/>
      <c r="N116" s="65"/>
      <c r="O116" s="65"/>
      <c r="P116" s="65"/>
      <c r="Q116" s="65"/>
      <c r="R116" s="65"/>
      <c r="S116" s="65"/>
      <c r="T116" s="65"/>
      <c r="U116" s="65"/>
      <c r="V116" s="65"/>
      <c r="W116" s="65"/>
      <c r="X116" s="65"/>
      <c r="Y116" s="65"/>
      <c r="Z116" s="65"/>
      <c r="AA116" s="65"/>
      <c r="AB116" s="43"/>
      <c r="AC116" s="43"/>
      <c r="AD116" s="766"/>
      <c r="AE116" s="766"/>
      <c r="AF116" s="65"/>
      <c r="AG116" s="65"/>
      <c r="AH116" s="65"/>
      <c r="AI116" s="65"/>
      <c r="AJ116" s="65"/>
      <c r="AK116" s="65"/>
      <c r="AL116" s="65"/>
      <c r="AM116" s="65"/>
      <c r="AN116" s="65"/>
      <c r="AO116" s="65"/>
      <c r="AP116" s="65"/>
      <c r="AQ116" s="99"/>
      <c r="AR116" s="99"/>
      <c r="AS116" s="99"/>
      <c r="AT116" s="99"/>
      <c r="AU116" s="99"/>
      <c r="AV116" s="99"/>
      <c r="AW116" s="99"/>
      <c r="AX116" s="99"/>
      <c r="AY116" s="99"/>
      <c r="AZ116" s="99"/>
    </row>
    <row r="117" spans="1:52" s="11" customFormat="1" ht="21" customHeight="1">
      <c r="A117" s="1390" t="s">
        <v>927</v>
      </c>
      <c r="B117" s="1390"/>
      <c r="C117" s="1390"/>
      <c r="D117" s="1384"/>
      <c r="E117" s="1384"/>
      <c r="F117" s="1384"/>
      <c r="G117" s="16"/>
      <c r="H117" s="16"/>
      <c r="I117" s="65"/>
      <c r="J117" s="65"/>
      <c r="K117" s="65"/>
      <c r="L117" s="65"/>
      <c r="M117" s="65"/>
      <c r="N117" s="65"/>
      <c r="O117" s="65"/>
      <c r="P117" s="65"/>
      <c r="Q117" s="65"/>
      <c r="R117" s="65"/>
      <c r="S117" s="65"/>
      <c r="T117" s="65"/>
      <c r="U117" s="65"/>
      <c r="V117" s="65"/>
      <c r="W117" s="65"/>
      <c r="X117" s="65"/>
      <c r="Y117" s="65"/>
      <c r="Z117" s="65"/>
      <c r="AA117" s="65"/>
      <c r="AB117" s="43"/>
      <c r="AC117" s="43"/>
      <c r="AD117" s="766"/>
      <c r="AE117" s="766"/>
      <c r="AF117" s="65"/>
      <c r="AG117" s="65"/>
      <c r="AH117" s="65"/>
      <c r="AI117" s="65"/>
      <c r="AJ117" s="65"/>
      <c r="AK117" s="65"/>
      <c r="AL117" s="65"/>
      <c r="AM117" s="65"/>
      <c r="AN117" s="65"/>
      <c r="AO117" s="65"/>
      <c r="AP117" s="65"/>
    </row>
    <row r="118" spans="1:52" s="11" customFormat="1" ht="21" customHeight="1">
      <c r="A118" s="1386"/>
      <c r="B118" s="1386"/>
      <c r="C118" s="1386"/>
      <c r="D118" s="1384"/>
      <c r="E118" s="1384"/>
      <c r="F118" s="1384"/>
      <c r="G118" s="16"/>
      <c r="H118" s="16"/>
      <c r="I118" s="65"/>
      <c r="J118" s="65"/>
      <c r="K118" s="65"/>
      <c r="L118" s="65"/>
      <c r="M118" s="65"/>
      <c r="N118" s="65"/>
      <c r="O118" s="65"/>
      <c r="P118" s="65"/>
      <c r="Q118" s="65"/>
      <c r="R118" s="65"/>
      <c r="S118" s="65"/>
      <c r="T118" s="65"/>
      <c r="U118" s="65"/>
      <c r="V118" s="65"/>
      <c r="W118" s="65"/>
      <c r="X118" s="65"/>
      <c r="Y118" s="65"/>
      <c r="Z118" s="65"/>
      <c r="AA118" s="65"/>
      <c r="AB118" s="43"/>
      <c r="AC118" s="43"/>
      <c r="AD118" s="766"/>
      <c r="AE118" s="766"/>
      <c r="AF118" s="65"/>
      <c r="AG118" s="65"/>
      <c r="AH118" s="65"/>
      <c r="AI118" s="65"/>
      <c r="AJ118" s="65"/>
      <c r="AK118" s="65"/>
      <c r="AL118" s="65"/>
      <c r="AM118" s="65"/>
      <c r="AN118" s="65"/>
      <c r="AO118" s="65"/>
      <c r="AP118" s="65"/>
    </row>
    <row r="119" spans="1:52">
      <c r="A119" s="1385"/>
      <c r="B119" s="1385"/>
      <c r="C119" s="1385"/>
      <c r="D119" s="1384"/>
      <c r="E119" s="1384"/>
      <c r="F119" s="1384"/>
      <c r="I119" s="65"/>
      <c r="J119" s="65"/>
      <c r="K119" s="65"/>
      <c r="L119" s="65"/>
      <c r="M119" s="65"/>
      <c r="N119" s="65"/>
      <c r="O119" s="65"/>
      <c r="P119" s="65"/>
      <c r="Q119" s="65"/>
      <c r="R119" s="65"/>
      <c r="S119" s="65"/>
      <c r="T119" s="65"/>
      <c r="U119" s="65"/>
      <c r="V119" s="65"/>
      <c r="W119" s="65"/>
      <c r="X119" s="65"/>
      <c r="Y119" s="65"/>
      <c r="Z119" s="65"/>
      <c r="AA119" s="65"/>
      <c r="AD119" s="765"/>
      <c r="AE119" s="765"/>
      <c r="AF119" s="64"/>
      <c r="AG119" s="64"/>
      <c r="AH119" s="64"/>
      <c r="AI119" s="64"/>
      <c r="AJ119" s="64"/>
      <c r="AK119" s="64"/>
      <c r="AL119" s="64"/>
      <c r="AM119" s="64"/>
      <c r="AN119" s="64"/>
      <c r="AO119" s="64"/>
      <c r="AP119" s="64"/>
    </row>
    <row r="120" spans="1:52">
      <c r="A120" s="54"/>
      <c r="B120" s="54"/>
      <c r="C120" s="54"/>
      <c r="D120" s="93"/>
      <c r="E120" s="93"/>
      <c r="F120" s="93"/>
      <c r="I120" s="65"/>
      <c r="J120" s="65"/>
      <c r="K120" s="65"/>
      <c r="L120" s="65"/>
      <c r="M120" s="65"/>
      <c r="N120" s="65"/>
      <c r="O120" s="65"/>
      <c r="P120" s="65"/>
      <c r="Q120" s="65"/>
      <c r="R120" s="65"/>
      <c r="S120" s="65"/>
      <c r="T120" s="65"/>
      <c r="U120" s="65"/>
      <c r="V120" s="65"/>
      <c r="W120" s="65"/>
      <c r="X120" s="65"/>
      <c r="Y120" s="65"/>
      <c r="Z120" s="65"/>
      <c r="AA120" s="65"/>
      <c r="AD120" s="765"/>
      <c r="AE120" s="765"/>
      <c r="AF120" s="64"/>
      <c r="AG120" s="64"/>
      <c r="AH120" s="64"/>
      <c r="AI120" s="64"/>
      <c r="AJ120" s="64"/>
      <c r="AK120" s="64"/>
      <c r="AL120" s="64"/>
      <c r="AM120" s="64"/>
      <c r="AN120" s="64"/>
      <c r="AO120" s="64"/>
      <c r="AP120" s="64"/>
    </row>
    <row r="121" spans="1:52" ht="47.25" customHeight="1">
      <c r="A121" s="1227" t="str">
        <f>H121&amp;I121&amp;J121</f>
        <v/>
      </c>
      <c r="B121" s="1227"/>
      <c r="C121" s="1227"/>
      <c r="D121" s="1227"/>
      <c r="E121" s="1227"/>
      <c r="F121" s="1227"/>
      <c r="H121" s="199"/>
      <c r="I121" s="200"/>
      <c r="J121" s="200"/>
      <c r="K121" s="65"/>
      <c r="L121" s="65"/>
      <c r="M121" s="65"/>
      <c r="N121" s="65"/>
      <c r="O121" s="65"/>
      <c r="P121" s="65"/>
      <c r="Q121" s="65"/>
      <c r="R121" s="65"/>
      <c r="S121" s="65"/>
      <c r="T121" s="65"/>
      <c r="U121" s="65"/>
      <c r="V121" s="65"/>
      <c r="W121" s="65"/>
      <c r="X121" s="65"/>
      <c r="Y121" s="65"/>
      <c r="Z121" s="65"/>
      <c r="AA121" s="65"/>
      <c r="AD121" s="765"/>
      <c r="AE121" s="765"/>
      <c r="AF121" s="64"/>
      <c r="AG121" s="64"/>
      <c r="AH121" s="64"/>
      <c r="AI121" s="64"/>
      <c r="AJ121" s="64"/>
      <c r="AK121" s="64"/>
      <c r="AL121" s="64"/>
      <c r="AM121" s="64"/>
      <c r="AN121" s="64"/>
      <c r="AO121" s="64"/>
      <c r="AP121" s="64"/>
    </row>
  </sheetData>
  <sheetProtection algorithmName="SHA-512" hashValue="B7HF4Scsz2zaVymluvp54cpGuh7EluTKWnh0xXGkRxch1x3ynXUjghLS0eHrPg3b9mGaWW0K9PwfvqDR3g1xSA==" saltValue="4917TMFWrcQB/Fxd9Qo8jw==" spinCount="100000" sheet="1"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19" customWidth="1"/>
    <col min="2" max="2" width="11.85546875" style="119" customWidth="1"/>
    <col min="3" max="16384" width="9.140625" style="119"/>
  </cols>
  <sheetData>
    <row r="1" spans="1:4" s="118" customFormat="1" ht="30" customHeight="1">
      <c r="A1" s="1407">
        <f>'Bid Form 1st Envelope '!I21</f>
        <v>0</v>
      </c>
      <c r="B1" s="1407"/>
    </row>
    <row r="2" spans="1:4" s="118" customFormat="1" ht="30" customHeight="1"/>
    <row r="3" spans="1:4">
      <c r="A3" s="118"/>
    </row>
    <row r="4" spans="1:4">
      <c r="A4" s="148" t="str">
        <f>IF(OR((A1&gt;9999999999),(A1&lt;0)),"Invalid Entry - More than 1000 crore OR -ve value",IF(A1=0, "Rs. Zero Only ",+CONCATENATE("Rs. ", B11,D11,B10,D10,B9,D9,B8,D8,B7,D7,B6," Only")))</f>
        <v xml:space="preserve">Rs. Zero Only </v>
      </c>
    </row>
    <row r="5" spans="1:4">
      <c r="A5" s="118"/>
    </row>
    <row r="6" spans="1:4">
      <c r="A6" s="149">
        <f>-INT(A1/100)*100+ROUND(A1,0)</f>
        <v>0</v>
      </c>
      <c r="B6" s="119" t="str">
        <f t="shared" ref="B6:B11" si="0">IF(A6=0,"",LOOKUP(A6,$A$13:$A$112,$B$13:$B$112))</f>
        <v/>
      </c>
      <c r="D6" s="148"/>
    </row>
    <row r="7" spans="1:4">
      <c r="A7" s="149">
        <f>-INT(A1/1000)*10+INT(A1/100)</f>
        <v>0</v>
      </c>
      <c r="B7" s="119" t="str">
        <f t="shared" si="0"/>
        <v/>
      </c>
      <c r="D7" s="148" t="str">
        <f>+IF(B7="",""," Hundred ")</f>
        <v/>
      </c>
    </row>
    <row r="8" spans="1:4">
      <c r="A8" s="149">
        <f>-INT(A1/100000)*100+INT(A1/1000)</f>
        <v>0</v>
      </c>
      <c r="B8" s="119" t="str">
        <f t="shared" si="0"/>
        <v/>
      </c>
      <c r="D8" s="148" t="str">
        <f>IF((B8=""),IF(C8="",""," Thousand ")," Thousand ")</f>
        <v/>
      </c>
    </row>
    <row r="9" spans="1:4">
      <c r="A9" s="149">
        <f>-INT(A1/10000000)*100+INT(A1/100000)</f>
        <v>0</v>
      </c>
      <c r="B9" s="119" t="str">
        <f t="shared" si="0"/>
        <v/>
      </c>
      <c r="D9" s="148" t="str">
        <f>IF((B9=""),IF(C9="",""," Lac ")," Lac ")</f>
        <v/>
      </c>
    </row>
    <row r="10" spans="1:4">
      <c r="A10" s="149">
        <f>-INT(A1/1000000000)*100+INT(A1/10000000)</f>
        <v>0</v>
      </c>
      <c r="B10" s="150" t="str">
        <f t="shared" si="0"/>
        <v/>
      </c>
      <c r="D10" s="148" t="str">
        <f>IF((B10=""),IF(C10="",""," Crore ")," Crore ")</f>
        <v/>
      </c>
    </row>
    <row r="11" spans="1:4">
      <c r="A11" s="151">
        <f>-INT(A1/10000000000)*1000+INT(A1/1000000000)</f>
        <v>0</v>
      </c>
      <c r="B11" s="150" t="str">
        <f t="shared" si="0"/>
        <v/>
      </c>
      <c r="D11" s="148" t="str">
        <f>IF((B11=""),IF(C11="",""," Hundred ")," Hundred ")</f>
        <v/>
      </c>
    </row>
    <row r="13" spans="1:4">
      <c r="A13" s="152">
        <v>1</v>
      </c>
      <c r="B13" s="153" t="s">
        <v>928</v>
      </c>
    </row>
    <row r="14" spans="1:4">
      <c r="A14" s="152">
        <v>2</v>
      </c>
      <c r="B14" s="153" t="s">
        <v>929</v>
      </c>
    </row>
    <row r="15" spans="1:4">
      <c r="A15" s="152">
        <v>3</v>
      </c>
      <c r="B15" s="153" t="s">
        <v>930</v>
      </c>
    </row>
    <row r="16" spans="1:4">
      <c r="A16" s="152">
        <v>4</v>
      </c>
      <c r="B16" s="153" t="s">
        <v>931</v>
      </c>
    </row>
    <row r="17" spans="1:2">
      <c r="A17" s="152">
        <v>5</v>
      </c>
      <c r="B17" s="153" t="s">
        <v>932</v>
      </c>
    </row>
    <row r="18" spans="1:2">
      <c r="A18" s="152">
        <v>6</v>
      </c>
      <c r="B18" s="153" t="s">
        <v>933</v>
      </c>
    </row>
    <row r="19" spans="1:2">
      <c r="A19" s="152">
        <v>7</v>
      </c>
      <c r="B19" s="153" t="s">
        <v>934</v>
      </c>
    </row>
    <row r="20" spans="1:2">
      <c r="A20" s="152">
        <v>8</v>
      </c>
      <c r="B20" s="153" t="s">
        <v>935</v>
      </c>
    </row>
    <row r="21" spans="1:2">
      <c r="A21" s="152">
        <v>9</v>
      </c>
      <c r="B21" s="153" t="s">
        <v>936</v>
      </c>
    </row>
    <row r="22" spans="1:2">
      <c r="A22" s="152">
        <v>10</v>
      </c>
      <c r="B22" s="153" t="s">
        <v>937</v>
      </c>
    </row>
    <row r="23" spans="1:2">
      <c r="A23" s="152">
        <v>11</v>
      </c>
      <c r="B23" s="153" t="s">
        <v>938</v>
      </c>
    </row>
    <row r="24" spans="1:2">
      <c r="A24" s="152">
        <v>12</v>
      </c>
      <c r="B24" s="153" t="s">
        <v>939</v>
      </c>
    </row>
    <row r="25" spans="1:2">
      <c r="A25" s="152">
        <v>13</v>
      </c>
      <c r="B25" s="153" t="s">
        <v>940</v>
      </c>
    </row>
    <row r="26" spans="1:2">
      <c r="A26" s="152">
        <v>14</v>
      </c>
      <c r="B26" s="153" t="s">
        <v>941</v>
      </c>
    </row>
    <row r="27" spans="1:2">
      <c r="A27" s="152">
        <v>15</v>
      </c>
      <c r="B27" s="153" t="s">
        <v>942</v>
      </c>
    </row>
    <row r="28" spans="1:2">
      <c r="A28" s="152">
        <v>16</v>
      </c>
      <c r="B28" s="153" t="s">
        <v>943</v>
      </c>
    </row>
    <row r="29" spans="1:2">
      <c r="A29" s="152">
        <v>17</v>
      </c>
      <c r="B29" s="153" t="s">
        <v>944</v>
      </c>
    </row>
    <row r="30" spans="1:2">
      <c r="A30" s="152">
        <v>18</v>
      </c>
      <c r="B30" s="153" t="s">
        <v>945</v>
      </c>
    </row>
    <row r="31" spans="1:2">
      <c r="A31" s="152">
        <v>19</v>
      </c>
      <c r="B31" s="153" t="s">
        <v>946</v>
      </c>
    </row>
    <row r="32" spans="1:2">
      <c r="A32" s="152">
        <v>20</v>
      </c>
      <c r="B32" s="153" t="s">
        <v>947</v>
      </c>
    </row>
    <row r="33" spans="1:2">
      <c r="A33" s="152">
        <v>21</v>
      </c>
      <c r="B33" s="153" t="s">
        <v>948</v>
      </c>
    </row>
    <row r="34" spans="1:2">
      <c r="A34" s="152">
        <v>22</v>
      </c>
      <c r="B34" s="153" t="s">
        <v>949</v>
      </c>
    </row>
    <row r="35" spans="1:2">
      <c r="A35" s="152">
        <v>23</v>
      </c>
      <c r="B35" s="153" t="s">
        <v>950</v>
      </c>
    </row>
    <row r="36" spans="1:2">
      <c r="A36" s="152">
        <v>24</v>
      </c>
      <c r="B36" s="153" t="s">
        <v>951</v>
      </c>
    </row>
    <row r="37" spans="1:2">
      <c r="A37" s="152">
        <v>25</v>
      </c>
      <c r="B37" s="153" t="s">
        <v>952</v>
      </c>
    </row>
    <row r="38" spans="1:2">
      <c r="A38" s="152">
        <v>26</v>
      </c>
      <c r="B38" s="153" t="s">
        <v>953</v>
      </c>
    </row>
    <row r="39" spans="1:2">
      <c r="A39" s="152">
        <v>27</v>
      </c>
      <c r="B39" s="153" t="s">
        <v>954</v>
      </c>
    </row>
    <row r="40" spans="1:2">
      <c r="A40" s="152">
        <v>28</v>
      </c>
      <c r="B40" s="153" t="s">
        <v>955</v>
      </c>
    </row>
    <row r="41" spans="1:2">
      <c r="A41" s="152">
        <v>29</v>
      </c>
      <c r="B41" s="153" t="s">
        <v>956</v>
      </c>
    </row>
    <row r="42" spans="1:2">
      <c r="A42" s="152">
        <v>30</v>
      </c>
      <c r="B42" s="153" t="s">
        <v>957</v>
      </c>
    </row>
    <row r="43" spans="1:2">
      <c r="A43" s="152">
        <v>31</v>
      </c>
      <c r="B43" s="153" t="s">
        <v>958</v>
      </c>
    </row>
    <row r="44" spans="1:2">
      <c r="A44" s="152">
        <v>32</v>
      </c>
      <c r="B44" s="153" t="s">
        <v>959</v>
      </c>
    </row>
    <row r="45" spans="1:2">
      <c r="A45" s="152">
        <v>33</v>
      </c>
      <c r="B45" s="153" t="s">
        <v>960</v>
      </c>
    </row>
    <row r="46" spans="1:2">
      <c r="A46" s="152">
        <v>34</v>
      </c>
      <c r="B46" s="153" t="s">
        <v>961</v>
      </c>
    </row>
    <row r="47" spans="1:2">
      <c r="A47" s="152">
        <v>35</v>
      </c>
      <c r="B47" s="153" t="s">
        <v>962</v>
      </c>
    </row>
    <row r="48" spans="1:2">
      <c r="A48" s="152">
        <v>36</v>
      </c>
      <c r="B48" s="153" t="s">
        <v>963</v>
      </c>
    </row>
    <row r="49" spans="1:2">
      <c r="A49" s="152">
        <v>37</v>
      </c>
      <c r="B49" s="153" t="s">
        <v>964</v>
      </c>
    </row>
    <row r="50" spans="1:2">
      <c r="A50" s="152">
        <v>38</v>
      </c>
      <c r="B50" s="153" t="s">
        <v>965</v>
      </c>
    </row>
    <row r="51" spans="1:2">
      <c r="A51" s="152">
        <v>39</v>
      </c>
      <c r="B51" s="153" t="s">
        <v>966</v>
      </c>
    </row>
    <row r="52" spans="1:2">
      <c r="A52" s="152">
        <v>40</v>
      </c>
      <c r="B52" s="153" t="s">
        <v>967</v>
      </c>
    </row>
    <row r="53" spans="1:2">
      <c r="A53" s="152">
        <v>41</v>
      </c>
      <c r="B53" s="153" t="s">
        <v>968</v>
      </c>
    </row>
    <row r="54" spans="1:2">
      <c r="A54" s="152">
        <v>42</v>
      </c>
      <c r="B54" s="153" t="s">
        <v>969</v>
      </c>
    </row>
    <row r="55" spans="1:2">
      <c r="A55" s="152">
        <v>43</v>
      </c>
      <c r="B55" s="153" t="s">
        <v>970</v>
      </c>
    </row>
    <row r="56" spans="1:2">
      <c r="A56" s="152">
        <v>44</v>
      </c>
      <c r="B56" s="153" t="s">
        <v>971</v>
      </c>
    </row>
    <row r="57" spans="1:2">
      <c r="A57" s="152">
        <v>45</v>
      </c>
      <c r="B57" s="153" t="s">
        <v>972</v>
      </c>
    </row>
    <row r="58" spans="1:2">
      <c r="A58" s="152">
        <v>46</v>
      </c>
      <c r="B58" s="153" t="s">
        <v>973</v>
      </c>
    </row>
    <row r="59" spans="1:2">
      <c r="A59" s="152">
        <v>47</v>
      </c>
      <c r="B59" s="153" t="s">
        <v>974</v>
      </c>
    </row>
    <row r="60" spans="1:2">
      <c r="A60" s="152">
        <v>48</v>
      </c>
      <c r="B60" s="153" t="s">
        <v>975</v>
      </c>
    </row>
    <row r="61" spans="1:2">
      <c r="A61" s="152">
        <v>49</v>
      </c>
      <c r="B61" s="153" t="s">
        <v>976</v>
      </c>
    </row>
    <row r="62" spans="1:2">
      <c r="A62" s="152">
        <v>50</v>
      </c>
      <c r="B62" s="153" t="s">
        <v>977</v>
      </c>
    </row>
    <row r="63" spans="1:2">
      <c r="A63" s="152">
        <v>51</v>
      </c>
      <c r="B63" s="153" t="s">
        <v>978</v>
      </c>
    </row>
    <row r="64" spans="1:2">
      <c r="A64" s="152">
        <v>52</v>
      </c>
      <c r="B64" s="153" t="s">
        <v>979</v>
      </c>
    </row>
    <row r="65" spans="1:2">
      <c r="A65" s="152">
        <v>53</v>
      </c>
      <c r="B65" s="153" t="s">
        <v>980</v>
      </c>
    </row>
    <row r="66" spans="1:2">
      <c r="A66" s="152">
        <v>54</v>
      </c>
      <c r="B66" s="153" t="s">
        <v>981</v>
      </c>
    </row>
    <row r="67" spans="1:2">
      <c r="A67" s="152">
        <v>55</v>
      </c>
      <c r="B67" s="153" t="s">
        <v>982</v>
      </c>
    </row>
    <row r="68" spans="1:2">
      <c r="A68" s="152">
        <v>56</v>
      </c>
      <c r="B68" s="153" t="s">
        <v>983</v>
      </c>
    </row>
    <row r="69" spans="1:2">
      <c r="A69" s="152">
        <v>57</v>
      </c>
      <c r="B69" s="153" t="s">
        <v>984</v>
      </c>
    </row>
    <row r="70" spans="1:2">
      <c r="A70" s="152">
        <v>58</v>
      </c>
      <c r="B70" s="153" t="s">
        <v>985</v>
      </c>
    </row>
    <row r="71" spans="1:2">
      <c r="A71" s="152">
        <v>59</v>
      </c>
      <c r="B71" s="153" t="s">
        <v>986</v>
      </c>
    </row>
    <row r="72" spans="1:2">
      <c r="A72" s="152">
        <v>60</v>
      </c>
      <c r="B72" s="153" t="s">
        <v>987</v>
      </c>
    </row>
    <row r="73" spans="1:2">
      <c r="A73" s="152">
        <v>61</v>
      </c>
      <c r="B73" s="153" t="s">
        <v>988</v>
      </c>
    </row>
    <row r="74" spans="1:2">
      <c r="A74" s="152">
        <v>62</v>
      </c>
      <c r="B74" s="153" t="s">
        <v>989</v>
      </c>
    </row>
    <row r="75" spans="1:2">
      <c r="A75" s="152">
        <v>63</v>
      </c>
      <c r="B75" s="153" t="s">
        <v>990</v>
      </c>
    </row>
    <row r="76" spans="1:2">
      <c r="A76" s="152">
        <v>64</v>
      </c>
      <c r="B76" s="153" t="s">
        <v>991</v>
      </c>
    </row>
    <row r="77" spans="1:2">
      <c r="A77" s="152">
        <v>65</v>
      </c>
      <c r="B77" s="153" t="s">
        <v>992</v>
      </c>
    </row>
    <row r="78" spans="1:2">
      <c r="A78" s="152">
        <v>66</v>
      </c>
      <c r="B78" s="153" t="s">
        <v>993</v>
      </c>
    </row>
    <row r="79" spans="1:2">
      <c r="A79" s="152">
        <v>67</v>
      </c>
      <c r="B79" s="153" t="s">
        <v>994</v>
      </c>
    </row>
    <row r="80" spans="1:2">
      <c r="A80" s="152">
        <v>68</v>
      </c>
      <c r="B80" s="153" t="s">
        <v>995</v>
      </c>
    </row>
    <row r="81" spans="1:2">
      <c r="A81" s="152">
        <v>69</v>
      </c>
      <c r="B81" s="153" t="s">
        <v>996</v>
      </c>
    </row>
    <row r="82" spans="1:2">
      <c r="A82" s="152">
        <v>70</v>
      </c>
      <c r="B82" s="153" t="s">
        <v>997</v>
      </c>
    </row>
    <row r="83" spans="1:2">
      <c r="A83" s="152">
        <v>71</v>
      </c>
      <c r="B83" s="153" t="s">
        <v>998</v>
      </c>
    </row>
    <row r="84" spans="1:2">
      <c r="A84" s="152">
        <v>72</v>
      </c>
      <c r="B84" s="153" t="s">
        <v>999</v>
      </c>
    </row>
    <row r="85" spans="1:2">
      <c r="A85" s="152">
        <v>73</v>
      </c>
      <c r="B85" s="153" t="s">
        <v>1000</v>
      </c>
    </row>
    <row r="86" spans="1:2">
      <c r="A86" s="152">
        <v>74</v>
      </c>
      <c r="B86" s="153" t="s">
        <v>1001</v>
      </c>
    </row>
    <row r="87" spans="1:2">
      <c r="A87" s="152">
        <v>75</v>
      </c>
      <c r="B87" s="153" t="s">
        <v>1002</v>
      </c>
    </row>
    <row r="88" spans="1:2">
      <c r="A88" s="152">
        <v>76</v>
      </c>
      <c r="B88" s="153" t="s">
        <v>1003</v>
      </c>
    </row>
    <row r="89" spans="1:2">
      <c r="A89" s="152">
        <v>77</v>
      </c>
      <c r="B89" s="153" t="s">
        <v>1004</v>
      </c>
    </row>
    <row r="90" spans="1:2">
      <c r="A90" s="152">
        <v>78</v>
      </c>
      <c r="B90" s="153" t="s">
        <v>1005</v>
      </c>
    </row>
    <row r="91" spans="1:2">
      <c r="A91" s="152">
        <v>79</v>
      </c>
      <c r="B91" s="153" t="s">
        <v>1006</v>
      </c>
    </row>
    <row r="92" spans="1:2">
      <c r="A92" s="152">
        <v>80</v>
      </c>
      <c r="B92" s="153" t="s">
        <v>1007</v>
      </c>
    </row>
    <row r="93" spans="1:2">
      <c r="A93" s="152">
        <v>81</v>
      </c>
      <c r="B93" s="153" t="s">
        <v>1008</v>
      </c>
    </row>
    <row r="94" spans="1:2">
      <c r="A94" s="152">
        <v>82</v>
      </c>
      <c r="B94" s="153" t="s">
        <v>1009</v>
      </c>
    </row>
    <row r="95" spans="1:2">
      <c r="A95" s="152">
        <v>83</v>
      </c>
      <c r="B95" s="153" t="s">
        <v>1010</v>
      </c>
    </row>
    <row r="96" spans="1:2">
      <c r="A96" s="152">
        <v>84</v>
      </c>
      <c r="B96" s="153" t="s">
        <v>1011</v>
      </c>
    </row>
    <row r="97" spans="1:2">
      <c r="A97" s="152">
        <v>85</v>
      </c>
      <c r="B97" s="153" t="s">
        <v>1012</v>
      </c>
    </row>
    <row r="98" spans="1:2">
      <c r="A98" s="152">
        <v>86</v>
      </c>
      <c r="B98" s="153" t="s">
        <v>1013</v>
      </c>
    </row>
    <row r="99" spans="1:2">
      <c r="A99" s="152">
        <v>87</v>
      </c>
      <c r="B99" s="153" t="s">
        <v>1014</v>
      </c>
    </row>
    <row r="100" spans="1:2">
      <c r="A100" s="152">
        <v>88</v>
      </c>
      <c r="B100" s="153" t="s">
        <v>1015</v>
      </c>
    </row>
    <row r="101" spans="1:2">
      <c r="A101" s="152">
        <v>89</v>
      </c>
      <c r="B101" s="153" t="s">
        <v>1016</v>
      </c>
    </row>
    <row r="102" spans="1:2">
      <c r="A102" s="152">
        <v>90</v>
      </c>
      <c r="B102" s="153" t="s">
        <v>1017</v>
      </c>
    </row>
    <row r="103" spans="1:2">
      <c r="A103" s="152">
        <v>91</v>
      </c>
      <c r="B103" s="153" t="s">
        <v>1018</v>
      </c>
    </row>
    <row r="104" spans="1:2">
      <c r="A104" s="152">
        <v>92</v>
      </c>
      <c r="B104" s="153" t="s">
        <v>1019</v>
      </c>
    </row>
    <row r="105" spans="1:2">
      <c r="A105" s="152">
        <v>93</v>
      </c>
      <c r="B105" s="153" t="s">
        <v>1020</v>
      </c>
    </row>
    <row r="106" spans="1:2">
      <c r="A106" s="152">
        <v>94</v>
      </c>
      <c r="B106" s="153" t="s">
        <v>1021</v>
      </c>
    </row>
    <row r="107" spans="1:2">
      <c r="A107" s="152">
        <v>95</v>
      </c>
      <c r="B107" s="153" t="s">
        <v>1022</v>
      </c>
    </row>
    <row r="108" spans="1:2">
      <c r="A108" s="152">
        <v>96</v>
      </c>
      <c r="B108" s="153" t="s">
        <v>1023</v>
      </c>
    </row>
    <row r="109" spans="1:2">
      <c r="A109" s="152">
        <v>97</v>
      </c>
      <c r="B109" s="153" t="s">
        <v>1024</v>
      </c>
    </row>
    <row r="110" spans="1:2">
      <c r="A110" s="152">
        <v>98</v>
      </c>
      <c r="B110" s="153" t="s">
        <v>1025</v>
      </c>
    </row>
    <row r="111" spans="1:2">
      <c r="A111" s="152">
        <v>99</v>
      </c>
      <c r="B111" s="153" t="s">
        <v>1026</v>
      </c>
    </row>
    <row r="112" spans="1:2">
      <c r="A112" s="152">
        <v>100</v>
      </c>
      <c r="B112" s="153" t="s">
        <v>1027</v>
      </c>
    </row>
  </sheetData>
  <sheetProtection password="8F0B" sheet="1" objects="1" scenarios="1" selectLockedCells="1" selectUnlockedCells="1"/>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J18" sqref="J18"/>
    </sheetView>
  </sheetViews>
  <sheetFormatPr defaultColWidth="9.140625" defaultRowHeight="16.5"/>
  <cols>
    <col min="1" max="1" width="12.140625" style="16" customWidth="1"/>
    <col min="2" max="2" width="15.7109375" style="16" customWidth="1"/>
    <col min="3" max="3" width="11.42578125" style="16" customWidth="1"/>
    <col min="4" max="4" width="27.140625" style="16" customWidth="1"/>
    <col min="5" max="5" width="52.85546875" style="16" customWidth="1"/>
    <col min="6" max="6" width="12.85546875" style="16" customWidth="1"/>
    <col min="7" max="7" width="9.7109375" style="16" hidden="1" customWidth="1"/>
    <col min="8" max="8" width="18" style="16" hidden="1" customWidth="1"/>
    <col min="9" max="25" width="9.7109375" style="16" customWidth="1"/>
    <col min="26" max="26" width="18" style="99" customWidth="1"/>
    <col min="27" max="28" width="9.140625" style="11"/>
    <col min="29" max="16384" width="9.140625" style="12"/>
  </cols>
  <sheetData>
    <row r="1" spans="1:46" ht="27" customHeight="1">
      <c r="A1" s="836" t="str">
        <f>Basic!A3&amp;Basic!B3</f>
        <v>Specification No.: CC/NT/W-TR/DOM/A04/24/04796</v>
      </c>
      <c r="B1" s="836"/>
      <c r="C1" s="836"/>
      <c r="D1" s="836"/>
      <c r="E1" s="254" t="str">
        <f>"Attachment-3(JV) " &amp; AT1</f>
        <v xml:space="preserve">Attachment-3(JV) </v>
      </c>
      <c r="F1" s="50"/>
      <c r="G1" s="50"/>
      <c r="H1" s="50"/>
      <c r="I1" s="50"/>
      <c r="J1" s="50"/>
      <c r="K1" s="50"/>
      <c r="L1" s="50"/>
      <c r="M1" s="50"/>
      <c r="N1" s="50"/>
      <c r="O1" s="50"/>
      <c r="P1" s="50"/>
      <c r="Q1" s="50"/>
      <c r="R1" s="50"/>
      <c r="S1" s="50"/>
      <c r="T1" s="50"/>
      <c r="U1" s="50"/>
      <c r="V1" s="50"/>
      <c r="W1" s="50"/>
      <c r="X1" s="50"/>
      <c r="Y1" s="50"/>
      <c r="Z1" s="102" t="str">
        <f>'Names of Bidder'!D6</f>
        <v>Sole Bidder</v>
      </c>
      <c r="AT1" s="101"/>
    </row>
    <row r="2" spans="1:46" ht="10.5" customHeight="1">
      <c r="Z2" s="102">
        <f>'Names of Bidder'!G6</f>
        <v>0</v>
      </c>
    </row>
    <row r="3" spans="1:46" ht="52.5" customHeight="1">
      <c r="A3" s="808" t="str">
        <f>Basic!B1</f>
        <v xml:space="preserve">400 kV Transformer  Package 4TR-04-(SIS) for 3X 500 MVA, 400/220/33kV Transformers  1x315 MVA, 400/220/33kV Transformers  Under SIS Reserve Fund </v>
      </c>
      <c r="B3" s="809"/>
      <c r="C3" s="809"/>
      <c r="D3" s="809"/>
      <c r="E3" s="809"/>
      <c r="F3" s="51"/>
      <c r="G3" s="51"/>
      <c r="H3" s="51"/>
      <c r="I3" s="51"/>
      <c r="J3" s="51"/>
      <c r="K3" s="51"/>
      <c r="L3" s="51"/>
      <c r="M3" s="51"/>
      <c r="N3" s="51"/>
      <c r="O3" s="51"/>
      <c r="P3" s="51"/>
      <c r="Q3" s="51"/>
      <c r="R3" s="51"/>
      <c r="S3" s="51"/>
      <c r="T3" s="51"/>
      <c r="U3" s="51"/>
      <c r="V3" s="51"/>
      <c r="W3" s="51"/>
      <c r="X3" s="51"/>
      <c r="Y3" s="51"/>
      <c r="Z3" s="103"/>
      <c r="AA3" s="14"/>
      <c r="AB3" s="13"/>
    </row>
    <row r="4" spans="1:46" ht="20.100000000000001" customHeight="1">
      <c r="A4" s="15"/>
      <c r="AB4" s="17"/>
      <c r="AC4" s="2"/>
    </row>
    <row r="5" spans="1:46" ht="20.100000000000001" customHeight="1">
      <c r="A5" s="837" t="s">
        <v>51</v>
      </c>
      <c r="B5" s="837"/>
      <c r="C5" s="837"/>
      <c r="D5" s="837"/>
      <c r="E5" s="837"/>
      <c r="F5" s="15"/>
      <c r="G5" s="15"/>
      <c r="H5" s="15"/>
      <c r="I5" s="15"/>
      <c r="J5" s="15"/>
      <c r="K5" s="15"/>
      <c r="L5" s="15"/>
      <c r="M5" s="15"/>
      <c r="N5" s="15"/>
      <c r="O5" s="15"/>
      <c r="P5" s="15"/>
      <c r="Q5" s="15"/>
      <c r="R5" s="15"/>
      <c r="S5" s="15"/>
      <c r="T5" s="15"/>
      <c r="U5" s="15"/>
      <c r="V5" s="15"/>
      <c r="W5" s="15"/>
      <c r="X5" s="15"/>
      <c r="Y5" s="15"/>
      <c r="Z5" s="104"/>
      <c r="AB5" s="17"/>
      <c r="AC5" s="2"/>
    </row>
    <row r="6" spans="1:46" ht="20.100000000000001" customHeight="1">
      <c r="A6" s="19"/>
      <c r="AB6" s="17"/>
      <c r="AC6" s="2"/>
    </row>
    <row r="7" spans="1:46" ht="20.100000000000001" customHeight="1">
      <c r="A7" s="20" t="str">
        <f>"Bidder’s Name and Address  :"</f>
        <v>Bidder’s Name and Address  :</v>
      </c>
      <c r="E7" s="5" t="s">
        <v>52</v>
      </c>
      <c r="F7" s="5"/>
      <c r="G7" s="5"/>
      <c r="H7" s="5"/>
      <c r="I7" s="5"/>
      <c r="J7" s="5"/>
      <c r="K7" s="5"/>
      <c r="L7" s="5"/>
      <c r="M7" s="5"/>
      <c r="N7" s="5"/>
      <c r="O7" s="5"/>
      <c r="P7" s="5"/>
      <c r="Q7" s="5"/>
      <c r="R7" s="5"/>
      <c r="S7" s="5"/>
      <c r="T7" s="5"/>
      <c r="U7" s="5"/>
      <c r="V7" s="5"/>
      <c r="W7" s="5"/>
      <c r="X7" s="5"/>
      <c r="Y7" s="5"/>
      <c r="AB7" s="17"/>
      <c r="AC7" s="2"/>
    </row>
    <row r="8" spans="1:46" ht="36" customHeight="1">
      <c r="A8" s="843" t="str">
        <f>IF('Names of Bidder'!D6= "JV (Joint Venture)", "JV of " &amp; Z8, "")</f>
        <v/>
      </c>
      <c r="B8" s="843"/>
      <c r="C8" s="843"/>
      <c r="D8" s="843"/>
      <c r="E8" s="3" t="s">
        <v>53</v>
      </c>
      <c r="F8" s="5"/>
      <c r="G8" s="5"/>
      <c r="I8" s="5"/>
      <c r="J8" s="5"/>
      <c r="K8" s="5"/>
      <c r="L8" s="5"/>
      <c r="M8" s="5"/>
      <c r="N8" s="5"/>
      <c r="O8" s="5"/>
      <c r="P8" s="5"/>
      <c r="Q8" s="5"/>
      <c r="R8" s="5"/>
      <c r="S8" s="5"/>
      <c r="T8" s="5"/>
      <c r="U8" s="5"/>
      <c r="V8" s="5"/>
      <c r="W8" s="5"/>
      <c r="X8" s="5"/>
      <c r="Y8" s="5"/>
      <c r="Z8" s="105" t="str">
        <f>IF('Names of Bidder'!D7=1,'Names of Bidder'!D18&amp;" &amp; "&amp;'Names of Bidder'!D23,IF('Names of Bidder'!D7="2 or More",'Names of Bidder'!D18&amp;" , "&amp;'Names of Bidder'!D23&amp;" &amp; "&amp;'Names of Bidder'!D28,""))</f>
        <v xml:space="preserve"> &amp; Ram Lal</v>
      </c>
      <c r="AB8" s="17"/>
      <c r="AC8" s="2"/>
    </row>
    <row r="9" spans="1:46" ht="20.100000000000001" customHeight="1">
      <c r="A9" s="4" t="s">
        <v>54</v>
      </c>
      <c r="B9" s="839">
        <f>'Names of Bidder'!D10</f>
        <v>0</v>
      </c>
      <c r="C9" s="839"/>
      <c r="D9" s="839"/>
      <c r="E9" s="3" t="s">
        <v>55</v>
      </c>
      <c r="F9" s="3"/>
      <c r="G9" s="3"/>
      <c r="H9" s="3"/>
      <c r="I9" s="3"/>
      <c r="J9" s="3"/>
      <c r="K9" s="3"/>
      <c r="L9" s="3"/>
      <c r="M9" s="3"/>
      <c r="N9" s="3"/>
      <c r="O9" s="3"/>
      <c r="P9" s="3"/>
      <c r="Q9" s="3"/>
      <c r="R9" s="3"/>
      <c r="S9" s="3"/>
      <c r="T9" s="3"/>
      <c r="U9" s="3"/>
      <c r="V9" s="3"/>
      <c r="W9" s="3"/>
      <c r="X9" s="3"/>
      <c r="Y9" s="3"/>
      <c r="AB9" s="17"/>
      <c r="AC9" s="2"/>
    </row>
    <row r="10" spans="1:46" ht="20.100000000000001" customHeight="1">
      <c r="A10" s="4" t="s">
        <v>56</v>
      </c>
      <c r="B10" s="840">
        <f>'Names of Bidder'!D11</f>
        <v>0</v>
      </c>
      <c r="C10" s="840"/>
      <c r="D10" s="840"/>
      <c r="E10" s="3" t="s">
        <v>57</v>
      </c>
      <c r="F10" s="3"/>
      <c r="G10" s="3"/>
      <c r="H10" s="3"/>
      <c r="I10" s="3"/>
      <c r="J10" s="3"/>
      <c r="K10" s="3"/>
      <c r="L10" s="3"/>
      <c r="M10" s="3"/>
      <c r="N10" s="3"/>
      <c r="O10" s="3"/>
      <c r="P10" s="3"/>
      <c r="Q10" s="3"/>
      <c r="R10" s="3"/>
      <c r="S10" s="3"/>
      <c r="T10" s="3"/>
      <c r="U10" s="3"/>
      <c r="V10" s="3"/>
      <c r="W10" s="3"/>
      <c r="X10" s="3"/>
      <c r="Y10" s="3"/>
      <c r="AB10" s="17"/>
      <c r="AC10" s="2"/>
    </row>
    <row r="11" spans="1:46" ht="20.100000000000001" customHeight="1">
      <c r="B11" s="840">
        <f>'Names of Bidder'!D12</f>
        <v>0</v>
      </c>
      <c r="C11" s="840"/>
      <c r="D11" s="840"/>
      <c r="E11" s="3" t="s">
        <v>58</v>
      </c>
      <c r="F11" s="3"/>
      <c r="G11" s="3"/>
      <c r="H11" s="3"/>
      <c r="I11" s="3"/>
      <c r="J11" s="3"/>
      <c r="K11" s="3"/>
      <c r="L11" s="3"/>
      <c r="M11" s="3"/>
      <c r="N11" s="3"/>
      <c r="O11" s="3"/>
      <c r="P11" s="3"/>
      <c r="Q11" s="3"/>
      <c r="R11" s="3"/>
      <c r="S11" s="3"/>
      <c r="T11" s="3"/>
      <c r="U11" s="3"/>
      <c r="V11" s="3"/>
      <c r="W11" s="3"/>
      <c r="X11" s="3"/>
      <c r="Y11" s="3"/>
    </row>
    <row r="12" spans="1:46" ht="20.100000000000001" customHeight="1">
      <c r="A12" s="19"/>
      <c r="B12" s="840">
        <f>'Names of Bidder'!D13</f>
        <v>0</v>
      </c>
      <c r="C12" s="840"/>
      <c r="D12" s="840"/>
      <c r="E12" s="3"/>
      <c r="F12" s="3"/>
      <c r="G12" s="3"/>
      <c r="H12" s="3"/>
      <c r="I12" s="3"/>
      <c r="J12" s="3"/>
      <c r="K12" s="3"/>
      <c r="L12" s="3"/>
      <c r="M12" s="3"/>
      <c r="N12" s="3"/>
      <c r="O12" s="3"/>
      <c r="P12" s="3"/>
      <c r="Q12" s="3"/>
      <c r="R12" s="3"/>
      <c r="S12" s="3"/>
      <c r="T12" s="3"/>
      <c r="U12" s="3"/>
      <c r="V12" s="3"/>
      <c r="W12" s="3"/>
      <c r="X12" s="3"/>
      <c r="Y12" s="3"/>
    </row>
    <row r="13" spans="1:46" ht="9.9499999999999993" customHeight="1">
      <c r="A13" s="19"/>
      <c r="B13" s="89"/>
      <c r="C13" s="89"/>
      <c r="D13" s="89"/>
      <c r="E13" s="12"/>
      <c r="F13" s="3"/>
      <c r="G13" s="3"/>
      <c r="H13" s="3"/>
      <c r="I13" s="3"/>
      <c r="J13" s="3"/>
      <c r="K13" s="3"/>
      <c r="L13" s="3"/>
      <c r="M13" s="3"/>
      <c r="N13" s="3"/>
      <c r="O13" s="3"/>
      <c r="P13" s="3"/>
      <c r="Q13" s="3"/>
      <c r="R13" s="3"/>
      <c r="S13" s="3"/>
      <c r="T13" s="3"/>
      <c r="U13" s="3"/>
      <c r="V13" s="3"/>
      <c r="W13" s="3"/>
      <c r="X13" s="3"/>
      <c r="Y13" s="3"/>
    </row>
    <row r="14" spans="1:46" ht="20.100000000000001" customHeight="1">
      <c r="A14" s="841" t="str">
        <f>IF('Names of Bidder'!D6="Sole Bidder", "This Attachment is Not Applicable", "")</f>
        <v>This Attachment is Not Applicable</v>
      </c>
      <c r="B14" s="841"/>
      <c r="C14" s="841"/>
      <c r="D14" s="841"/>
      <c r="E14" s="841"/>
      <c r="F14" s="3"/>
      <c r="G14" s="3"/>
      <c r="H14" s="3"/>
      <c r="I14" s="3"/>
      <c r="J14" s="3"/>
      <c r="K14" s="3"/>
      <c r="L14" s="3"/>
      <c r="M14" s="3"/>
      <c r="N14" s="3"/>
      <c r="O14" s="3"/>
      <c r="P14" s="3"/>
      <c r="Q14" s="3"/>
      <c r="R14" s="3"/>
      <c r="S14" s="3"/>
      <c r="T14" s="3"/>
      <c r="U14" s="3"/>
      <c r="V14" s="3"/>
      <c r="W14" s="3"/>
      <c r="X14" s="3"/>
      <c r="Y14" s="3"/>
    </row>
    <row r="15" spans="1:46" ht="20.100000000000001" customHeight="1">
      <c r="A15" s="20" t="s">
        <v>59</v>
      </c>
      <c r="B15" s="89"/>
      <c r="C15" s="89"/>
      <c r="D15" s="89"/>
      <c r="E15" s="3"/>
      <c r="F15" s="3"/>
      <c r="G15" s="3"/>
      <c r="H15" s="3"/>
      <c r="I15" s="3"/>
      <c r="J15" s="3"/>
      <c r="K15" s="3"/>
      <c r="L15" s="3"/>
      <c r="M15" s="3"/>
      <c r="N15" s="3"/>
      <c r="O15" s="3"/>
      <c r="P15" s="3"/>
      <c r="Q15" s="3"/>
      <c r="R15" s="3"/>
      <c r="S15" s="3"/>
      <c r="T15" s="3"/>
      <c r="U15" s="3"/>
      <c r="V15" s="3"/>
      <c r="W15" s="3"/>
      <c r="X15" s="3"/>
      <c r="Y15" s="3"/>
    </row>
    <row r="16" spans="1:46" ht="20.100000000000001" customHeight="1">
      <c r="A16" s="20"/>
      <c r="B16" s="842" t="str">
        <f>IF(Z2=1,"Other Partner",IF(Z2="2 or More","Other Partner-1",""))</f>
        <v/>
      </c>
      <c r="C16" s="842"/>
      <c r="D16" s="842"/>
      <c r="E16" s="92" t="str">
        <f>IF(Z2="2 or More", "Other Partner-2", "")</f>
        <v/>
      </c>
      <c r="F16" s="3"/>
      <c r="G16" s="3"/>
      <c r="H16" s="3"/>
      <c r="I16" s="3"/>
      <c r="J16" s="3"/>
      <c r="K16" s="3"/>
      <c r="L16" s="3"/>
      <c r="M16" s="3"/>
      <c r="N16" s="3"/>
      <c r="O16" s="3"/>
      <c r="P16" s="3"/>
      <c r="Q16" s="3"/>
      <c r="R16" s="3"/>
      <c r="S16" s="3"/>
      <c r="T16" s="3"/>
      <c r="U16" s="3"/>
      <c r="V16" s="3"/>
      <c r="W16" s="3"/>
      <c r="X16" s="3"/>
      <c r="Y16" s="3"/>
    </row>
    <row r="17" spans="1:28" ht="20.100000000000001" customHeight="1">
      <c r="A17" s="4" t="s">
        <v>54</v>
      </c>
      <c r="B17" s="840" t="str">
        <f>IF('Names of Bidder'!D23=0, "", 'Names of Bidder'!D23)</f>
        <v>Ram Lal</v>
      </c>
      <c r="C17" s="840"/>
      <c r="D17" s="840"/>
      <c r="E17" s="186" t="str">
        <f>IF($Z$2="2 or More", IF(#REF!=0, "",#REF!), "")</f>
        <v/>
      </c>
      <c r="F17" s="3"/>
      <c r="G17" s="3"/>
      <c r="H17" s="3"/>
      <c r="I17" s="3"/>
      <c r="J17" s="3"/>
      <c r="K17" s="3"/>
      <c r="L17" s="3"/>
      <c r="M17" s="3"/>
      <c r="N17" s="3"/>
      <c r="O17" s="3"/>
      <c r="P17" s="3"/>
      <c r="Q17" s="3"/>
      <c r="R17" s="3"/>
      <c r="S17" s="3"/>
      <c r="T17" s="3"/>
      <c r="U17" s="3"/>
      <c r="V17" s="3"/>
      <c r="W17" s="3"/>
      <c r="X17" s="3"/>
      <c r="Y17" s="3"/>
    </row>
    <row r="18" spans="1:28" ht="20.100000000000001" customHeight="1">
      <c r="A18" s="4" t="s">
        <v>56</v>
      </c>
      <c r="B18" s="840" t="str">
        <f>IF('Names of Bidder'!D24=0, "", 'Names of Bidder'!D24)</f>
        <v>G5</v>
      </c>
      <c r="C18" s="840"/>
      <c r="D18" s="840"/>
      <c r="E18" s="186" t="str">
        <f>IF($Z$2="2 or More", IF(#REF!=0, "",#REF!), "")</f>
        <v/>
      </c>
      <c r="F18" s="3"/>
      <c r="G18" s="3"/>
      <c r="H18" s="3"/>
      <c r="I18" s="3"/>
      <c r="J18" s="3"/>
      <c r="K18" s="3"/>
      <c r="L18" s="3"/>
      <c r="M18" s="3"/>
      <c r="N18" s="3"/>
      <c r="O18" s="3"/>
      <c r="P18" s="3"/>
      <c r="Q18" s="3"/>
      <c r="R18" s="3"/>
      <c r="S18" s="3"/>
      <c r="T18" s="3"/>
      <c r="U18" s="3"/>
      <c r="V18" s="3"/>
      <c r="W18" s="3"/>
      <c r="X18" s="3"/>
      <c r="Y18" s="3"/>
    </row>
    <row r="19" spans="1:28" ht="20.100000000000001" customHeight="1">
      <c r="A19" s="19"/>
      <c r="B19" s="840" t="str">
        <f>IF('Names of Bidder'!D25=0, "", 'Names of Bidder'!D25)</f>
        <v>Gurgaon</v>
      </c>
      <c r="C19" s="840"/>
      <c r="D19" s="840"/>
      <c r="E19" s="186" t="str">
        <f>IF($Z$2="2 or More", IF(#REF!=0, "",#REF!), "")</f>
        <v/>
      </c>
      <c r="AA19" s="3"/>
    </row>
    <row r="20" spans="1:28" ht="20.100000000000001" customHeight="1">
      <c r="A20" s="19"/>
      <c r="B20" s="840" t="str">
        <f>IF('Names of Bidder'!D26=0, "", 'Names of Bidder'!D26)</f>
        <v/>
      </c>
      <c r="C20" s="840"/>
      <c r="D20" s="840"/>
      <c r="E20" s="186" t="str">
        <f>IF($Z$2="2 or More", IF(#REF!=0, "",#REF!), "")</f>
        <v/>
      </c>
      <c r="AA20" s="3"/>
    </row>
    <row r="21" spans="1:28" ht="20.100000000000001" customHeight="1">
      <c r="A21" s="16" t="s">
        <v>60</v>
      </c>
    </row>
    <row r="22" spans="1:28" ht="84" customHeight="1">
      <c r="A22" s="838" t="s">
        <v>61</v>
      </c>
      <c r="B22" s="838"/>
      <c r="C22" s="838"/>
      <c r="D22" s="838"/>
      <c r="E22" s="838"/>
      <c r="F22" s="19"/>
      <c r="G22" s="19"/>
      <c r="H22" s="19" t="str">
        <f>'Names of Bidder'!D6</f>
        <v>Sole Bidder</v>
      </c>
      <c r="I22" s="19"/>
      <c r="J22" s="19"/>
      <c r="K22" s="19"/>
      <c r="L22" s="19"/>
      <c r="M22" s="19"/>
      <c r="N22" s="19"/>
      <c r="O22" s="19"/>
      <c r="P22" s="19"/>
      <c r="Q22" s="19"/>
      <c r="R22" s="19"/>
      <c r="S22" s="19"/>
      <c r="T22" s="19"/>
      <c r="U22" s="19"/>
      <c r="V22" s="19"/>
      <c r="W22" s="19"/>
      <c r="X22" s="19"/>
      <c r="Y22" s="19"/>
      <c r="Z22" s="106"/>
      <c r="AA22" s="21"/>
      <c r="AB22" s="21"/>
    </row>
    <row r="23" spans="1:28" ht="33" customHeight="1">
      <c r="D23" s="24"/>
    </row>
    <row r="24" spans="1:28" ht="33" customHeight="1">
      <c r="A24" s="23" t="s">
        <v>62</v>
      </c>
      <c r="B24" s="49" t="str">
        <f>'Names of Bidder'!D36&amp;"-"&amp; 'Names of Bidder'!E36&amp;"-" &amp;'Names of Bidder'!F36</f>
        <v>--</v>
      </c>
      <c r="C24" s="20"/>
      <c r="D24" s="24" t="s">
        <v>63</v>
      </c>
      <c r="E24" s="185" t="str">
        <f>IF('Names of Bidder'!D33=0, "", 'Names of Bidder'!D33)</f>
        <v/>
      </c>
      <c r="F24" s="20"/>
      <c r="G24" s="20"/>
      <c r="H24" s="20"/>
      <c r="I24" s="20"/>
      <c r="J24" s="20"/>
      <c r="K24" s="20"/>
      <c r="L24" s="20"/>
      <c r="M24" s="20"/>
      <c r="N24" s="20"/>
      <c r="O24" s="20"/>
      <c r="P24" s="20"/>
      <c r="Q24" s="20"/>
      <c r="R24" s="20"/>
      <c r="S24" s="20"/>
      <c r="T24" s="20"/>
      <c r="U24" s="20"/>
      <c r="V24" s="20"/>
      <c r="W24" s="20"/>
      <c r="X24" s="20"/>
      <c r="Y24" s="20"/>
      <c r="AA24" s="11">
        <f>Basic!B4</f>
        <v>0</v>
      </c>
    </row>
    <row r="25" spans="1:28" ht="33" customHeight="1">
      <c r="A25" s="23" t="s">
        <v>64</v>
      </c>
      <c r="B25" s="185" t="str">
        <f>IF('Names of Bidder'!D37=0, "", 'Names of Bidder'!D37)</f>
        <v/>
      </c>
      <c r="C25" s="20"/>
      <c r="D25" s="24" t="s">
        <v>65</v>
      </c>
      <c r="E25" s="185" t="str">
        <f>IF('Names of Bidder'!D34=0, "", 'Names of Bidder'!D34)</f>
        <v/>
      </c>
      <c r="F25" s="26"/>
      <c r="G25" s="26"/>
      <c r="H25" s="26"/>
      <c r="I25" s="26"/>
      <c r="J25" s="26"/>
      <c r="K25" s="26"/>
      <c r="L25" s="26"/>
      <c r="M25" s="26"/>
      <c r="N25" s="26"/>
      <c r="O25" s="26"/>
      <c r="P25" s="26"/>
      <c r="Q25" s="26"/>
      <c r="R25" s="26"/>
      <c r="S25" s="26"/>
      <c r="T25" s="26"/>
      <c r="U25" s="26"/>
      <c r="V25" s="26"/>
      <c r="W25" s="26"/>
      <c r="X25" s="26"/>
      <c r="Y25" s="26"/>
      <c r="AA25" s="11">
        <f>Basic!B5</f>
        <v>24</v>
      </c>
    </row>
    <row r="26" spans="1:28" ht="33" customHeight="1">
      <c r="C26" s="20"/>
      <c r="D26" s="24"/>
      <c r="F26" s="26"/>
      <c r="G26" s="26"/>
      <c r="H26" s="26"/>
      <c r="I26" s="26"/>
      <c r="J26" s="26"/>
      <c r="K26" s="26"/>
      <c r="L26" s="26"/>
      <c r="M26" s="26"/>
      <c r="N26" s="26"/>
      <c r="O26" s="26"/>
      <c r="P26" s="26"/>
      <c r="Q26" s="26"/>
      <c r="R26" s="26"/>
      <c r="S26" s="26"/>
      <c r="T26" s="26"/>
      <c r="U26" s="26"/>
      <c r="V26" s="26"/>
      <c r="W26" s="26"/>
      <c r="X26" s="26"/>
      <c r="Y26" s="26"/>
    </row>
    <row r="27" spans="1:28" ht="33" customHeight="1">
      <c r="A27" s="20"/>
      <c r="C27" s="20"/>
      <c r="E27" s="20"/>
      <c r="F27" s="20"/>
      <c r="G27" s="20"/>
      <c r="H27" s="20"/>
      <c r="I27" s="20"/>
      <c r="J27" s="20"/>
      <c r="K27" s="20"/>
      <c r="L27" s="20"/>
      <c r="M27" s="20"/>
      <c r="N27" s="20"/>
      <c r="O27" s="20"/>
      <c r="P27" s="20"/>
      <c r="Q27" s="20"/>
      <c r="R27" s="20"/>
      <c r="S27" s="20"/>
      <c r="T27" s="20"/>
      <c r="U27" s="20"/>
      <c r="V27" s="20"/>
      <c r="W27" s="20"/>
      <c r="X27" s="20"/>
      <c r="Y27" s="20"/>
    </row>
    <row r="28" spans="1:28" ht="20.100000000000001" customHeight="1"/>
    <row r="29" spans="1:28" ht="20.100000000000001" customHeight="1">
      <c r="A29" s="25"/>
    </row>
    <row r="30" spans="1:28" ht="20.100000000000001" customHeight="1"/>
    <row r="31" spans="1:28" ht="20.100000000000001" customHeight="1"/>
    <row r="32" spans="1:28"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9" style="264" customWidth="1"/>
    <col min="7" max="7" width="16.42578125" style="264" customWidth="1"/>
    <col min="8" max="8" width="13.28515625" style="264" customWidth="1"/>
    <col min="9" max="9" width="25.71093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8" width="0" style="264" hidden="1" customWidth="1"/>
    <col min="29" max="16384" width="9.140625" style="264"/>
  </cols>
  <sheetData>
    <row r="1" spans="1:9" ht="24" customHeight="1">
      <c r="A1" s="297" t="str">
        <f>Basic!A3&amp;Basic!B3</f>
        <v>Specification No.: CC/NT/W-TR/DOM/A04/24/04796</v>
      </c>
      <c r="B1" s="313"/>
      <c r="C1" s="313"/>
      <c r="D1" s="313"/>
      <c r="E1" s="313"/>
      <c r="F1" s="313"/>
      <c r="G1" s="313"/>
      <c r="H1" s="262"/>
      <c r="I1" s="262" t="s">
        <v>66</v>
      </c>
    </row>
    <row r="2" spans="1:9" ht="15.75" customHeight="1"/>
    <row r="3" spans="1:9" ht="85.5" customHeight="1">
      <c r="A3" s="844" t="str">
        <f>Basic!B1</f>
        <v xml:space="preserve">400 kV Transformer  Package 4TR-04-(SIS) for 3X 500 MVA, 400/220/33kV Transformers  1x315 MVA, 400/220/33kV Transformers  Under SIS Reserve Fund </v>
      </c>
      <c r="B3" s="844"/>
      <c r="C3" s="844"/>
      <c r="D3" s="844"/>
      <c r="E3" s="844"/>
      <c r="F3" s="844"/>
      <c r="G3" s="844"/>
      <c r="H3" s="844"/>
      <c r="I3" s="844"/>
    </row>
    <row r="5" spans="1:9" ht="21.75" customHeight="1">
      <c r="A5" s="845" t="s">
        <v>67</v>
      </c>
      <c r="B5" s="845"/>
      <c r="C5" s="845"/>
      <c r="D5" s="845"/>
      <c r="E5" s="845"/>
      <c r="F5" s="845"/>
      <c r="G5" s="845"/>
      <c r="H5" s="845"/>
      <c r="I5" s="845"/>
    </row>
    <row r="7" spans="1:9" ht="16.5">
      <c r="A7" s="269" t="str">
        <f>'[11]Attach 3(JV)'!A7:D7</f>
        <v>Bidder’s Name and Address (Lead Partner of) :</v>
      </c>
      <c r="F7" s="271"/>
      <c r="H7" s="293" t="str">
        <f>'[11]Attach 3(JV)'!E7</f>
        <v>To:</v>
      </c>
    </row>
    <row r="8" spans="1:9" ht="32.25" customHeight="1">
      <c r="A8" s="846" t="str">
        <f>IF('Names of Bidder'!D6= "JV (Joint Venture)", "JV of " &amp; Z8, "")</f>
        <v/>
      </c>
      <c r="B8" s="846"/>
      <c r="C8" s="846"/>
      <c r="D8" s="846"/>
      <c r="F8" s="377"/>
      <c r="H8" s="295" t="str">
        <f>'[11]Attach 3(JV)'!E8</f>
        <v>Contract Services</v>
      </c>
    </row>
    <row r="9" spans="1:9" ht="18" customHeight="1">
      <c r="A9" s="269" t="s">
        <v>68</v>
      </c>
      <c r="B9" s="847">
        <f>'Attach 3(JV)'!B9:D9</f>
        <v>0</v>
      </c>
      <c r="C9" s="847"/>
      <c r="F9" s="377"/>
      <c r="H9" s="295" t="str">
        <f>'[11]Attach 3(JV)'!E9</f>
        <v>Power Grid Corporation of India Ltd.,</v>
      </c>
    </row>
    <row r="10" spans="1:9" ht="18" customHeight="1">
      <c r="A10" s="269" t="s">
        <v>69</v>
      </c>
      <c r="B10" s="848">
        <f>'Attach 3(JV)'!B10:D10</f>
        <v>0</v>
      </c>
      <c r="C10" s="848"/>
      <c r="F10" s="377"/>
      <c r="H10" s="295" t="str">
        <f>'[11]Attach 3(JV)'!E10</f>
        <v>"Saudamini", Plot No. 2, Sector 29</v>
      </c>
    </row>
    <row r="11" spans="1:9" ht="17.25" customHeight="1">
      <c r="B11" s="848">
        <f>'Attach 3(JV)'!B11:D11</f>
        <v>0</v>
      </c>
      <c r="C11" s="848"/>
      <c r="F11" s="377"/>
      <c r="H11" s="295" t="str">
        <f>'[11]Attach 3(JV)'!E11</f>
        <v>Gurgaon (Haryana) - 122001</v>
      </c>
    </row>
    <row r="12" spans="1:9" ht="18" customHeight="1">
      <c r="B12" s="848">
        <f>'Attach 3(JV)'!B12:D12</f>
        <v>0</v>
      </c>
      <c r="C12" s="848"/>
    </row>
    <row r="13" spans="1:9">
      <c r="B13" s="848" t="str">
        <f>IF('Names of Bidder'!D22=0, "", 'Names of Bidder'!D22)</f>
        <v/>
      </c>
      <c r="C13" s="848"/>
    </row>
    <row r="14" spans="1:9">
      <c r="A14" s="264" t="s">
        <v>60</v>
      </c>
    </row>
    <row r="16" spans="1:9" ht="66" customHeight="1">
      <c r="A16" s="849" t="s">
        <v>70</v>
      </c>
      <c r="B16" s="849"/>
      <c r="C16" s="849"/>
      <c r="D16" s="849"/>
      <c r="E16" s="849"/>
      <c r="F16" s="849"/>
      <c r="G16" s="849"/>
      <c r="H16" s="849"/>
      <c r="I16" s="849"/>
    </row>
    <row r="17" spans="1:13" ht="9.75" customHeight="1"/>
    <row r="18" spans="1:13" ht="14.25" customHeight="1">
      <c r="A18" s="378" t="s">
        <v>71</v>
      </c>
      <c r="B18" s="849" t="s">
        <v>72</v>
      </c>
      <c r="C18" s="849"/>
      <c r="D18" s="849"/>
      <c r="E18" s="849"/>
      <c r="F18" s="849"/>
      <c r="M18" s="379"/>
    </row>
    <row r="19" spans="1:13" ht="17.25" hidden="1" customHeight="1">
      <c r="A19" s="378" t="s">
        <v>71</v>
      </c>
      <c r="B19" s="849" t="s">
        <v>73</v>
      </c>
      <c r="C19" s="849"/>
      <c r="D19" s="849"/>
      <c r="E19" s="849"/>
      <c r="F19" s="849"/>
      <c r="G19" s="849"/>
      <c r="H19" s="849"/>
      <c r="M19" s="379"/>
    </row>
    <row r="20" spans="1:13" ht="16.5" hidden="1">
      <c r="A20" s="380" t="s">
        <v>74</v>
      </c>
      <c r="B20" s="850" t="e">
        <f>'[11]Name of Bidder'!C13</f>
        <v>#REF!</v>
      </c>
      <c r="C20" s="850"/>
      <c r="D20" s="850"/>
      <c r="E20" s="850"/>
      <c r="F20" s="850"/>
      <c r="G20" s="850"/>
      <c r="H20" s="850"/>
      <c r="M20" s="309">
        <f>'[11]Name of Bidder'!F6</f>
        <v>2</v>
      </c>
    </row>
    <row r="21" spans="1:13" ht="16.5" hidden="1">
      <c r="A21" s="380" t="s">
        <v>75</v>
      </c>
      <c r="B21" s="850" t="e">
        <f>'[11]Name of Bidder'!C18</f>
        <v>#REF!</v>
      </c>
      <c r="C21" s="850"/>
      <c r="D21" s="850"/>
      <c r="E21" s="850"/>
      <c r="F21" s="850"/>
      <c r="G21" s="850"/>
      <c r="H21" s="850"/>
      <c r="M21" s="309" t="str">
        <f>'[11]Name of Bidder'!F8</f>
        <v>2 or more</v>
      </c>
    </row>
    <row r="22" spans="1:13" ht="17.25" hidden="1" customHeight="1">
      <c r="A22" s="380" t="s">
        <v>76</v>
      </c>
      <c r="B22" s="850" t="e">
        <f>'[11]Name of Bidder'!C23</f>
        <v>#REF!</v>
      </c>
      <c r="C22" s="850"/>
      <c r="D22" s="850"/>
      <c r="E22" s="850"/>
      <c r="F22" s="850"/>
      <c r="G22" s="850"/>
      <c r="H22" s="850"/>
      <c r="I22" s="312"/>
    </row>
    <row r="23" spans="1:13" ht="15.75" hidden="1" customHeight="1">
      <c r="B23" s="381" t="s">
        <v>77</v>
      </c>
    </row>
    <row r="24" spans="1:13" ht="10.5" customHeight="1">
      <c r="A24" s="382"/>
    </row>
    <row r="25" spans="1:13" ht="25.5" hidden="1" customHeight="1">
      <c r="A25" s="849" t="s">
        <v>78</v>
      </c>
      <c r="B25" s="849"/>
      <c r="C25" s="849"/>
      <c r="D25" s="849"/>
      <c r="E25" s="849"/>
      <c r="F25" s="849"/>
      <c r="G25" s="849"/>
      <c r="H25" s="849"/>
    </row>
    <row r="26" spans="1:13" ht="31.5" customHeight="1">
      <c r="A26" s="851" t="s">
        <v>79</v>
      </c>
      <c r="B26" s="851"/>
      <c r="C26" s="851"/>
      <c r="D26" s="851"/>
      <c r="E26" s="851"/>
      <c r="F26" s="851"/>
      <c r="G26" s="851"/>
      <c r="H26" s="851"/>
      <c r="I26" s="312"/>
    </row>
    <row r="27" spans="1:13" ht="26.25" customHeight="1">
      <c r="A27" s="383" t="s">
        <v>80</v>
      </c>
      <c r="B27" s="851" t="s">
        <v>81</v>
      </c>
      <c r="C27" s="851"/>
      <c r="D27" s="851"/>
      <c r="E27" s="851"/>
      <c r="F27" s="851"/>
      <c r="G27" s="851"/>
      <c r="H27" s="851"/>
      <c r="I27" s="312"/>
    </row>
    <row r="28" spans="1:13" ht="26.25" customHeight="1">
      <c r="A28" s="384" t="s">
        <v>82</v>
      </c>
      <c r="B28" s="852" t="s">
        <v>83</v>
      </c>
      <c r="C28" s="852"/>
      <c r="D28" s="852"/>
      <c r="E28" s="852"/>
      <c r="F28" s="852"/>
      <c r="G28" s="852"/>
      <c r="H28" s="852"/>
    </row>
    <row r="29" spans="1:13" ht="26.25" customHeight="1">
      <c r="A29" s="384" t="s">
        <v>84</v>
      </c>
      <c r="B29" s="852" t="s">
        <v>85</v>
      </c>
      <c r="C29" s="852"/>
      <c r="D29" s="852"/>
      <c r="E29" s="852"/>
      <c r="F29" s="852"/>
      <c r="G29" s="852"/>
      <c r="H29" s="852"/>
    </row>
    <row r="30" spans="1:13" ht="41.25" customHeight="1">
      <c r="A30" s="384" t="s">
        <v>86</v>
      </c>
      <c r="B30" s="852" t="s">
        <v>87</v>
      </c>
      <c r="C30" s="852"/>
      <c r="D30" s="852"/>
      <c r="E30" s="852"/>
      <c r="F30" s="852"/>
      <c r="G30" s="852"/>
      <c r="H30" s="852"/>
    </row>
    <row r="31" spans="1:13" ht="9.75" customHeight="1">
      <c r="A31" s="384"/>
      <c r="B31" s="312"/>
      <c r="C31" s="312"/>
      <c r="D31" s="312"/>
      <c r="E31" s="312"/>
      <c r="F31" s="312"/>
      <c r="G31" s="312"/>
      <c r="H31" s="312"/>
      <c r="I31" s="312"/>
    </row>
    <row r="32" spans="1:13" ht="25.5" customHeight="1">
      <c r="A32" s="383" t="s">
        <v>88</v>
      </c>
      <c r="B32" s="853" t="s">
        <v>89</v>
      </c>
      <c r="C32" s="853"/>
      <c r="D32" s="853"/>
      <c r="E32" s="853"/>
      <c r="F32" s="853"/>
      <c r="G32" s="853"/>
      <c r="H32" s="853"/>
      <c r="I32" s="312"/>
    </row>
    <row r="33" spans="1:9" ht="22.5" customHeight="1">
      <c r="A33" s="384" t="s">
        <v>82</v>
      </c>
      <c r="B33" s="851" t="s">
        <v>90</v>
      </c>
      <c r="C33" s="851"/>
      <c r="D33" s="851"/>
      <c r="E33" s="851"/>
      <c r="F33" s="851"/>
      <c r="G33" s="851"/>
      <c r="H33" s="851"/>
      <c r="I33" s="312"/>
    </row>
    <row r="34" spans="1:9" ht="24.75" hidden="1" customHeight="1">
      <c r="A34" s="384" t="s">
        <v>84</v>
      </c>
      <c r="B34" s="851" t="s">
        <v>91</v>
      </c>
      <c r="C34" s="851"/>
      <c r="D34" s="851"/>
      <c r="E34" s="851"/>
      <c r="F34" s="851"/>
      <c r="G34" s="851"/>
      <c r="H34" s="851"/>
      <c r="I34" s="312"/>
    </row>
    <row r="35" spans="1:9" ht="12" customHeight="1">
      <c r="A35" s="312"/>
      <c r="B35" s="312"/>
      <c r="C35" s="312"/>
      <c r="D35" s="312"/>
      <c r="E35" s="312"/>
      <c r="F35" s="312"/>
      <c r="G35" s="312"/>
      <c r="H35" s="312"/>
      <c r="I35" s="312"/>
    </row>
    <row r="36" spans="1:9" s="387" customFormat="1" ht="24.75" customHeight="1">
      <c r="A36" s="385" t="s">
        <v>92</v>
      </c>
      <c r="B36" s="854" t="s">
        <v>93</v>
      </c>
      <c r="C36" s="854"/>
      <c r="D36" s="854"/>
      <c r="E36" s="854"/>
      <c r="F36" s="854"/>
      <c r="G36" s="854"/>
      <c r="H36" s="854"/>
      <c r="I36" s="386"/>
    </row>
    <row r="37" spans="1:9" ht="24" customHeight="1">
      <c r="A37" s="312"/>
      <c r="B37" s="853" t="s">
        <v>94</v>
      </c>
      <c r="C37" s="853"/>
      <c r="D37" s="853"/>
      <c r="E37" s="853"/>
      <c r="F37" s="853"/>
      <c r="G37" s="853"/>
      <c r="H37" s="853"/>
      <c r="I37" s="312"/>
    </row>
    <row r="38" spans="1:9" ht="54" customHeight="1">
      <c r="A38" s="312"/>
      <c r="B38" s="851" t="s">
        <v>95</v>
      </c>
      <c r="C38" s="851"/>
      <c r="D38" s="851"/>
      <c r="E38" s="851"/>
      <c r="F38" s="851"/>
      <c r="G38" s="851"/>
      <c r="H38" s="851"/>
      <c r="I38" s="312"/>
    </row>
    <row r="39" spans="1:9" ht="15.75" customHeight="1">
      <c r="A39" s="855" t="s">
        <v>96</v>
      </c>
      <c r="B39" s="858" t="s">
        <v>97</v>
      </c>
      <c r="C39" s="859"/>
      <c r="D39" s="864" t="s">
        <v>98</v>
      </c>
      <c r="E39" s="864"/>
      <c r="F39" s="864"/>
      <c r="G39" s="312"/>
      <c r="H39" s="312"/>
    </row>
    <row r="40" spans="1:9" ht="19.5" customHeight="1">
      <c r="A40" s="856"/>
      <c r="B40" s="860"/>
      <c r="C40" s="861"/>
      <c r="D40" s="864"/>
      <c r="E40" s="864"/>
      <c r="F40" s="864"/>
      <c r="G40" s="312"/>
      <c r="H40" s="312"/>
      <c r="I40" s="312"/>
    </row>
    <row r="41" spans="1:9" ht="20.25" customHeight="1">
      <c r="A41" s="857"/>
      <c r="B41" s="862"/>
      <c r="C41" s="863"/>
      <c r="D41" s="864"/>
      <c r="E41" s="864"/>
      <c r="F41" s="864"/>
      <c r="G41" s="312"/>
      <c r="H41" s="312"/>
      <c r="I41" s="312"/>
    </row>
    <row r="42" spans="1:9" ht="30.75" customHeight="1">
      <c r="A42" s="390">
        <v>1</v>
      </c>
      <c r="B42" s="874" t="s">
        <v>99</v>
      </c>
      <c r="C42" s="874"/>
      <c r="D42" s="880" t="str">
        <f>IF('Names of Bidder'!D18=0, "", 'Names of Bidder'!D18)</f>
        <v/>
      </c>
      <c r="E42" s="881"/>
      <c r="F42" s="882"/>
      <c r="G42" s="312"/>
      <c r="H42" s="312"/>
      <c r="I42" s="312"/>
    </row>
    <row r="43" spans="1:9" ht="22.5" customHeight="1">
      <c r="A43" s="865">
        <v>2</v>
      </c>
      <c r="B43" s="868" t="s">
        <v>100</v>
      </c>
      <c r="C43" s="869"/>
      <c r="D43" s="875"/>
      <c r="E43" s="876"/>
      <c r="F43" s="877"/>
      <c r="G43" s="312"/>
      <c r="H43" s="312"/>
      <c r="I43" s="312"/>
    </row>
    <row r="44" spans="1:9" ht="22.5" customHeight="1">
      <c r="A44" s="866"/>
      <c r="B44" s="870"/>
      <c r="C44" s="871"/>
      <c r="D44" s="875"/>
      <c r="E44" s="876"/>
      <c r="F44" s="877"/>
      <c r="G44" s="312"/>
      <c r="H44" s="312"/>
      <c r="I44" s="312"/>
    </row>
    <row r="45" spans="1:9" ht="21.75" customHeight="1">
      <c r="A45" s="867"/>
      <c r="B45" s="872"/>
      <c r="C45" s="873"/>
      <c r="D45" s="875"/>
      <c r="E45" s="876"/>
      <c r="F45" s="877"/>
      <c r="G45" s="312"/>
      <c r="H45" s="312"/>
      <c r="I45" s="312"/>
    </row>
    <row r="46" spans="1:9" ht="18.75" customHeight="1">
      <c r="A46" s="390">
        <v>3</v>
      </c>
      <c r="B46" s="874" t="s">
        <v>101</v>
      </c>
      <c r="C46" s="874"/>
      <c r="D46" s="875"/>
      <c r="E46" s="876"/>
      <c r="F46" s="877"/>
      <c r="G46" s="312"/>
      <c r="H46" s="312"/>
      <c r="I46" s="312"/>
    </row>
    <row r="47" spans="1:9" ht="20.25" customHeight="1">
      <c r="A47" s="390">
        <v>4</v>
      </c>
      <c r="B47" s="874" t="s">
        <v>102</v>
      </c>
      <c r="C47" s="874"/>
      <c r="D47" s="875"/>
      <c r="E47" s="876"/>
      <c r="F47" s="877"/>
      <c r="G47" s="312"/>
      <c r="H47" s="312"/>
      <c r="I47" s="312"/>
    </row>
    <row r="48" spans="1:9" ht="19.5" customHeight="1">
      <c r="A48" s="391">
        <v>5</v>
      </c>
      <c r="B48" s="874" t="s">
        <v>103</v>
      </c>
      <c r="C48" s="874"/>
      <c r="D48" s="875"/>
      <c r="E48" s="876"/>
      <c r="F48" s="877"/>
      <c r="G48" s="312"/>
      <c r="H48" s="312"/>
    </row>
    <row r="49" spans="1:10" ht="51.75" customHeight="1">
      <c r="A49" s="390">
        <v>6</v>
      </c>
      <c r="B49" s="874" t="s">
        <v>104</v>
      </c>
      <c r="C49" s="874"/>
      <c r="D49" s="875"/>
      <c r="E49" s="876"/>
      <c r="F49" s="877"/>
      <c r="G49" s="312"/>
      <c r="H49" s="312"/>
      <c r="I49" s="312"/>
    </row>
    <row r="50" spans="1:10" ht="49.5" customHeight="1">
      <c r="A50" s="390">
        <v>7</v>
      </c>
      <c r="B50" s="874" t="s">
        <v>105</v>
      </c>
      <c r="C50" s="874"/>
      <c r="D50" s="875"/>
      <c r="E50" s="876"/>
      <c r="F50" s="877"/>
      <c r="G50" s="312"/>
      <c r="H50" s="312"/>
      <c r="I50" s="312"/>
    </row>
    <row r="51" spans="1:10" ht="24" customHeight="1">
      <c r="A51" s="390">
        <v>8</v>
      </c>
      <c r="B51" s="874" t="s">
        <v>106</v>
      </c>
      <c r="C51" s="874"/>
      <c r="D51" s="875"/>
      <c r="E51" s="876"/>
      <c r="F51" s="877"/>
      <c r="G51" s="312"/>
      <c r="H51" s="312"/>
      <c r="I51" s="312"/>
    </row>
    <row r="52" spans="1:10" ht="22.5" customHeight="1">
      <c r="A52" s="392"/>
      <c r="B52" s="393" t="s">
        <v>107</v>
      </c>
      <c r="C52" s="394"/>
      <c r="D52" s="875"/>
      <c r="E52" s="876"/>
      <c r="F52" s="877"/>
      <c r="G52" s="312"/>
      <c r="H52" s="312"/>
      <c r="I52" s="312"/>
    </row>
    <row r="53" spans="1:10" ht="24.75" customHeight="1">
      <c r="A53" s="392"/>
      <c r="B53" s="393" t="s">
        <v>108</v>
      </c>
      <c r="C53" s="394"/>
      <c r="D53" s="875"/>
      <c r="E53" s="876"/>
      <c r="F53" s="877"/>
      <c r="G53" s="312"/>
      <c r="H53" s="312"/>
      <c r="I53" s="312"/>
    </row>
    <row r="54" spans="1:10" ht="22.5" customHeight="1">
      <c r="A54" s="395"/>
      <c r="B54" s="393" t="s">
        <v>109</v>
      </c>
      <c r="C54" s="396"/>
      <c r="D54" s="875"/>
      <c r="E54" s="876"/>
      <c r="F54" s="877"/>
      <c r="G54" s="312"/>
      <c r="H54" s="312"/>
    </row>
    <row r="55" spans="1:10" ht="13.5" customHeight="1">
      <c r="A55" s="312"/>
      <c r="B55" s="312"/>
      <c r="C55" s="312"/>
      <c r="D55" s="312"/>
      <c r="E55" s="312"/>
      <c r="F55" s="312"/>
      <c r="G55" s="312"/>
      <c r="H55" s="312"/>
      <c r="I55" s="312"/>
    </row>
    <row r="56" spans="1:10" s="360" customFormat="1" ht="47.25" customHeight="1">
      <c r="A56" s="390">
        <v>9</v>
      </c>
      <c r="B56" s="883" t="s">
        <v>110</v>
      </c>
      <c r="C56" s="884"/>
      <c r="D56" s="884"/>
      <c r="E56" s="884"/>
      <c r="F56" s="885"/>
      <c r="G56" s="397" t="s">
        <v>31</v>
      </c>
      <c r="H56" s="398"/>
      <c r="I56" s="46"/>
      <c r="J56" s="46"/>
    </row>
    <row r="57" spans="1:10" s="360" customFormat="1" ht="42" customHeight="1">
      <c r="A57" s="390">
        <v>10</v>
      </c>
      <c r="B57" s="883" t="s">
        <v>111</v>
      </c>
      <c r="C57" s="884"/>
      <c r="D57" s="884"/>
      <c r="E57" s="884"/>
      <c r="F57" s="885"/>
      <c r="G57" s="397"/>
      <c r="H57" s="398"/>
      <c r="I57" s="46"/>
      <c r="J57" s="46"/>
    </row>
    <row r="58" spans="1:10" s="360" customFormat="1" ht="12" customHeight="1">
      <c r="A58" s="46"/>
      <c r="B58" s="46"/>
      <c r="C58" s="46"/>
      <c r="D58" s="46"/>
      <c r="E58" s="46"/>
      <c r="F58" s="46"/>
      <c r="G58" s="46"/>
      <c r="H58" s="46"/>
      <c r="I58" s="46"/>
      <c r="J58" s="46"/>
    </row>
    <row r="59" spans="1:10" s="360" customFormat="1" ht="12" customHeight="1">
      <c r="A59" s="46"/>
      <c r="B59" s="46"/>
      <c r="C59" s="46"/>
      <c r="D59" s="46"/>
      <c r="E59" s="46"/>
      <c r="F59" s="46"/>
      <c r="G59" s="46"/>
      <c r="H59" s="46"/>
      <c r="I59" s="46"/>
      <c r="J59" s="46"/>
    </row>
    <row r="60" spans="1:10" s="360" customFormat="1" ht="24" customHeight="1">
      <c r="A60" s="399">
        <v>2</v>
      </c>
      <c r="B60" s="886" t="s">
        <v>112</v>
      </c>
      <c r="C60" s="886"/>
      <c r="D60" s="886"/>
      <c r="E60" s="886"/>
      <c r="F60" s="886"/>
      <c r="G60" s="886"/>
      <c r="H60" s="886"/>
      <c r="I60" s="886"/>
      <c r="J60" s="46"/>
    </row>
    <row r="61" spans="1:10" s="360" customFormat="1" ht="16.5">
      <c r="A61" s="46"/>
      <c r="B61" s="46"/>
      <c r="C61" s="46"/>
      <c r="D61" s="46"/>
      <c r="E61" s="46"/>
      <c r="F61" s="46"/>
      <c r="G61" s="46"/>
      <c r="H61" s="46"/>
      <c r="I61" s="46"/>
      <c r="J61" s="46"/>
    </row>
    <row r="62" spans="1:10" s="360" customFormat="1" ht="24.75" customHeight="1">
      <c r="A62" s="400" t="s">
        <v>113</v>
      </c>
      <c r="B62" s="887" t="s">
        <v>114</v>
      </c>
      <c r="C62" s="887"/>
      <c r="D62" s="887"/>
      <c r="E62" s="887"/>
      <c r="F62" s="887"/>
      <c r="G62" s="887"/>
      <c r="H62" s="887"/>
      <c r="I62" s="887"/>
      <c r="J62" s="46"/>
    </row>
    <row r="63" spans="1:10" s="360" customFormat="1" ht="10.5" customHeight="1">
      <c r="A63" s="46"/>
      <c r="B63" s="46"/>
      <c r="C63" s="46"/>
      <c r="D63" s="46"/>
      <c r="E63" s="46"/>
      <c r="F63" s="46"/>
      <c r="G63" s="46"/>
      <c r="H63" s="46"/>
      <c r="I63" s="46"/>
      <c r="J63" s="46"/>
    </row>
    <row r="64" spans="1:10" s="360" customFormat="1" ht="75" customHeight="1">
      <c r="A64" s="401" t="s">
        <v>115</v>
      </c>
      <c r="B64" s="878" t="s">
        <v>116</v>
      </c>
      <c r="C64" s="878"/>
      <c r="D64" s="878"/>
      <c r="E64" s="878"/>
      <c r="F64" s="878"/>
      <c r="G64" s="878"/>
      <c r="H64" s="878"/>
      <c r="I64" s="878"/>
    </row>
    <row r="65" spans="1:189" s="360" customFormat="1" ht="192.75" customHeight="1">
      <c r="A65" s="401" t="s">
        <v>117</v>
      </c>
      <c r="B65" s="879" t="s">
        <v>118</v>
      </c>
      <c r="C65" s="879"/>
      <c r="D65" s="879"/>
      <c r="E65" s="879"/>
      <c r="F65" s="879"/>
      <c r="G65" s="879"/>
      <c r="H65" s="879"/>
      <c r="I65" s="879"/>
      <c r="J65" s="46"/>
    </row>
    <row r="66" spans="1:189" s="360" customFormat="1" ht="213" customHeight="1">
      <c r="A66" s="401" t="s">
        <v>119</v>
      </c>
      <c r="B66" s="879" t="s">
        <v>120</v>
      </c>
      <c r="C66" s="879"/>
      <c r="D66" s="879"/>
      <c r="E66" s="879"/>
      <c r="F66" s="879"/>
      <c r="G66" s="879"/>
      <c r="H66" s="879"/>
      <c r="I66" s="879"/>
      <c r="J66" s="46"/>
    </row>
    <row r="67" spans="1:189" s="360" customFormat="1" ht="60" customHeight="1">
      <c r="A67" s="401"/>
      <c r="B67" s="879" t="s">
        <v>121</v>
      </c>
      <c r="C67" s="879"/>
      <c r="D67" s="879"/>
      <c r="E67" s="879"/>
      <c r="F67" s="879"/>
      <c r="G67" s="879"/>
      <c r="H67" s="879"/>
      <c r="I67" s="879"/>
      <c r="J67" s="46"/>
    </row>
    <row r="68" spans="1:189" s="360" customFormat="1" ht="24.75" customHeight="1">
      <c r="A68" s="401"/>
      <c r="B68" s="879" t="s">
        <v>122</v>
      </c>
      <c r="C68" s="879"/>
      <c r="D68" s="879"/>
      <c r="E68" s="879"/>
      <c r="F68" s="879"/>
      <c r="G68" s="879"/>
      <c r="H68" s="879"/>
      <c r="I68" s="879"/>
      <c r="J68" s="46"/>
    </row>
    <row r="69" spans="1:189" s="360" customFormat="1" ht="16.5">
      <c r="A69" s="46"/>
      <c r="B69" s="46"/>
      <c r="C69" s="46"/>
      <c r="D69" s="46"/>
      <c r="E69" s="46"/>
      <c r="F69" s="46"/>
      <c r="G69" s="46"/>
      <c r="H69" s="46"/>
      <c r="I69" s="46"/>
      <c r="J69" s="46"/>
    </row>
    <row r="70" spans="1:189" s="360" customFormat="1" ht="57" customHeight="1">
      <c r="A70" s="401" t="s">
        <v>123</v>
      </c>
      <c r="B70" s="888" t="s">
        <v>124</v>
      </c>
      <c r="C70" s="888"/>
      <c r="D70" s="888"/>
      <c r="E70" s="888"/>
      <c r="F70" s="888"/>
      <c r="G70" s="888"/>
      <c r="H70" s="888"/>
      <c r="I70" s="888"/>
      <c r="J70" s="46"/>
    </row>
    <row r="71" spans="1:189" s="360" customFormat="1" ht="41.25" customHeight="1">
      <c r="B71" s="888" t="s">
        <v>125</v>
      </c>
      <c r="C71" s="888"/>
      <c r="D71" s="888"/>
      <c r="E71" s="888"/>
      <c r="F71" s="888"/>
      <c r="G71" s="888"/>
      <c r="H71" s="888"/>
      <c r="I71" s="888"/>
    </row>
    <row r="72" spans="1:189" s="360" customFormat="1" ht="16.5" customHeight="1">
      <c r="B72" s="524"/>
      <c r="C72" s="524"/>
      <c r="D72" s="524"/>
      <c r="E72" s="524"/>
      <c r="F72" s="524"/>
      <c r="G72" s="524"/>
      <c r="H72" s="524"/>
      <c r="I72" s="524"/>
    </row>
    <row r="73" spans="1:189" s="360" customFormat="1" ht="41.25" customHeight="1">
      <c r="A73" s="527">
        <v>2.2000000000000002</v>
      </c>
      <c r="B73" s="894" t="s">
        <v>126</v>
      </c>
      <c r="C73" s="894"/>
      <c r="D73" s="894"/>
      <c r="E73" s="894"/>
      <c r="F73" s="894"/>
      <c r="G73" s="894"/>
      <c r="H73" s="894"/>
      <c r="I73" s="894"/>
    </row>
    <row r="74" spans="1:189" s="360" customFormat="1" ht="41.25" customHeight="1">
      <c r="A74" s="527" t="s">
        <v>127</v>
      </c>
      <c r="B74" s="895" t="s">
        <v>128</v>
      </c>
      <c r="C74" s="895"/>
      <c r="D74" s="895"/>
      <c r="E74" s="895"/>
      <c r="F74" s="895"/>
      <c r="G74" s="896"/>
      <c r="H74" s="897"/>
      <c r="I74" s="897"/>
    </row>
    <row r="75" spans="1:189" s="360" customFormat="1" ht="16.5" customHeight="1">
      <c r="B75" s="524"/>
      <c r="C75" s="524"/>
      <c r="D75" s="524"/>
      <c r="E75" s="524"/>
      <c r="F75" s="524"/>
      <c r="G75" s="524"/>
      <c r="H75" s="524"/>
      <c r="I75" s="524"/>
    </row>
    <row r="76" spans="1:189" s="531" customFormat="1" ht="24" customHeight="1">
      <c r="A76" s="1003">
        <v>2.2999999999999998</v>
      </c>
      <c r="B76" s="994" t="s">
        <v>129</v>
      </c>
      <c r="C76" s="994"/>
      <c r="D76" s="994"/>
      <c r="E76" s="994"/>
      <c r="F76" s="994"/>
      <c r="G76" s="994"/>
      <c r="H76" s="994"/>
      <c r="I76" s="994"/>
      <c r="AB76" s="562"/>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row>
    <row r="77" spans="1:189" s="360" customFormat="1" ht="48.75" customHeight="1">
      <c r="A77" s="1003"/>
      <c r="B77" s="889" t="s">
        <v>130</v>
      </c>
      <c r="C77" s="889"/>
      <c r="D77" s="889"/>
      <c r="E77" s="889"/>
      <c r="F77" s="889"/>
      <c r="G77" s="889"/>
      <c r="H77" s="889"/>
      <c r="I77" s="889"/>
      <c r="J77" s="46"/>
    </row>
    <row r="78" spans="1:189" s="360" customFormat="1" ht="38.25" customHeight="1">
      <c r="A78" s="548">
        <v>1</v>
      </c>
      <c r="B78" s="890" t="s">
        <v>131</v>
      </c>
      <c r="C78" s="891"/>
      <c r="D78" s="891"/>
      <c r="E78" s="891"/>
      <c r="F78" s="892">
        <v>0</v>
      </c>
      <c r="G78" s="892"/>
      <c r="H78" s="892"/>
      <c r="I78" s="892"/>
      <c r="J78" s="402"/>
      <c r="K78" s="402"/>
      <c r="L78" s="402"/>
      <c r="M78" s="402"/>
      <c r="N78" s="403">
        <f>'[12]Name of Bidder'!D12</f>
        <v>0</v>
      </c>
      <c r="O78" s="402"/>
      <c r="P78" s="402"/>
      <c r="Q78" s="402"/>
      <c r="R78" s="402"/>
      <c r="S78" s="402"/>
      <c r="T78" s="402"/>
      <c r="U78" s="402"/>
      <c r="V78" s="402"/>
      <c r="W78" s="402"/>
      <c r="X78" s="402"/>
      <c r="Y78" s="402"/>
    </row>
    <row r="79" spans="1:189" s="360" customFormat="1" ht="44.25" customHeight="1">
      <c r="A79" s="548">
        <v>2</v>
      </c>
      <c r="B79" s="898" t="s">
        <v>132</v>
      </c>
      <c r="C79" s="899"/>
      <c r="D79" s="899"/>
      <c r="E79" s="995"/>
      <c r="F79" s="892"/>
      <c r="G79" s="892"/>
      <c r="H79" s="892"/>
      <c r="I79" s="892"/>
      <c r="J79" s="25"/>
      <c r="K79" s="25"/>
      <c r="L79" s="25"/>
      <c r="M79" s="25"/>
      <c r="N79" s="404">
        <f>'[12]Name of Bidder'!D22</f>
        <v>0</v>
      </c>
      <c r="O79" s="25"/>
      <c r="P79" s="25"/>
      <c r="Q79" s="25"/>
      <c r="R79" s="25"/>
      <c r="S79" s="25"/>
      <c r="T79" s="25"/>
      <c r="U79" s="25"/>
      <c r="V79" s="25"/>
      <c r="W79" s="25"/>
      <c r="X79" s="25"/>
      <c r="Y79" s="25"/>
    </row>
    <row r="80" spans="1:189" s="360" customFormat="1" ht="44.25" customHeight="1">
      <c r="A80" s="548">
        <v>3</v>
      </c>
      <c r="B80" s="898" t="s">
        <v>133</v>
      </c>
      <c r="C80" s="899"/>
      <c r="D80" s="899"/>
      <c r="E80" s="899"/>
      <c r="F80" s="487"/>
      <c r="G80" s="900"/>
      <c r="H80" s="901"/>
      <c r="I80" s="487"/>
      <c r="J80" s="25"/>
      <c r="K80" s="25"/>
      <c r="L80" s="25"/>
      <c r="M80" s="25"/>
      <c r="N80" s="256"/>
      <c r="O80" s="25"/>
      <c r="P80" s="25"/>
      <c r="Q80" s="25"/>
      <c r="R80" s="25"/>
      <c r="S80" s="25"/>
      <c r="T80" s="25"/>
      <c r="U80" s="25"/>
      <c r="V80" s="25"/>
      <c r="W80" s="25"/>
      <c r="X80" s="25"/>
      <c r="Y80" s="25"/>
    </row>
    <row r="81" spans="1:25" s="360" customFormat="1" ht="36.75" customHeight="1">
      <c r="A81" s="548">
        <v>4</v>
      </c>
      <c r="B81" s="898" t="s">
        <v>134</v>
      </c>
      <c r="C81" s="899"/>
      <c r="D81" s="899"/>
      <c r="E81" s="995"/>
      <c r="F81" s="487"/>
      <c r="G81" s="893"/>
      <c r="H81" s="893"/>
      <c r="I81" s="486"/>
      <c r="J81" s="25"/>
      <c r="K81" s="25"/>
      <c r="L81" s="25"/>
      <c r="M81" s="25"/>
      <c r="N81" s="25"/>
      <c r="O81" s="25"/>
      <c r="P81" s="25"/>
      <c r="Q81" s="25"/>
      <c r="R81" s="25"/>
      <c r="S81" s="25"/>
      <c r="T81" s="25"/>
      <c r="U81" s="25"/>
      <c r="V81" s="25"/>
      <c r="W81" s="25"/>
      <c r="X81" s="25"/>
      <c r="Y81" s="25"/>
    </row>
    <row r="82" spans="1:25" s="360" customFormat="1" ht="23.25" customHeight="1">
      <c r="A82" s="1005">
        <v>5</v>
      </c>
      <c r="B82" s="996" t="s">
        <v>135</v>
      </c>
      <c r="C82" s="997"/>
      <c r="D82" s="997"/>
      <c r="E82" s="998"/>
      <c r="F82" s="487"/>
      <c r="G82" s="893"/>
      <c r="H82" s="893"/>
      <c r="I82" s="486"/>
      <c r="J82" s="25"/>
      <c r="K82" s="25"/>
      <c r="L82" s="25"/>
      <c r="M82" s="25"/>
      <c r="N82" s="25"/>
      <c r="O82" s="25"/>
      <c r="P82" s="25"/>
      <c r="Q82" s="25"/>
      <c r="R82" s="25"/>
      <c r="S82" s="25"/>
      <c r="T82" s="25"/>
      <c r="U82" s="25"/>
      <c r="V82" s="25"/>
      <c r="W82" s="25"/>
      <c r="X82" s="25"/>
      <c r="Y82" s="25"/>
    </row>
    <row r="83" spans="1:25" s="360" customFormat="1" ht="21" customHeight="1">
      <c r="A83" s="1006"/>
      <c r="B83" s="999"/>
      <c r="C83" s="1000"/>
      <c r="D83" s="1000"/>
      <c r="E83" s="1001"/>
      <c r="F83" s="487"/>
      <c r="G83" s="893"/>
      <c r="H83" s="893"/>
      <c r="I83" s="486"/>
      <c r="J83" s="25"/>
      <c r="K83" s="25"/>
      <c r="L83" s="25"/>
      <c r="M83" s="25"/>
      <c r="N83" s="25"/>
      <c r="O83" s="25"/>
      <c r="P83" s="25"/>
      <c r="Q83" s="25"/>
      <c r="R83" s="25"/>
      <c r="S83" s="25"/>
      <c r="T83" s="25"/>
      <c r="U83" s="25"/>
      <c r="V83" s="25"/>
      <c r="W83" s="25"/>
      <c r="X83" s="25"/>
      <c r="Y83" s="25"/>
    </row>
    <row r="84" spans="1:25" s="360" customFormat="1" ht="20.25" customHeight="1">
      <c r="A84" s="1006"/>
      <c r="B84" s="999"/>
      <c r="C84" s="1000"/>
      <c r="D84" s="1000"/>
      <c r="E84" s="1001"/>
      <c r="F84" s="487"/>
      <c r="G84" s="893"/>
      <c r="H84" s="893"/>
      <c r="I84" s="486"/>
      <c r="J84" s="25"/>
      <c r="K84" s="25"/>
      <c r="L84" s="25"/>
      <c r="M84" s="25"/>
      <c r="N84" s="25"/>
      <c r="O84" s="25"/>
      <c r="P84" s="25"/>
      <c r="Q84" s="25"/>
      <c r="R84" s="25"/>
      <c r="S84" s="25"/>
      <c r="T84" s="25"/>
      <c r="U84" s="25"/>
      <c r="V84" s="25"/>
      <c r="W84" s="25"/>
      <c r="X84" s="25"/>
      <c r="Y84" s="25"/>
    </row>
    <row r="85" spans="1:25" s="360" customFormat="1" ht="21" customHeight="1">
      <c r="A85" s="1006"/>
      <c r="B85" s="999"/>
      <c r="C85" s="1000"/>
      <c r="D85" s="1000"/>
      <c r="E85" s="1001"/>
      <c r="F85" s="487"/>
      <c r="G85" s="893"/>
      <c r="H85" s="893"/>
      <c r="I85" s="486"/>
      <c r="J85" s="25"/>
      <c r="K85" s="25"/>
      <c r="L85" s="25"/>
      <c r="M85" s="25"/>
      <c r="N85" s="25"/>
      <c r="O85" s="25"/>
      <c r="P85" s="25"/>
      <c r="Q85" s="25"/>
      <c r="R85" s="25"/>
      <c r="S85" s="25"/>
      <c r="T85" s="25"/>
      <c r="U85" s="25"/>
      <c r="V85" s="25"/>
      <c r="W85" s="25"/>
      <c r="X85" s="25"/>
      <c r="Y85" s="25"/>
    </row>
    <row r="86" spans="1:25" s="360" customFormat="1" ht="24.95" customHeight="1">
      <c r="A86" s="1006"/>
      <c r="B86" s="406"/>
      <c r="E86" s="31" t="s">
        <v>136</v>
      </c>
      <c r="F86" s="487"/>
      <c r="G86" s="893"/>
      <c r="H86" s="893"/>
      <c r="I86" s="486"/>
      <c r="J86" s="25"/>
      <c r="K86" s="25"/>
      <c r="L86" s="25"/>
      <c r="M86" s="25"/>
      <c r="N86" s="25"/>
      <c r="O86" s="25"/>
      <c r="P86" s="25"/>
      <c r="Q86" s="25"/>
      <c r="R86" s="25"/>
      <c r="S86" s="25"/>
      <c r="T86" s="25"/>
      <c r="U86" s="25"/>
      <c r="V86" s="25"/>
      <c r="W86" s="25"/>
      <c r="X86" s="25"/>
      <c r="Y86" s="25"/>
    </row>
    <row r="87" spans="1:25" s="360" customFormat="1" ht="24.95" customHeight="1">
      <c r="A87" s="1006"/>
      <c r="B87" s="406"/>
      <c r="E87" s="31" t="s">
        <v>137</v>
      </c>
      <c r="F87" s="487"/>
      <c r="G87" s="893"/>
      <c r="H87" s="893"/>
      <c r="I87" s="486"/>
      <c r="J87" s="25"/>
      <c r="K87" s="25"/>
      <c r="L87" s="25"/>
      <c r="M87" s="25"/>
      <c r="N87" s="25"/>
      <c r="O87" s="25"/>
      <c r="P87" s="25"/>
      <c r="Q87" s="25"/>
      <c r="R87" s="25"/>
      <c r="S87" s="25"/>
      <c r="T87" s="25"/>
      <c r="U87" s="25"/>
      <c r="V87" s="25"/>
      <c r="W87" s="25"/>
      <c r="X87" s="25"/>
      <c r="Y87" s="25"/>
    </row>
    <row r="88" spans="1:25" s="360" customFormat="1" ht="24.95" customHeight="1">
      <c r="A88" s="1007"/>
      <c r="B88" s="407"/>
      <c r="C88" s="408"/>
      <c r="D88" s="408"/>
      <c r="E88" s="409" t="s">
        <v>138</v>
      </c>
      <c r="F88" s="487"/>
      <c r="G88" s="893"/>
      <c r="H88" s="893"/>
      <c r="I88" s="486"/>
      <c r="J88" s="25"/>
      <c r="K88" s="25"/>
      <c r="L88" s="25"/>
      <c r="M88" s="25"/>
      <c r="N88" s="25"/>
      <c r="O88" s="25"/>
      <c r="P88" s="25"/>
      <c r="Q88" s="25"/>
      <c r="R88" s="25"/>
      <c r="S88" s="25"/>
      <c r="T88" s="25"/>
      <c r="U88" s="25"/>
      <c r="V88" s="25"/>
      <c r="W88" s="25"/>
      <c r="X88" s="25"/>
      <c r="Y88" s="25"/>
    </row>
    <row r="89" spans="1:25" s="360" customFormat="1" ht="42.75" customHeight="1">
      <c r="A89" s="548">
        <v>6</v>
      </c>
      <c r="B89" s="912" t="s">
        <v>139</v>
      </c>
      <c r="C89" s="912"/>
      <c r="D89" s="912"/>
      <c r="E89" s="912"/>
      <c r="F89" s="528"/>
      <c r="G89" s="411"/>
      <c r="H89" s="412"/>
      <c r="I89" s="412"/>
      <c r="J89" s="25"/>
      <c r="K89" s="25"/>
      <c r="L89" s="25"/>
      <c r="M89" s="25"/>
      <c r="N89" s="25"/>
      <c r="O89" s="25"/>
      <c r="P89" s="25"/>
      <c r="Q89" s="25"/>
      <c r="R89" s="25"/>
      <c r="S89" s="25"/>
      <c r="T89" s="25"/>
      <c r="U89" s="25"/>
      <c r="V89" s="25"/>
      <c r="W89" s="25"/>
      <c r="X89" s="25"/>
      <c r="Y89" s="25"/>
    </row>
    <row r="90" spans="1:25" s="360" customFormat="1" ht="54.75" customHeight="1">
      <c r="A90" s="548">
        <v>7</v>
      </c>
      <c r="B90" s="1002" t="s">
        <v>140</v>
      </c>
      <c r="C90" s="912"/>
      <c r="D90" s="912"/>
      <c r="E90" s="912"/>
      <c r="F90" s="529"/>
      <c r="G90" s="896"/>
      <c r="H90" s="991"/>
      <c r="I90" s="529"/>
      <c r="J90" s="25"/>
      <c r="K90" s="25"/>
      <c r="L90" s="25"/>
      <c r="M90" s="25"/>
      <c r="N90" s="25"/>
      <c r="O90" s="25"/>
      <c r="P90" s="25"/>
      <c r="Q90" s="25"/>
      <c r="R90" s="25"/>
      <c r="S90" s="25"/>
      <c r="T90" s="25"/>
      <c r="U90" s="25"/>
      <c r="V90" s="25"/>
      <c r="W90" s="25"/>
      <c r="X90" s="25"/>
      <c r="Y90" s="25"/>
    </row>
    <row r="91" spans="1:25" s="360" customFormat="1" ht="34.5" hidden="1" customHeight="1">
      <c r="A91" s="548"/>
      <c r="B91" s="912"/>
      <c r="C91" s="912"/>
      <c r="D91" s="912"/>
      <c r="E91" s="912"/>
      <c r="F91" s="900"/>
      <c r="G91" s="901"/>
      <c r="H91" s="900"/>
      <c r="I91" s="901"/>
      <c r="J91" s="25"/>
      <c r="K91" s="25"/>
      <c r="L91" s="25"/>
      <c r="M91" s="25"/>
      <c r="N91" s="25"/>
      <c r="O91" s="25"/>
      <c r="P91" s="25"/>
      <c r="Q91" s="25"/>
      <c r="R91" s="25"/>
      <c r="S91" s="25"/>
      <c r="T91" s="25"/>
      <c r="U91" s="25"/>
      <c r="V91" s="25"/>
      <c r="W91" s="25"/>
      <c r="X91" s="25"/>
      <c r="Y91" s="25"/>
    </row>
    <row r="92" spans="1:25" s="360" customFormat="1" ht="37.5" customHeight="1">
      <c r="A92" s="548">
        <v>8</v>
      </c>
      <c r="B92" s="912" t="s">
        <v>141</v>
      </c>
      <c r="C92" s="912"/>
      <c r="D92" s="912"/>
      <c r="E92" s="912"/>
      <c r="F92" s="529"/>
      <c r="G92" s="411"/>
      <c r="H92" s="412"/>
      <c r="I92" s="412"/>
      <c r="J92" s="25"/>
      <c r="K92" s="25"/>
      <c r="L92" s="25"/>
      <c r="M92" s="25"/>
      <c r="N92" s="25"/>
      <c r="O92" s="25"/>
      <c r="P92" s="25"/>
      <c r="Q92" s="25"/>
      <c r="R92" s="25"/>
      <c r="S92" s="25"/>
      <c r="T92" s="25"/>
      <c r="U92" s="25"/>
      <c r="V92" s="25"/>
      <c r="W92" s="25"/>
      <c r="X92" s="25"/>
      <c r="Y92" s="25"/>
    </row>
    <row r="93" spans="1:25" s="360" customFormat="1" ht="40.5" customHeight="1">
      <c r="A93" s="548">
        <v>9</v>
      </c>
      <c r="B93" s="912" t="s">
        <v>142</v>
      </c>
      <c r="C93" s="912"/>
      <c r="D93" s="912"/>
      <c r="E93" s="912"/>
      <c r="F93" s="529"/>
      <c r="G93" s="411"/>
      <c r="H93" s="412"/>
      <c r="I93" s="412"/>
      <c r="J93" s="25"/>
      <c r="K93" s="25"/>
      <c r="L93" s="25"/>
      <c r="M93" s="25"/>
      <c r="N93" s="25"/>
      <c r="O93" s="25"/>
      <c r="P93" s="25"/>
      <c r="Q93" s="25"/>
      <c r="R93" s="25"/>
      <c r="S93" s="25"/>
      <c r="T93" s="25"/>
      <c r="U93" s="25"/>
      <c r="V93" s="25"/>
      <c r="W93" s="25"/>
      <c r="X93" s="25"/>
      <c r="Y93" s="25"/>
    </row>
    <row r="94" spans="1:25" s="360" customFormat="1" ht="40.5" customHeight="1">
      <c r="A94" s="548">
        <v>10</v>
      </c>
      <c r="B94" s="912" t="s">
        <v>143</v>
      </c>
      <c r="C94" s="912"/>
      <c r="D94" s="912"/>
      <c r="E94" s="912"/>
      <c r="F94" s="529"/>
      <c r="G94" s="411"/>
      <c r="H94" s="412"/>
      <c r="I94" s="412"/>
      <c r="J94" s="25"/>
      <c r="K94" s="25"/>
      <c r="L94" s="25"/>
      <c r="M94" s="25"/>
      <c r="N94" s="25"/>
      <c r="O94" s="25"/>
      <c r="P94" s="25"/>
      <c r="Q94" s="25"/>
      <c r="R94" s="25"/>
      <c r="S94" s="25"/>
      <c r="T94" s="25"/>
      <c r="U94" s="25"/>
      <c r="V94" s="25"/>
      <c r="W94" s="25"/>
      <c r="X94" s="25"/>
      <c r="Y94" s="25"/>
    </row>
    <row r="95" spans="1:25" s="360" customFormat="1" ht="25.5" customHeight="1">
      <c r="A95" s="1005">
        <v>11</v>
      </c>
      <c r="B95" s="905" t="s">
        <v>144</v>
      </c>
      <c r="C95" s="906"/>
      <c r="D95" s="906"/>
      <c r="E95" s="906"/>
      <c r="F95" s="414"/>
      <c r="G95" s="483"/>
      <c r="H95" s="413"/>
      <c r="I95" s="414"/>
      <c r="J95" s="25"/>
      <c r="K95" s="25"/>
      <c r="L95" s="25"/>
      <c r="M95" s="25"/>
      <c r="N95" s="25"/>
      <c r="O95" s="25"/>
      <c r="P95" s="25"/>
      <c r="Q95" s="25"/>
      <c r="R95" s="25"/>
      <c r="S95" s="25"/>
      <c r="T95" s="25"/>
      <c r="U95" s="25"/>
      <c r="V95" s="25"/>
      <c r="W95" s="25"/>
      <c r="X95" s="25"/>
      <c r="Y95" s="25"/>
    </row>
    <row r="96" spans="1:25" s="360" customFormat="1" ht="35.25" customHeight="1">
      <c r="A96" s="1006"/>
      <c r="B96" s="907" t="s">
        <v>145</v>
      </c>
      <c r="C96" s="908"/>
      <c r="D96" s="908"/>
      <c r="E96" s="909"/>
      <c r="F96" s="552" t="s">
        <v>146</v>
      </c>
      <c r="G96" s="552" t="s">
        <v>147</v>
      </c>
      <c r="H96" s="553"/>
      <c r="I96" s="554" t="s">
        <v>146</v>
      </c>
      <c r="J96" s="25"/>
      <c r="K96" s="25"/>
      <c r="L96" s="25"/>
      <c r="M96" s="25"/>
      <c r="N96" s="25"/>
      <c r="O96" s="25"/>
      <c r="P96" s="25"/>
      <c r="Q96" s="25"/>
      <c r="R96" s="25"/>
      <c r="S96" s="25"/>
      <c r="T96" s="25"/>
      <c r="U96" s="25"/>
      <c r="V96" s="25"/>
      <c r="W96" s="25"/>
      <c r="X96" s="25"/>
      <c r="Y96" s="25"/>
    </row>
    <row r="97" spans="1:25" s="360" customFormat="1" ht="36.75" customHeight="1">
      <c r="A97" s="548">
        <v>12</v>
      </c>
      <c r="B97" s="898" t="s">
        <v>148</v>
      </c>
      <c r="C97" s="899"/>
      <c r="D97" s="899"/>
      <c r="E97" s="910"/>
      <c r="F97" s="410"/>
      <c r="G97" s="411"/>
      <c r="H97" s="412"/>
      <c r="I97" s="412"/>
      <c r="J97" s="25"/>
      <c r="K97" s="25"/>
      <c r="L97" s="25"/>
      <c r="M97" s="25"/>
      <c r="N97" s="25"/>
      <c r="O97" s="25"/>
      <c r="P97" s="25"/>
      <c r="Q97" s="25"/>
      <c r="R97" s="25"/>
      <c r="S97" s="25"/>
      <c r="T97" s="25"/>
      <c r="U97" s="25"/>
      <c r="V97" s="25"/>
      <c r="W97" s="25"/>
      <c r="X97" s="25"/>
      <c r="Y97" s="25"/>
    </row>
    <row r="98" spans="1:25" s="360" customFormat="1" ht="18.75" customHeight="1">
      <c r="A98" s="405"/>
      <c r="B98" s="530" t="s">
        <v>149</v>
      </c>
      <c r="C98" s="480"/>
      <c r="D98" s="480"/>
      <c r="E98" s="480"/>
      <c r="F98" s="480"/>
      <c r="G98" s="480"/>
      <c r="H98" s="480"/>
      <c r="I98" s="480"/>
      <c r="J98" s="25"/>
      <c r="K98" s="25"/>
      <c r="L98" s="25"/>
      <c r="M98" s="25"/>
      <c r="N98" s="25"/>
      <c r="O98" s="25"/>
      <c r="P98" s="25"/>
      <c r="Q98" s="25"/>
      <c r="R98" s="25"/>
      <c r="S98" s="25"/>
      <c r="T98" s="25"/>
      <c r="U98" s="25"/>
      <c r="V98" s="25"/>
      <c r="W98" s="25"/>
      <c r="X98" s="25"/>
      <c r="Y98" s="25"/>
    </row>
    <row r="99" spans="1:25" s="360" customFormat="1" ht="24" customHeight="1">
      <c r="A99" s="1003">
        <v>2.4</v>
      </c>
      <c r="B99" s="992" t="s">
        <v>150</v>
      </c>
      <c r="C99" s="993"/>
      <c r="D99" s="993"/>
      <c r="E99" s="993"/>
      <c r="F99" s="993"/>
      <c r="G99" s="993"/>
      <c r="H99" s="993"/>
      <c r="I99" s="993"/>
    </row>
    <row r="100" spans="1:25" s="360" customFormat="1" ht="48.75" customHeight="1">
      <c r="A100" s="1003"/>
      <c r="B100" s="889" t="s">
        <v>151</v>
      </c>
      <c r="C100" s="889"/>
      <c r="D100" s="889"/>
      <c r="E100" s="889"/>
      <c r="F100" s="889"/>
      <c r="G100" s="889"/>
      <c r="H100" s="889"/>
      <c r="I100" s="889"/>
      <c r="J100" s="46"/>
    </row>
    <row r="101" spans="1:25" s="360" customFormat="1" ht="48.75" customHeight="1">
      <c r="A101" s="551" t="s">
        <v>152</v>
      </c>
      <c r="B101" s="890" t="s">
        <v>153</v>
      </c>
      <c r="C101" s="891"/>
      <c r="D101" s="891"/>
      <c r="E101" s="891"/>
      <c r="F101" s="902"/>
      <c r="G101" s="903"/>
      <c r="H101" s="903"/>
      <c r="I101" s="904"/>
      <c r="J101" s="402"/>
      <c r="K101" s="402"/>
      <c r="L101" s="402"/>
      <c r="M101" s="402"/>
      <c r="N101" s="374"/>
      <c r="O101" s="402"/>
      <c r="P101" s="402"/>
      <c r="Q101" s="402"/>
      <c r="R101" s="402"/>
      <c r="S101" s="402"/>
      <c r="T101" s="402"/>
      <c r="U101" s="402"/>
      <c r="V101" s="402"/>
      <c r="W101" s="402"/>
      <c r="X101" s="402"/>
      <c r="Y101" s="402"/>
    </row>
    <row r="102" spans="1:25" s="360" customFormat="1" ht="56.25" customHeight="1">
      <c r="A102" s="551" t="s">
        <v>154</v>
      </c>
      <c r="B102" s="890" t="s">
        <v>155</v>
      </c>
      <c r="C102" s="891"/>
      <c r="D102" s="891"/>
      <c r="E102" s="891"/>
      <c r="F102" s="1009"/>
      <c r="G102" s="1008"/>
      <c r="H102" s="1008"/>
      <c r="I102" s="901"/>
      <c r="J102" s="402"/>
      <c r="K102" s="402"/>
      <c r="L102" s="402"/>
      <c r="M102" s="402"/>
      <c r="N102" s="374"/>
      <c r="O102" s="402"/>
      <c r="P102" s="402"/>
      <c r="Q102" s="402"/>
      <c r="R102" s="402"/>
      <c r="S102" s="402"/>
      <c r="T102" s="402"/>
      <c r="U102" s="402"/>
      <c r="V102" s="402"/>
      <c r="W102" s="402"/>
      <c r="X102" s="402"/>
      <c r="Y102" s="402"/>
    </row>
    <row r="103" spans="1:25" s="360" customFormat="1" ht="54.75" customHeight="1">
      <c r="A103" s="551" t="s">
        <v>156</v>
      </c>
      <c r="B103" s="1011" t="s">
        <v>157</v>
      </c>
      <c r="C103" s="1012"/>
      <c r="D103" s="1012"/>
      <c r="E103" s="1013"/>
      <c r="F103" s="902"/>
      <c r="G103" s="903"/>
      <c r="H103" s="903"/>
      <c r="I103" s="904"/>
      <c r="J103" s="402"/>
      <c r="K103" s="402"/>
      <c r="L103" s="402"/>
      <c r="M103" s="402"/>
      <c r="N103" s="256"/>
      <c r="O103" s="402"/>
      <c r="P103" s="402"/>
      <c r="Q103" s="402"/>
      <c r="R103" s="402"/>
      <c r="S103" s="402"/>
      <c r="T103" s="402"/>
      <c r="U103" s="402"/>
      <c r="V103" s="402"/>
      <c r="W103" s="402"/>
      <c r="X103" s="402"/>
      <c r="Y103" s="402"/>
    </row>
    <row r="104" spans="1:25" s="360" customFormat="1" ht="27" customHeight="1">
      <c r="A104" s="548"/>
      <c r="B104" s="889" t="s">
        <v>158</v>
      </c>
      <c r="C104" s="889"/>
      <c r="D104" s="889"/>
      <c r="E104" s="889"/>
      <c r="F104" s="889"/>
      <c r="G104" s="889"/>
      <c r="H104" s="889"/>
      <c r="I104" s="889"/>
      <c r="J104" s="25"/>
      <c r="K104" s="25"/>
      <c r="L104" s="25"/>
      <c r="M104" s="25"/>
      <c r="N104" s="25"/>
      <c r="O104" s="25"/>
      <c r="P104" s="25"/>
      <c r="Q104" s="25"/>
      <c r="R104" s="25"/>
      <c r="S104" s="25"/>
      <c r="T104" s="25"/>
      <c r="U104" s="25"/>
      <c r="V104" s="25"/>
      <c r="W104" s="25"/>
      <c r="X104" s="25"/>
      <c r="Y104" s="25"/>
    </row>
    <row r="105" spans="1:25" s="360" customFormat="1" ht="38.25" customHeight="1">
      <c r="A105" s="548">
        <v>1</v>
      </c>
      <c r="B105" s="898" t="s">
        <v>159</v>
      </c>
      <c r="C105" s="899"/>
      <c r="D105" s="899"/>
      <c r="E105" s="995"/>
      <c r="F105" s="410"/>
      <c r="G105" s="411"/>
      <c r="H105" s="412"/>
      <c r="I105" s="412"/>
      <c r="J105" s="25"/>
      <c r="K105" s="25"/>
      <c r="L105" s="25"/>
      <c r="M105" s="25"/>
      <c r="N105" s="256"/>
      <c r="O105" s="25"/>
      <c r="P105" s="25"/>
      <c r="Q105" s="25"/>
      <c r="R105" s="25"/>
      <c r="S105" s="25"/>
      <c r="T105" s="25"/>
      <c r="U105" s="25"/>
      <c r="V105" s="25"/>
      <c r="W105" s="25"/>
      <c r="X105" s="25"/>
      <c r="Y105" s="25"/>
    </row>
    <row r="106" spans="1:25" s="360" customFormat="1" ht="35.25" customHeight="1">
      <c r="A106" s="548">
        <v>2</v>
      </c>
      <c r="B106" s="898" t="s">
        <v>134</v>
      </c>
      <c r="C106" s="899"/>
      <c r="D106" s="899"/>
      <c r="E106" s="899"/>
      <c r="F106" s="410"/>
      <c r="G106" s="411"/>
      <c r="H106" s="412"/>
      <c r="I106" s="412"/>
      <c r="J106" s="25"/>
      <c r="K106" s="25"/>
      <c r="L106" s="25"/>
      <c r="M106" s="25"/>
      <c r="N106" s="25"/>
      <c r="O106" s="25"/>
      <c r="P106" s="25"/>
      <c r="Q106" s="25"/>
      <c r="R106" s="25"/>
      <c r="S106" s="25"/>
      <c r="T106" s="25"/>
      <c r="U106" s="25"/>
      <c r="V106" s="25"/>
      <c r="W106" s="25"/>
      <c r="X106" s="25"/>
      <c r="Y106" s="25"/>
    </row>
    <row r="107" spans="1:25" s="360" customFormat="1" ht="34.5" customHeight="1">
      <c r="A107" s="1005">
        <v>3</v>
      </c>
      <c r="B107" s="996" t="s">
        <v>160</v>
      </c>
      <c r="C107" s="997"/>
      <c r="D107" s="997"/>
      <c r="E107" s="997"/>
      <c r="F107" s="410"/>
      <c r="G107" s="411"/>
      <c r="H107" s="412"/>
      <c r="I107" s="412"/>
      <c r="J107" s="25"/>
      <c r="K107" s="25"/>
      <c r="L107" s="25"/>
      <c r="M107" s="25"/>
      <c r="N107" s="25"/>
      <c r="O107" s="25"/>
      <c r="P107" s="25"/>
      <c r="Q107" s="25"/>
      <c r="R107" s="25"/>
      <c r="S107" s="25"/>
      <c r="T107" s="25"/>
      <c r="U107" s="25"/>
      <c r="V107" s="25"/>
      <c r="W107" s="25"/>
      <c r="X107" s="25"/>
      <c r="Y107" s="25"/>
    </row>
    <row r="108" spans="1:25" s="360" customFormat="1" ht="27.75" customHeight="1">
      <c r="A108" s="1006"/>
      <c r="B108" s="999"/>
      <c r="C108" s="1000"/>
      <c r="D108" s="1000"/>
      <c r="E108" s="1000"/>
      <c r="F108" s="410"/>
      <c r="G108" s="411"/>
      <c r="H108" s="412"/>
      <c r="I108" s="412"/>
      <c r="J108" s="25"/>
      <c r="K108" s="25"/>
      <c r="L108" s="25"/>
      <c r="M108" s="25"/>
      <c r="N108" s="25"/>
      <c r="O108" s="25"/>
      <c r="P108" s="25"/>
      <c r="Q108" s="25"/>
      <c r="R108" s="25"/>
      <c r="S108" s="25"/>
      <c r="T108" s="25"/>
      <c r="U108" s="25"/>
      <c r="V108" s="25"/>
      <c r="W108" s="25"/>
      <c r="X108" s="25"/>
      <c r="Y108" s="25"/>
    </row>
    <row r="109" spans="1:25" s="360" customFormat="1" ht="31.5" customHeight="1">
      <c r="A109" s="1006"/>
      <c r="B109" s="406"/>
      <c r="E109" s="31" t="s">
        <v>136</v>
      </c>
      <c r="F109" s="410"/>
      <c r="G109" s="411"/>
      <c r="H109" s="412"/>
      <c r="I109" s="412"/>
      <c r="J109" s="25"/>
      <c r="K109" s="25"/>
      <c r="L109" s="25"/>
      <c r="M109" s="25"/>
      <c r="N109" s="25"/>
      <c r="O109" s="25"/>
      <c r="P109" s="25"/>
      <c r="Q109" s="25"/>
      <c r="R109" s="25"/>
      <c r="S109" s="25"/>
      <c r="T109" s="25"/>
      <c r="U109" s="25"/>
      <c r="V109" s="25"/>
      <c r="W109" s="25"/>
      <c r="X109" s="25"/>
      <c r="Y109" s="25"/>
    </row>
    <row r="110" spans="1:25" s="360" customFormat="1" ht="31.5" customHeight="1">
      <c r="A110" s="1006"/>
      <c r="B110" s="406"/>
      <c r="E110" s="31" t="s">
        <v>137</v>
      </c>
      <c r="F110" s="410"/>
      <c r="G110" s="411"/>
      <c r="H110" s="412"/>
      <c r="I110" s="412"/>
      <c r="J110" s="25"/>
      <c r="K110" s="25"/>
      <c r="L110" s="25"/>
      <c r="M110" s="25"/>
      <c r="N110" s="25"/>
      <c r="O110" s="25"/>
      <c r="P110" s="25"/>
      <c r="Q110" s="25"/>
      <c r="R110" s="25"/>
      <c r="S110" s="25"/>
      <c r="T110" s="25"/>
      <c r="U110" s="25"/>
      <c r="V110" s="25"/>
      <c r="W110" s="25"/>
      <c r="X110" s="25"/>
      <c r="Y110" s="25"/>
    </row>
    <row r="111" spans="1:25" s="360" customFormat="1" ht="30" customHeight="1">
      <c r="A111" s="1007"/>
      <c r="B111" s="407"/>
      <c r="C111" s="408"/>
      <c r="D111" s="408"/>
      <c r="E111" s="409" t="s">
        <v>138</v>
      </c>
      <c r="F111" s="410"/>
      <c r="G111" s="411"/>
      <c r="H111" s="412"/>
      <c r="I111" s="412"/>
      <c r="J111" s="25"/>
      <c r="K111" s="25"/>
      <c r="L111" s="25"/>
      <c r="M111" s="25"/>
      <c r="N111" s="25"/>
      <c r="O111" s="25"/>
      <c r="P111" s="25"/>
      <c r="Q111" s="25"/>
      <c r="R111" s="25"/>
      <c r="S111" s="25"/>
      <c r="T111" s="25"/>
      <c r="U111" s="25"/>
      <c r="V111" s="25"/>
      <c r="W111" s="25"/>
      <c r="X111" s="25"/>
      <c r="Y111" s="25"/>
    </row>
    <row r="112" spans="1:25" s="360" customFormat="1" ht="15.75" customHeight="1">
      <c r="A112" s="46"/>
      <c r="B112" s="16"/>
      <c r="C112" s="70"/>
      <c r="D112" s="70"/>
      <c r="E112" s="70"/>
      <c r="F112" s="70"/>
      <c r="G112" s="70"/>
      <c r="H112" s="70"/>
      <c r="I112" s="70"/>
      <c r="J112" s="46"/>
    </row>
    <row r="113" spans="1:25" s="360" customFormat="1" ht="22.5" customHeight="1">
      <c r="A113" s="547" t="s">
        <v>161</v>
      </c>
      <c r="B113" s="1010" t="s">
        <v>162</v>
      </c>
      <c r="C113" s="1010"/>
      <c r="D113" s="1010"/>
      <c r="E113" s="1010"/>
      <c r="F113" s="546"/>
      <c r="G113" s="546"/>
      <c r="H113" s="546"/>
      <c r="I113" s="546"/>
      <c r="J113" s="46"/>
    </row>
    <row r="114" spans="1:25" s="360" customFormat="1" ht="59.25" customHeight="1">
      <c r="A114" s="532" t="s">
        <v>74</v>
      </c>
      <c r="B114" s="912" t="s">
        <v>163</v>
      </c>
      <c r="C114" s="912"/>
      <c r="D114" s="912"/>
      <c r="E114" s="912"/>
      <c r="F114" s="412"/>
      <c r="G114" s="411"/>
      <c r="H114" s="412"/>
      <c r="I114" s="412"/>
      <c r="J114" s="25"/>
      <c r="K114" s="25"/>
      <c r="L114" s="25"/>
      <c r="M114" s="25"/>
      <c r="N114" s="25"/>
      <c r="O114" s="25"/>
      <c r="P114" s="25"/>
      <c r="Q114" s="25"/>
      <c r="R114" s="25"/>
      <c r="S114" s="25"/>
      <c r="T114" s="25"/>
      <c r="U114" s="25"/>
      <c r="V114" s="25"/>
      <c r="W114" s="25"/>
      <c r="X114" s="25"/>
      <c r="Y114" s="25"/>
    </row>
    <row r="115" spans="1:25" s="360" customFormat="1" ht="33.75" customHeight="1">
      <c r="A115" s="532" t="s">
        <v>75</v>
      </c>
      <c r="B115" s="911" t="s">
        <v>164</v>
      </c>
      <c r="C115" s="911"/>
      <c r="D115" s="911"/>
      <c r="E115" s="911"/>
      <c r="F115" s="412"/>
      <c r="G115" s="411"/>
      <c r="H115" s="412"/>
      <c r="I115" s="412"/>
      <c r="J115" s="25"/>
      <c r="K115" s="25"/>
      <c r="L115" s="25"/>
      <c r="M115" s="25"/>
      <c r="N115" s="25"/>
      <c r="O115" s="25"/>
      <c r="P115" s="25"/>
      <c r="Q115" s="25"/>
      <c r="R115" s="25"/>
      <c r="S115" s="25"/>
      <c r="T115" s="25"/>
      <c r="U115" s="25"/>
      <c r="V115" s="25"/>
      <c r="W115" s="25"/>
      <c r="X115" s="25"/>
      <c r="Y115" s="25"/>
    </row>
    <row r="116" spans="1:25" s="360" customFormat="1" ht="36" customHeight="1">
      <c r="A116" s="532" t="s">
        <v>76</v>
      </c>
      <c r="B116" s="912" t="s">
        <v>165</v>
      </c>
      <c r="C116" s="912"/>
      <c r="D116" s="912"/>
      <c r="E116" s="912"/>
      <c r="F116" s="412"/>
      <c r="G116" s="411"/>
      <c r="H116" s="412"/>
      <c r="I116" s="412"/>
      <c r="J116" s="25"/>
      <c r="K116" s="25"/>
      <c r="L116" s="25"/>
      <c r="M116" s="25"/>
      <c r="N116" s="25"/>
      <c r="O116" s="25"/>
      <c r="P116" s="25"/>
      <c r="Q116" s="25"/>
      <c r="R116" s="25"/>
      <c r="S116" s="25"/>
      <c r="T116" s="25"/>
      <c r="U116" s="25"/>
      <c r="V116" s="25"/>
      <c r="W116" s="25"/>
      <c r="X116" s="25"/>
      <c r="Y116" s="25"/>
    </row>
    <row r="117" spans="1:25" s="360" customFormat="1" ht="34.5" hidden="1" customHeight="1">
      <c r="A117" s="548"/>
      <c r="B117" s="912"/>
      <c r="C117" s="912"/>
      <c r="D117" s="912"/>
      <c r="E117" s="912"/>
      <c r="F117" s="1008"/>
      <c r="G117" s="901"/>
      <c r="H117" s="900"/>
      <c r="I117" s="901"/>
      <c r="J117" s="25"/>
      <c r="K117" s="25"/>
      <c r="L117" s="25"/>
      <c r="M117" s="25"/>
      <c r="N117" s="25"/>
      <c r="O117" s="25"/>
      <c r="P117" s="25"/>
      <c r="Q117" s="25"/>
      <c r="R117" s="25"/>
      <c r="S117" s="25"/>
      <c r="T117" s="25"/>
      <c r="U117" s="25"/>
      <c r="V117" s="25"/>
      <c r="W117" s="25"/>
      <c r="X117" s="25"/>
      <c r="Y117" s="25"/>
    </row>
    <row r="118" spans="1:25" s="360" customFormat="1" ht="38.25" customHeight="1">
      <c r="A118" s="532" t="s">
        <v>166</v>
      </c>
      <c r="B118" s="912" t="s">
        <v>142</v>
      </c>
      <c r="C118" s="912"/>
      <c r="D118" s="912"/>
      <c r="E118" s="912"/>
      <c r="F118" s="412"/>
      <c r="G118" s="411"/>
      <c r="H118" s="412"/>
      <c r="I118" s="412"/>
      <c r="J118" s="25"/>
      <c r="K118" s="25"/>
      <c r="L118" s="25"/>
      <c r="M118" s="25"/>
      <c r="N118" s="25"/>
      <c r="O118" s="25"/>
      <c r="P118" s="25"/>
      <c r="Q118" s="25"/>
      <c r="R118" s="25"/>
      <c r="S118" s="25"/>
      <c r="T118" s="25"/>
      <c r="U118" s="25"/>
      <c r="V118" s="25"/>
      <c r="W118" s="25"/>
      <c r="X118" s="25"/>
      <c r="Y118" s="25"/>
    </row>
    <row r="119" spans="1:25" s="360" customFormat="1" ht="32.25" customHeight="1">
      <c r="A119" s="532" t="s">
        <v>167</v>
      </c>
      <c r="B119" s="912" t="s">
        <v>168</v>
      </c>
      <c r="C119" s="912"/>
      <c r="D119" s="912"/>
      <c r="E119" s="912"/>
      <c r="F119" s="412"/>
      <c r="G119" s="411"/>
      <c r="H119" s="412"/>
      <c r="I119" s="412"/>
      <c r="J119" s="25"/>
      <c r="K119" s="25"/>
      <c r="L119" s="25"/>
      <c r="M119" s="25"/>
      <c r="N119" s="25"/>
      <c r="O119" s="25"/>
      <c r="P119" s="25"/>
      <c r="Q119" s="25"/>
      <c r="R119" s="25"/>
      <c r="S119" s="25"/>
      <c r="T119" s="25"/>
      <c r="U119" s="25"/>
      <c r="V119" s="25"/>
      <c r="W119" s="25"/>
      <c r="X119" s="25"/>
      <c r="Y119" s="25"/>
    </row>
    <row r="120" spans="1:25" s="360" customFormat="1" ht="42.75" customHeight="1">
      <c r="A120" s="532" t="s">
        <v>169</v>
      </c>
      <c r="B120" s="1004" t="s">
        <v>170</v>
      </c>
      <c r="C120" s="1004"/>
      <c r="D120" s="1004"/>
      <c r="E120" s="1004"/>
      <c r="F120" s="412"/>
      <c r="G120" s="411"/>
      <c r="H120" s="412"/>
      <c r="I120" s="412"/>
      <c r="J120" s="25"/>
      <c r="K120" s="25"/>
      <c r="L120" s="25"/>
      <c r="M120" s="25"/>
      <c r="N120" s="25"/>
      <c r="O120" s="25"/>
      <c r="P120" s="25"/>
      <c r="Q120" s="25"/>
      <c r="R120" s="25"/>
      <c r="S120" s="25"/>
      <c r="T120" s="25"/>
      <c r="U120" s="25"/>
      <c r="V120" s="25"/>
      <c r="W120" s="25"/>
      <c r="X120" s="25"/>
      <c r="Y120" s="25"/>
    </row>
    <row r="121" spans="1:25" s="360" customFormat="1" ht="29.25" customHeight="1">
      <c r="A121" s="1015" t="s">
        <v>171</v>
      </c>
      <c r="B121" s="905" t="s">
        <v>144</v>
      </c>
      <c r="C121" s="906"/>
      <c r="D121" s="906"/>
      <c r="E121" s="906"/>
      <c r="F121" s="413"/>
      <c r="G121" s="483"/>
      <c r="H121" s="413"/>
      <c r="I121" s="414"/>
      <c r="J121" s="25"/>
      <c r="K121" s="25"/>
      <c r="L121" s="25"/>
      <c r="M121" s="25"/>
      <c r="N121" s="25"/>
      <c r="O121" s="25"/>
      <c r="P121" s="25"/>
      <c r="Q121" s="25"/>
      <c r="R121" s="25"/>
      <c r="S121" s="25"/>
      <c r="T121" s="25"/>
      <c r="U121" s="25"/>
      <c r="V121" s="25"/>
      <c r="W121" s="25"/>
      <c r="X121" s="25"/>
      <c r="Y121" s="25"/>
    </row>
    <row r="122" spans="1:25" s="360" customFormat="1" ht="24" customHeight="1">
      <c r="A122" s="1016"/>
      <c r="B122" s="1014" t="s">
        <v>145</v>
      </c>
      <c r="C122" s="1014"/>
      <c r="D122" s="1014"/>
      <c r="E122" s="1014"/>
      <c r="F122" s="415"/>
      <c r="G122" s="484"/>
      <c r="H122" s="415"/>
      <c r="I122" s="416"/>
      <c r="J122" s="25"/>
      <c r="K122" s="25"/>
      <c r="L122" s="25"/>
      <c r="M122" s="25"/>
      <c r="N122" s="25"/>
      <c r="O122" s="25"/>
      <c r="P122" s="25"/>
      <c r="Q122" s="25"/>
      <c r="R122" s="25"/>
      <c r="S122" s="25"/>
      <c r="T122" s="25"/>
      <c r="U122" s="25"/>
      <c r="V122" s="25"/>
      <c r="W122" s="25"/>
      <c r="X122" s="25"/>
      <c r="Y122" s="25"/>
    </row>
    <row r="123" spans="1:25" s="360" customFormat="1" ht="18.75" customHeight="1">
      <c r="A123" s="1017"/>
      <c r="B123" s="912"/>
      <c r="C123" s="912"/>
      <c r="D123" s="912"/>
      <c r="E123" s="912"/>
      <c r="F123" s="537" t="s">
        <v>172</v>
      </c>
      <c r="G123" s="506" t="s">
        <v>172</v>
      </c>
      <c r="H123" s="488"/>
      <c r="I123" s="507" t="s">
        <v>172</v>
      </c>
      <c r="J123" s="25"/>
      <c r="K123" s="25"/>
      <c r="L123" s="25"/>
      <c r="M123" s="25"/>
      <c r="N123" s="25"/>
      <c r="O123" s="25"/>
      <c r="P123" s="25"/>
      <c r="Q123" s="25"/>
      <c r="R123" s="25"/>
      <c r="S123" s="25"/>
      <c r="T123" s="25"/>
      <c r="U123" s="25"/>
      <c r="V123" s="25"/>
      <c r="W123" s="25"/>
      <c r="X123" s="25"/>
      <c r="Y123" s="25"/>
    </row>
    <row r="124" spans="1:25" s="541" customFormat="1" ht="21.75" customHeight="1">
      <c r="A124" s="408"/>
      <c r="B124" s="8" t="s">
        <v>149</v>
      </c>
      <c r="C124" s="540"/>
      <c r="D124" s="540"/>
      <c r="E124" s="540"/>
      <c r="F124" s="540"/>
      <c r="G124" s="540"/>
      <c r="H124" s="540"/>
      <c r="I124" s="540"/>
      <c r="J124" s="408"/>
    </row>
    <row r="125" spans="1:25" s="360" customFormat="1" ht="18.75" customHeight="1">
      <c r="A125" s="543" t="s">
        <v>173</v>
      </c>
      <c r="B125" s="915" t="s">
        <v>174</v>
      </c>
      <c r="C125" s="916"/>
      <c r="D125" s="916"/>
      <c r="E125" s="916"/>
      <c r="F125" s="533"/>
      <c r="G125" s="539"/>
      <c r="H125" s="539"/>
      <c r="I125" s="542"/>
      <c r="J125" s="25"/>
      <c r="K125" s="25"/>
      <c r="L125" s="25"/>
      <c r="M125" s="25"/>
      <c r="N125" s="25"/>
      <c r="O125" s="25"/>
      <c r="P125" s="25"/>
      <c r="Q125" s="25"/>
      <c r="R125" s="25"/>
      <c r="S125" s="25"/>
      <c r="T125" s="25"/>
      <c r="U125" s="25"/>
      <c r="V125" s="25"/>
      <c r="W125" s="25"/>
      <c r="X125" s="25"/>
      <c r="Y125" s="25"/>
    </row>
    <row r="126" spans="1:25" s="360" customFormat="1" ht="57.75" customHeight="1">
      <c r="A126" s="532" t="s">
        <v>175</v>
      </c>
      <c r="B126" s="899" t="s">
        <v>176</v>
      </c>
      <c r="C126" s="899"/>
      <c r="D126" s="899"/>
      <c r="E126" s="910"/>
      <c r="F126" s="529"/>
      <c r="G126" s="896"/>
      <c r="H126" s="991"/>
      <c r="I126" s="536"/>
      <c r="J126" s="25"/>
      <c r="K126" s="25"/>
      <c r="L126" s="25"/>
      <c r="M126" s="25"/>
      <c r="N126" s="25"/>
      <c r="O126" s="25"/>
      <c r="P126" s="25"/>
      <c r="Q126" s="25"/>
      <c r="R126" s="25"/>
      <c r="S126" s="25"/>
      <c r="T126" s="25"/>
      <c r="U126" s="25"/>
      <c r="V126" s="25"/>
      <c r="W126" s="25"/>
      <c r="X126" s="25"/>
      <c r="Y126" s="25"/>
    </row>
    <row r="127" spans="1:25" s="360" customFormat="1" ht="28.5" customHeight="1">
      <c r="A127" s="532" t="s">
        <v>177</v>
      </c>
      <c r="B127" s="899" t="s">
        <v>178</v>
      </c>
      <c r="C127" s="899"/>
      <c r="D127" s="899"/>
      <c r="E127" s="910"/>
      <c r="F127" s="413"/>
      <c r="G127" s="397"/>
      <c r="H127" s="521"/>
      <c r="I127" s="536"/>
      <c r="J127" s="25"/>
      <c r="K127" s="25"/>
      <c r="L127" s="25"/>
      <c r="M127" s="25"/>
      <c r="N127" s="25"/>
      <c r="O127" s="25"/>
      <c r="P127" s="25"/>
      <c r="Q127" s="25"/>
      <c r="R127" s="25"/>
      <c r="S127" s="25"/>
      <c r="T127" s="25"/>
      <c r="U127" s="25"/>
      <c r="V127" s="25"/>
      <c r="W127" s="25"/>
      <c r="X127" s="25"/>
      <c r="Y127" s="25"/>
    </row>
    <row r="128" spans="1:25" s="360" customFormat="1" ht="40.5" customHeight="1">
      <c r="A128" s="532" t="s">
        <v>179</v>
      </c>
      <c r="B128" s="1018" t="s">
        <v>180</v>
      </c>
      <c r="C128" s="1018"/>
      <c r="D128" s="1018"/>
      <c r="E128" s="1019"/>
      <c r="F128" s="412"/>
      <c r="G128" s="896"/>
      <c r="H128" s="991"/>
      <c r="I128" s="412"/>
      <c r="J128" s="25"/>
      <c r="K128" s="25"/>
      <c r="L128" s="25"/>
      <c r="M128" s="25"/>
      <c r="N128" s="25"/>
      <c r="O128" s="25"/>
      <c r="P128" s="25"/>
      <c r="Q128" s="25"/>
      <c r="R128" s="25"/>
      <c r="S128" s="25"/>
      <c r="T128" s="25"/>
      <c r="U128" s="25"/>
      <c r="V128" s="25"/>
      <c r="W128" s="25"/>
      <c r="X128" s="25"/>
      <c r="Y128" s="25"/>
    </row>
    <row r="129" spans="1:25" s="360" customFormat="1" ht="24" customHeight="1">
      <c r="A129" s="532" t="s">
        <v>181</v>
      </c>
      <c r="B129" s="899" t="s">
        <v>142</v>
      </c>
      <c r="C129" s="899"/>
      <c r="D129" s="899"/>
      <c r="E129" s="910"/>
      <c r="F129" s="412"/>
      <c r="G129" s="896"/>
      <c r="H129" s="991"/>
      <c r="I129" s="412"/>
      <c r="J129" s="25"/>
      <c r="K129" s="25"/>
      <c r="L129" s="25"/>
      <c r="M129" s="25"/>
      <c r="N129" s="25"/>
      <c r="O129" s="25"/>
      <c r="P129" s="25"/>
      <c r="Q129" s="25"/>
      <c r="R129" s="25"/>
      <c r="S129" s="25"/>
      <c r="T129" s="25"/>
      <c r="U129" s="25"/>
      <c r="V129" s="25"/>
      <c r="W129" s="25"/>
      <c r="X129" s="25"/>
      <c r="Y129" s="25"/>
    </row>
    <row r="130" spans="1:25" s="360" customFormat="1" ht="27" customHeight="1">
      <c r="A130" s="532" t="s">
        <v>182</v>
      </c>
      <c r="B130" s="899" t="s">
        <v>183</v>
      </c>
      <c r="C130" s="899"/>
      <c r="D130" s="899"/>
      <c r="E130" s="910"/>
      <c r="F130" s="412"/>
      <c r="G130" s="896"/>
      <c r="H130" s="991"/>
      <c r="I130" s="412"/>
      <c r="J130" s="25"/>
      <c r="K130" s="25"/>
      <c r="L130" s="25"/>
      <c r="M130" s="25"/>
      <c r="N130" s="25"/>
      <c r="O130" s="25"/>
      <c r="P130" s="25"/>
      <c r="Q130" s="25"/>
      <c r="R130" s="25"/>
      <c r="S130" s="25"/>
      <c r="T130" s="25"/>
      <c r="U130" s="25"/>
      <c r="V130" s="25"/>
      <c r="W130" s="25"/>
      <c r="X130" s="25"/>
      <c r="Y130" s="25"/>
    </row>
    <row r="131" spans="1:25" s="360" customFormat="1" ht="40.5" customHeight="1">
      <c r="A131" s="532" t="s">
        <v>184</v>
      </c>
      <c r="B131" s="899" t="s">
        <v>185</v>
      </c>
      <c r="C131" s="899"/>
      <c r="D131" s="899"/>
      <c r="E131" s="910"/>
      <c r="F131" s="412"/>
      <c r="G131" s="896"/>
      <c r="H131" s="991"/>
      <c r="I131" s="412"/>
      <c r="J131" s="25"/>
      <c r="K131" s="25"/>
      <c r="L131" s="25"/>
      <c r="M131" s="25"/>
      <c r="N131" s="25"/>
      <c r="O131" s="25"/>
      <c r="P131" s="25"/>
      <c r="Q131" s="25"/>
      <c r="R131" s="25"/>
      <c r="S131" s="25"/>
      <c r="T131" s="25"/>
      <c r="U131" s="25"/>
      <c r="V131" s="25"/>
      <c r="W131" s="25"/>
      <c r="X131" s="25"/>
      <c r="Y131" s="25"/>
    </row>
    <row r="132" spans="1:25" s="360" customFormat="1" ht="39" customHeight="1">
      <c r="A132" s="532" t="s">
        <v>186</v>
      </c>
      <c r="B132" s="899" t="s">
        <v>187</v>
      </c>
      <c r="C132" s="899"/>
      <c r="D132" s="899"/>
      <c r="E132" s="910"/>
      <c r="F132" s="412"/>
      <c r="G132" s="896"/>
      <c r="H132" s="991"/>
      <c r="I132" s="412"/>
      <c r="J132" s="25"/>
      <c r="K132" s="25"/>
      <c r="L132" s="25"/>
      <c r="M132" s="25"/>
      <c r="N132" s="25"/>
      <c r="O132" s="25"/>
      <c r="P132" s="25"/>
      <c r="Q132" s="25"/>
      <c r="R132" s="25"/>
      <c r="S132" s="25"/>
      <c r="T132" s="25"/>
      <c r="U132" s="25"/>
      <c r="V132" s="25"/>
      <c r="W132" s="25"/>
      <c r="X132" s="25"/>
      <c r="Y132" s="25"/>
    </row>
    <row r="133" spans="1:25" s="360" customFormat="1" ht="30" customHeight="1">
      <c r="A133" s="1005" t="s">
        <v>186</v>
      </c>
      <c r="B133" s="905" t="s">
        <v>144</v>
      </c>
      <c r="C133" s="906"/>
      <c r="D133" s="906"/>
      <c r="E133" s="906"/>
      <c r="F133" s="414"/>
      <c r="G133" s="483"/>
      <c r="H133" s="413"/>
      <c r="I133" s="414"/>
      <c r="J133" s="25"/>
      <c r="K133" s="25"/>
      <c r="L133" s="25"/>
      <c r="M133" s="25"/>
      <c r="N133" s="25"/>
      <c r="O133" s="25"/>
      <c r="P133" s="25"/>
      <c r="Q133" s="25"/>
      <c r="R133" s="25"/>
      <c r="S133" s="25"/>
      <c r="T133" s="25"/>
      <c r="U133" s="25"/>
      <c r="V133" s="25"/>
      <c r="W133" s="25"/>
      <c r="X133" s="25"/>
      <c r="Y133" s="25"/>
    </row>
    <row r="134" spans="1:25" s="360" customFormat="1" ht="34.5" customHeight="1">
      <c r="A134" s="1007"/>
      <c r="B134" s="907" t="s">
        <v>145</v>
      </c>
      <c r="C134" s="908"/>
      <c r="D134" s="908"/>
      <c r="E134" s="909"/>
      <c r="F134" s="545" t="s">
        <v>188</v>
      </c>
      <c r="G134" s="545" t="s">
        <v>188</v>
      </c>
      <c r="H134" s="485"/>
      <c r="I134" s="544" t="s">
        <v>188</v>
      </c>
      <c r="J134" s="25"/>
      <c r="K134" s="25"/>
      <c r="L134" s="25"/>
      <c r="M134" s="25"/>
      <c r="N134" s="25"/>
      <c r="O134" s="25"/>
      <c r="P134" s="25"/>
      <c r="Q134" s="25"/>
      <c r="R134" s="25"/>
      <c r="S134" s="25"/>
      <c r="T134" s="25"/>
      <c r="U134" s="25"/>
      <c r="V134" s="25"/>
      <c r="W134" s="25"/>
      <c r="X134" s="25"/>
      <c r="Y134" s="25"/>
    </row>
    <row r="135" spans="1:25" s="360" customFormat="1" ht="14.25" customHeight="1">
      <c r="A135" s="405"/>
      <c r="B135" s="489"/>
      <c r="C135" s="490"/>
      <c r="D135" s="490"/>
      <c r="E135" s="550"/>
      <c r="F135" s="70"/>
      <c r="G135" s="70"/>
      <c r="H135" s="70"/>
      <c r="I135" s="70"/>
      <c r="J135" s="25"/>
      <c r="K135" s="25"/>
      <c r="L135" s="25"/>
      <c r="M135" s="25"/>
      <c r="N135" s="25"/>
      <c r="O135" s="25"/>
      <c r="P135" s="25"/>
      <c r="Q135" s="25"/>
      <c r="R135" s="25"/>
      <c r="S135" s="25"/>
      <c r="T135" s="25"/>
      <c r="U135" s="25"/>
      <c r="V135" s="25"/>
      <c r="W135" s="25"/>
      <c r="X135" s="25"/>
      <c r="Y135" s="25"/>
    </row>
    <row r="136" spans="1:25" s="360" customFormat="1" ht="45" customHeight="1">
      <c r="A136" s="548">
        <v>5</v>
      </c>
      <c r="B136" s="912" t="s">
        <v>189</v>
      </c>
      <c r="C136" s="912"/>
      <c r="D136" s="912"/>
      <c r="E136" s="912"/>
      <c r="F136" s="912"/>
      <c r="G136" s="912"/>
      <c r="H136" s="912"/>
      <c r="I136" s="522"/>
      <c r="J136" s="25"/>
      <c r="K136" s="25"/>
      <c r="L136" s="25"/>
      <c r="M136" s="25"/>
      <c r="N136" s="25"/>
      <c r="O136" s="25"/>
      <c r="P136" s="25"/>
      <c r="Q136" s="25"/>
      <c r="R136" s="25"/>
      <c r="S136" s="25" t="s">
        <v>27</v>
      </c>
      <c r="T136" s="25"/>
      <c r="U136" s="25"/>
      <c r="V136" s="25"/>
      <c r="W136" s="25"/>
      <c r="X136" s="25"/>
      <c r="Y136" s="25"/>
    </row>
    <row r="137" spans="1:25" s="360" customFormat="1" ht="12.75" customHeight="1">
      <c r="A137" s="543"/>
      <c r="B137" s="915"/>
      <c r="C137" s="916"/>
      <c r="D137" s="916"/>
      <c r="E137" s="916"/>
      <c r="F137" s="533"/>
      <c r="G137" s="539"/>
      <c r="H137" s="539"/>
      <c r="I137" s="542"/>
      <c r="J137" s="25"/>
      <c r="K137" s="25"/>
      <c r="L137" s="25"/>
      <c r="M137" s="25"/>
      <c r="N137" s="25"/>
      <c r="O137" s="25"/>
      <c r="P137" s="25"/>
      <c r="Q137" s="25"/>
      <c r="R137" s="25"/>
      <c r="S137" s="25" t="s">
        <v>31</v>
      </c>
      <c r="T137" s="25"/>
      <c r="U137" s="25"/>
      <c r="V137" s="25"/>
      <c r="W137" s="25"/>
      <c r="X137" s="25"/>
      <c r="Y137" s="25"/>
    </row>
    <row r="138" spans="1:25" s="360" customFormat="1" ht="52.5" customHeight="1">
      <c r="A138" s="548">
        <v>6</v>
      </c>
      <c r="B138" s="912" t="s">
        <v>190</v>
      </c>
      <c r="C138" s="912"/>
      <c r="D138" s="912"/>
      <c r="E138" s="912"/>
      <c r="F138" s="912"/>
      <c r="G138" s="912"/>
      <c r="H138" s="912"/>
      <c r="I138" s="522"/>
      <c r="J138" s="25"/>
      <c r="K138" s="25"/>
      <c r="L138" s="25"/>
      <c r="M138" s="25"/>
      <c r="N138" s="25"/>
      <c r="O138" s="25"/>
      <c r="P138" s="25"/>
      <c r="Q138" s="25"/>
      <c r="R138" s="25"/>
      <c r="S138" s="25"/>
      <c r="T138" s="25"/>
      <c r="U138" s="25"/>
      <c r="V138" s="25"/>
      <c r="W138" s="25"/>
      <c r="X138" s="25"/>
      <c r="Y138" s="25"/>
    </row>
    <row r="139" spans="1:25" s="360" customFormat="1" ht="12" customHeight="1">
      <c r="A139" s="543"/>
      <c r="B139" s="915"/>
      <c r="C139" s="916"/>
      <c r="D139" s="916"/>
      <c r="E139" s="916"/>
      <c r="F139" s="533"/>
      <c r="G139" s="539"/>
      <c r="H139" s="539"/>
      <c r="I139" s="542"/>
      <c r="J139" s="25"/>
      <c r="K139" s="25"/>
      <c r="L139" s="25"/>
      <c r="M139" s="25"/>
      <c r="N139" s="25"/>
      <c r="O139" s="25"/>
      <c r="P139" s="25"/>
      <c r="Q139" s="25"/>
      <c r="R139" s="25"/>
      <c r="S139" s="25"/>
      <c r="T139" s="25"/>
      <c r="U139" s="25"/>
      <c r="V139" s="25"/>
      <c r="W139" s="25"/>
      <c r="X139" s="25"/>
      <c r="Y139" s="25"/>
    </row>
    <row r="140" spans="1:25" s="360" customFormat="1" ht="72" customHeight="1">
      <c r="A140" s="548">
        <v>7</v>
      </c>
      <c r="B140" s="912" t="s">
        <v>191</v>
      </c>
      <c r="C140" s="912"/>
      <c r="D140" s="912"/>
      <c r="E140" s="912"/>
      <c r="F140" s="912"/>
      <c r="G140" s="912"/>
      <c r="H140" s="912"/>
      <c r="I140" s="522"/>
      <c r="J140" s="25"/>
      <c r="K140" s="25"/>
      <c r="L140" s="25"/>
      <c r="M140" s="25"/>
      <c r="N140" s="25"/>
      <c r="O140" s="25"/>
      <c r="P140" s="25"/>
      <c r="Q140" s="25"/>
      <c r="R140" s="25"/>
      <c r="S140" s="25"/>
      <c r="T140" s="25"/>
      <c r="U140" s="25"/>
      <c r="V140" s="25"/>
      <c r="W140" s="25"/>
      <c r="X140" s="25"/>
      <c r="Y140" s="25"/>
    </row>
    <row r="141" spans="1:25" s="360" customFormat="1" ht="10.5" customHeight="1">
      <c r="A141" s="543"/>
      <c r="B141" s="915"/>
      <c r="C141" s="916"/>
      <c r="D141" s="916"/>
      <c r="E141" s="916"/>
      <c r="F141" s="533"/>
      <c r="G141" s="539"/>
      <c r="H141" s="539"/>
      <c r="I141" s="542"/>
      <c r="J141" s="25"/>
      <c r="K141" s="25"/>
      <c r="L141" s="25"/>
      <c r="M141" s="25"/>
      <c r="N141" s="25"/>
      <c r="O141" s="25"/>
      <c r="P141" s="25"/>
      <c r="Q141" s="25"/>
      <c r="R141" s="25"/>
      <c r="S141" s="25"/>
      <c r="T141" s="25"/>
      <c r="U141" s="25"/>
      <c r="V141" s="25"/>
      <c r="W141" s="25"/>
      <c r="X141" s="25"/>
      <c r="Y141" s="25"/>
    </row>
    <row r="142" spans="1:25" s="360" customFormat="1" ht="42" customHeight="1">
      <c r="A142" s="548">
        <v>8</v>
      </c>
      <c r="B142" s="908" t="s">
        <v>148</v>
      </c>
      <c r="C142" s="908"/>
      <c r="D142" s="908"/>
      <c r="E142" s="908"/>
      <c r="F142" s="410"/>
      <c r="G142" s="411"/>
      <c r="H142" s="412"/>
      <c r="I142" s="412"/>
      <c r="J142" s="25"/>
      <c r="K142" s="25"/>
      <c r="L142" s="25"/>
      <c r="M142" s="25"/>
      <c r="N142" s="25"/>
      <c r="O142" s="25"/>
      <c r="P142" s="25"/>
      <c r="Q142" s="25"/>
      <c r="R142" s="25"/>
      <c r="S142" s="25"/>
      <c r="T142" s="25"/>
      <c r="U142" s="25"/>
      <c r="V142" s="25"/>
      <c r="W142" s="25"/>
      <c r="X142" s="25"/>
      <c r="Y142" s="25"/>
    </row>
    <row r="143" spans="1:25" s="360" customFormat="1" ht="21.75" customHeight="1">
      <c r="A143" s="46"/>
      <c r="B143" s="46"/>
      <c r="C143" s="46"/>
      <c r="D143" s="46"/>
      <c r="E143" s="46"/>
      <c r="F143" s="46"/>
      <c r="G143" s="46"/>
      <c r="H143" s="46"/>
      <c r="I143" s="46"/>
      <c r="J143" s="46"/>
    </row>
    <row r="144" spans="1:25" ht="27" customHeight="1">
      <c r="A144" s="547">
        <v>2.5</v>
      </c>
      <c r="B144" s="994" t="s">
        <v>192</v>
      </c>
      <c r="C144" s="994"/>
      <c r="D144" s="994"/>
      <c r="E144" s="994"/>
      <c r="F144" s="994"/>
      <c r="G144" s="994"/>
      <c r="H144" s="994"/>
      <c r="I144" s="994"/>
      <c r="J144" s="376"/>
      <c r="K144" s="376"/>
      <c r="L144" s="376"/>
      <c r="M144" s="418"/>
      <c r="N144" s="376"/>
      <c r="O144" s="376"/>
      <c r="P144" s="376"/>
      <c r="Q144" s="376"/>
      <c r="R144" s="376"/>
      <c r="S144" s="376"/>
      <c r="T144" s="376"/>
      <c r="U144" s="376"/>
      <c r="V144" s="376"/>
      <c r="W144" s="376"/>
      <c r="X144" s="376"/>
    </row>
    <row r="145" spans="1:24" ht="52.5" customHeight="1">
      <c r="A145" s="532"/>
      <c r="B145" s="1020" t="s">
        <v>193</v>
      </c>
      <c r="C145" s="1020"/>
      <c r="D145" s="1020"/>
      <c r="E145" s="1020"/>
      <c r="F145" s="1020"/>
      <c r="G145" s="1020"/>
      <c r="H145" s="1020"/>
      <c r="I145" s="1020"/>
      <c r="J145" s="376"/>
      <c r="K145" s="376"/>
      <c r="L145" s="376"/>
      <c r="M145" s="418"/>
      <c r="N145" s="376"/>
      <c r="O145" s="376"/>
      <c r="P145" s="376"/>
      <c r="Q145" s="376"/>
      <c r="R145" s="376"/>
      <c r="S145" s="376"/>
      <c r="T145" s="376"/>
      <c r="U145" s="376"/>
      <c r="V145" s="376"/>
      <c r="W145" s="376"/>
      <c r="X145" s="376"/>
    </row>
    <row r="146" spans="1:24" ht="34.5" customHeight="1">
      <c r="A146" s="532" t="s">
        <v>152</v>
      </c>
      <c r="B146" s="1021" t="s">
        <v>194</v>
      </c>
      <c r="C146" s="1021"/>
      <c r="D146" s="1021"/>
      <c r="E146" s="1021"/>
      <c r="F146" s="897"/>
      <c r="G146" s="897"/>
      <c r="H146" s="897"/>
      <c r="I146" s="991"/>
      <c r="J146" s="376"/>
      <c r="K146" s="376"/>
      <c r="L146" s="376"/>
      <c r="M146" s="418"/>
      <c r="N146" s="376"/>
      <c r="O146" s="376"/>
      <c r="P146" s="376"/>
      <c r="Q146" s="376"/>
      <c r="R146" s="376"/>
      <c r="S146" s="376"/>
      <c r="T146" s="376"/>
      <c r="U146" s="376"/>
      <c r="V146" s="376"/>
      <c r="W146" s="376"/>
      <c r="X146" s="376"/>
    </row>
    <row r="147" spans="1:24" ht="87.75" customHeight="1">
      <c r="A147" s="532" t="s">
        <v>154</v>
      </c>
      <c r="B147" s="1022" t="s">
        <v>195</v>
      </c>
      <c r="C147" s="1023"/>
      <c r="D147" s="1023"/>
      <c r="E147" s="1024"/>
      <c r="F147" s="896"/>
      <c r="G147" s="897"/>
      <c r="H147" s="897"/>
      <c r="I147" s="991"/>
      <c r="J147" s="376"/>
      <c r="K147" s="376"/>
      <c r="L147" s="376"/>
      <c r="M147" s="418"/>
      <c r="N147" s="376"/>
      <c r="O147" s="376"/>
      <c r="P147" s="376"/>
      <c r="Q147" s="376"/>
      <c r="R147" s="376"/>
      <c r="S147" s="376"/>
      <c r="T147" s="376"/>
      <c r="U147" s="376"/>
      <c r="V147" s="376"/>
      <c r="W147" s="376"/>
      <c r="X147" s="376"/>
    </row>
    <row r="148" spans="1:24" ht="51.75" customHeight="1">
      <c r="A148" s="532" t="s">
        <v>156</v>
      </c>
      <c r="B148" s="1025" t="s">
        <v>196</v>
      </c>
      <c r="C148" s="1025"/>
      <c r="D148" s="1025"/>
      <c r="E148" s="1026"/>
      <c r="F148" s="897"/>
      <c r="G148" s="897"/>
      <c r="H148" s="897"/>
      <c r="I148" s="991"/>
      <c r="J148" s="376"/>
      <c r="K148" s="376"/>
      <c r="L148" s="376"/>
      <c r="M148" s="418"/>
      <c r="N148" s="376"/>
      <c r="O148" s="376"/>
      <c r="P148" s="376"/>
      <c r="Q148" s="376"/>
      <c r="R148" s="376"/>
      <c r="S148" s="376"/>
      <c r="T148" s="376"/>
      <c r="U148" s="376"/>
      <c r="V148" s="376"/>
      <c r="W148" s="376"/>
      <c r="X148" s="376"/>
    </row>
    <row r="149" spans="1:24" ht="24.75" customHeight="1">
      <c r="A149" s="532"/>
      <c r="B149" s="1027" t="s">
        <v>197</v>
      </c>
      <c r="C149" s="1028"/>
      <c r="D149" s="1028"/>
      <c r="E149" s="1028"/>
      <c r="F149" s="1028"/>
      <c r="G149" s="1028"/>
      <c r="H149" s="1028"/>
      <c r="I149" s="1029"/>
      <c r="J149" s="295"/>
      <c r="K149" s="295"/>
      <c r="L149" s="295"/>
      <c r="M149" s="295"/>
      <c r="N149" s="295"/>
      <c r="O149" s="295"/>
      <c r="P149" s="295"/>
      <c r="Q149" s="295"/>
      <c r="R149" s="295"/>
      <c r="S149" s="295"/>
      <c r="T149" s="295"/>
      <c r="U149" s="295"/>
      <c r="V149" s="295"/>
      <c r="W149" s="295"/>
      <c r="X149" s="295"/>
    </row>
    <row r="150" spans="1:24" ht="36" customHeight="1">
      <c r="A150" s="532">
        <v>1</v>
      </c>
      <c r="B150" s="899" t="s">
        <v>159</v>
      </c>
      <c r="C150" s="899"/>
      <c r="D150" s="899"/>
      <c r="E150" s="995"/>
      <c r="F150" s="410"/>
      <c r="G150" s="896"/>
      <c r="H150" s="991"/>
      <c r="I150" s="412"/>
      <c r="J150" s="295"/>
      <c r="K150" s="295"/>
      <c r="L150" s="295"/>
      <c r="M150" s="295"/>
      <c r="N150" s="295"/>
      <c r="O150" s="295"/>
      <c r="P150" s="295"/>
      <c r="Q150" s="295"/>
      <c r="R150" s="295"/>
      <c r="S150" s="295"/>
      <c r="T150" s="295"/>
      <c r="U150" s="295"/>
      <c r="V150" s="295"/>
      <c r="W150" s="295"/>
      <c r="X150" s="295"/>
    </row>
    <row r="151" spans="1:24" ht="42" customHeight="1">
      <c r="A151" s="532">
        <v>2</v>
      </c>
      <c r="B151" s="899" t="s">
        <v>134</v>
      </c>
      <c r="C151" s="899"/>
      <c r="D151" s="899"/>
      <c r="E151" s="995"/>
      <c r="F151" s="410"/>
      <c r="G151" s="896"/>
      <c r="H151" s="991"/>
      <c r="I151" s="412"/>
      <c r="J151" s="295"/>
      <c r="K151" s="295"/>
      <c r="L151" s="295"/>
      <c r="M151" s="295"/>
      <c r="N151" s="295"/>
      <c r="O151" s="295"/>
      <c r="P151" s="295"/>
      <c r="Q151" s="295"/>
      <c r="R151" s="295"/>
      <c r="S151" s="295"/>
      <c r="T151" s="295"/>
      <c r="U151" s="295"/>
      <c r="V151" s="295"/>
      <c r="W151" s="295"/>
      <c r="X151" s="295"/>
    </row>
    <row r="152" spans="1:24" ht="33" customHeight="1">
      <c r="A152" s="549">
        <v>3</v>
      </c>
      <c r="B152" s="997"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97"/>
      <c r="D152" s="997"/>
      <c r="E152" s="998"/>
      <c r="F152" s="410"/>
      <c r="G152" s="896"/>
      <c r="H152" s="991"/>
      <c r="I152" s="412"/>
      <c r="J152" s="295"/>
      <c r="K152" s="295"/>
      <c r="L152" s="295"/>
      <c r="M152" s="295"/>
      <c r="N152" s="295"/>
      <c r="O152" s="295"/>
      <c r="P152" s="295"/>
      <c r="Q152" s="295"/>
      <c r="R152" s="295"/>
      <c r="S152" s="295"/>
      <c r="T152" s="295"/>
      <c r="U152" s="295"/>
      <c r="V152" s="295"/>
      <c r="W152" s="295"/>
      <c r="X152" s="295"/>
    </row>
    <row r="153" spans="1:24" ht="31.5" customHeight="1">
      <c r="A153" s="555"/>
      <c r="B153" s="1000"/>
      <c r="C153" s="1000"/>
      <c r="D153" s="1000"/>
      <c r="E153" s="1001"/>
      <c r="F153" s="410"/>
      <c r="G153" s="896"/>
      <c r="H153" s="991"/>
      <c r="I153" s="412"/>
      <c r="J153" s="295"/>
      <c r="K153" s="295"/>
      <c r="L153" s="295"/>
      <c r="M153" s="295"/>
      <c r="N153" s="295"/>
      <c r="O153" s="295"/>
      <c r="P153" s="295"/>
      <c r="Q153" s="295"/>
      <c r="R153" s="295"/>
      <c r="S153" s="295"/>
      <c r="T153" s="295"/>
      <c r="U153" s="295"/>
      <c r="V153" s="295"/>
      <c r="W153" s="295"/>
      <c r="X153" s="295"/>
    </row>
    <row r="154" spans="1:24" ht="28.5" customHeight="1">
      <c r="A154" s="555"/>
      <c r="B154" s="1000"/>
      <c r="C154" s="1000"/>
      <c r="D154" s="1000"/>
      <c r="E154" s="1001"/>
      <c r="F154" s="410"/>
      <c r="G154" s="896"/>
      <c r="H154" s="991"/>
      <c r="I154" s="412"/>
      <c r="J154" s="295"/>
      <c r="K154" s="295"/>
      <c r="L154" s="295"/>
      <c r="M154" s="295"/>
      <c r="N154" s="295"/>
      <c r="O154" s="295"/>
      <c r="P154" s="295"/>
      <c r="Q154" s="295"/>
      <c r="R154" s="295"/>
      <c r="S154" s="295"/>
      <c r="T154" s="295"/>
      <c r="U154" s="295"/>
      <c r="V154" s="295"/>
      <c r="W154" s="295"/>
      <c r="X154" s="295"/>
    </row>
    <row r="155" spans="1:24" ht="32.25" customHeight="1">
      <c r="A155" s="555"/>
      <c r="B155" s="1000"/>
      <c r="C155" s="1000"/>
      <c r="D155" s="1000"/>
      <c r="E155" s="1001"/>
      <c r="F155" s="410"/>
      <c r="G155" s="896"/>
      <c r="H155" s="991"/>
      <c r="I155" s="412"/>
      <c r="J155" s="295"/>
      <c r="K155" s="295"/>
      <c r="L155" s="295"/>
      <c r="M155" s="295"/>
      <c r="N155" s="295"/>
      <c r="O155" s="295"/>
      <c r="P155" s="295"/>
      <c r="Q155" s="295"/>
      <c r="R155" s="295"/>
      <c r="S155" s="295"/>
      <c r="T155" s="295"/>
      <c r="U155" s="295"/>
      <c r="V155" s="295"/>
      <c r="W155" s="295"/>
      <c r="X155" s="295"/>
    </row>
    <row r="156" spans="1:24" ht="35.25" customHeight="1">
      <c r="A156" s="555"/>
      <c r="B156" s="1030" t="s">
        <v>136</v>
      </c>
      <c r="C156" s="1030"/>
      <c r="D156" s="1030"/>
      <c r="E156" s="1031"/>
      <c r="F156" s="410"/>
      <c r="G156" s="896"/>
      <c r="H156" s="991"/>
      <c r="I156" s="412"/>
      <c r="J156" s="295"/>
      <c r="K156" s="295"/>
      <c r="L156" s="295"/>
      <c r="M156" s="295"/>
      <c r="N156" s="295"/>
      <c r="O156" s="295"/>
      <c r="P156" s="295"/>
      <c r="Q156" s="295"/>
      <c r="R156" s="295"/>
      <c r="S156" s="295"/>
      <c r="T156" s="295"/>
      <c r="U156" s="295"/>
      <c r="V156" s="295"/>
      <c r="W156" s="295"/>
      <c r="X156" s="295"/>
    </row>
    <row r="157" spans="1:24" ht="35.25" customHeight="1">
      <c r="A157" s="555"/>
      <c r="B157" s="1030" t="s">
        <v>137</v>
      </c>
      <c r="C157" s="1030"/>
      <c r="D157" s="1030"/>
      <c r="E157" s="1031"/>
      <c r="F157" s="410"/>
      <c r="G157" s="896"/>
      <c r="H157" s="991"/>
      <c r="I157" s="412"/>
      <c r="J157" s="295"/>
      <c r="K157" s="295"/>
      <c r="L157" s="295"/>
      <c r="M157" s="295"/>
      <c r="N157" s="295"/>
      <c r="O157" s="295"/>
      <c r="P157" s="295"/>
      <c r="Q157" s="295"/>
      <c r="R157" s="295"/>
      <c r="S157" s="295"/>
      <c r="T157" s="295"/>
      <c r="U157" s="295"/>
      <c r="V157" s="295"/>
      <c r="W157" s="295"/>
      <c r="X157" s="295"/>
    </row>
    <row r="158" spans="1:24" ht="41.25" customHeight="1">
      <c r="A158" s="563"/>
      <c r="B158" s="1032" t="s">
        <v>138</v>
      </c>
      <c r="C158" s="1032"/>
      <c r="D158" s="1032"/>
      <c r="E158" s="1033"/>
      <c r="F158" s="410"/>
      <c r="G158" s="896"/>
      <c r="H158" s="991"/>
      <c r="I158" s="412"/>
      <c r="J158" s="295"/>
      <c r="K158" s="295"/>
      <c r="L158" s="295"/>
      <c r="M158" s="295"/>
      <c r="N158" s="295"/>
      <c r="O158" s="295"/>
      <c r="P158" s="295"/>
      <c r="Q158" s="295"/>
      <c r="R158" s="295"/>
      <c r="S158" s="295"/>
      <c r="T158" s="295"/>
      <c r="U158" s="295"/>
      <c r="V158" s="295"/>
      <c r="W158" s="295"/>
      <c r="X158" s="295"/>
    </row>
    <row r="159" spans="1:24" ht="21.75" customHeight="1">
      <c r="A159" s="543" t="s">
        <v>161</v>
      </c>
      <c r="B159" s="1027" t="s">
        <v>198</v>
      </c>
      <c r="C159" s="1028"/>
      <c r="D159" s="1028"/>
      <c r="E159" s="1028"/>
      <c r="F159" s="533"/>
      <c r="G159" s="533"/>
      <c r="H159" s="533"/>
      <c r="I159" s="533"/>
      <c r="J159" s="295"/>
      <c r="K159" s="295"/>
      <c r="L159" s="295"/>
      <c r="M159" s="295"/>
      <c r="N159" s="295"/>
      <c r="O159" s="295"/>
      <c r="P159" s="295"/>
      <c r="Q159" s="295"/>
      <c r="R159" s="295"/>
      <c r="S159" s="295"/>
      <c r="T159" s="295"/>
      <c r="U159" s="295"/>
      <c r="V159" s="295"/>
      <c r="W159" s="295"/>
      <c r="X159" s="295"/>
    </row>
    <row r="160" spans="1:24" ht="44.25" customHeight="1">
      <c r="A160" s="532" t="s">
        <v>175</v>
      </c>
      <c r="B160" s="899" t="s">
        <v>199</v>
      </c>
      <c r="C160" s="899"/>
      <c r="D160" s="899"/>
      <c r="E160" s="910"/>
      <c r="F160" s="412"/>
      <c r="G160" s="896"/>
      <c r="H160" s="991"/>
      <c r="I160" s="412"/>
      <c r="J160" s="295"/>
      <c r="K160" s="295"/>
      <c r="L160" s="295"/>
      <c r="M160" s="295"/>
      <c r="N160" s="295"/>
      <c r="O160" s="295"/>
      <c r="P160" s="295"/>
      <c r="Q160" s="295"/>
      <c r="R160" s="295"/>
      <c r="S160" s="295"/>
      <c r="T160" s="295"/>
      <c r="U160" s="295"/>
      <c r="V160" s="295"/>
      <c r="W160" s="295"/>
      <c r="X160" s="295"/>
    </row>
    <row r="161" spans="1:24" ht="41.25" customHeight="1">
      <c r="A161" s="532" t="s">
        <v>177</v>
      </c>
      <c r="B161" s="1018" t="s">
        <v>200</v>
      </c>
      <c r="C161" s="1018"/>
      <c r="D161" s="1018"/>
      <c r="E161" s="1019"/>
      <c r="F161" s="412"/>
      <c r="G161" s="896"/>
      <c r="H161" s="991"/>
      <c r="I161" s="412"/>
      <c r="J161" s="295"/>
      <c r="K161" s="295"/>
      <c r="L161" s="295"/>
      <c r="M161" s="295"/>
      <c r="N161" s="295"/>
      <c r="O161" s="295"/>
      <c r="P161" s="295"/>
      <c r="Q161" s="295"/>
      <c r="R161" s="295"/>
      <c r="S161" s="295"/>
      <c r="T161" s="295"/>
      <c r="U161" s="295"/>
      <c r="V161" s="295"/>
      <c r="W161" s="295"/>
      <c r="X161" s="295"/>
    </row>
    <row r="162" spans="1:24" ht="37.5" customHeight="1">
      <c r="A162" s="532" t="s">
        <v>179</v>
      </c>
      <c r="B162" s="899" t="s">
        <v>164</v>
      </c>
      <c r="C162" s="899"/>
      <c r="D162" s="899"/>
      <c r="E162" s="910"/>
      <c r="F162" s="412"/>
      <c r="G162" s="896"/>
      <c r="H162" s="991"/>
      <c r="I162" s="412"/>
      <c r="J162" s="295"/>
      <c r="K162" s="295"/>
      <c r="L162" s="295"/>
      <c r="M162" s="295"/>
      <c r="N162" s="295"/>
      <c r="O162" s="295"/>
      <c r="P162" s="295"/>
      <c r="Q162" s="295"/>
      <c r="R162" s="295"/>
      <c r="S162" s="295"/>
      <c r="T162" s="295"/>
      <c r="U162" s="295"/>
      <c r="V162" s="295"/>
      <c r="W162" s="295"/>
      <c r="X162" s="295"/>
    </row>
    <row r="163" spans="1:24" ht="32.25" customHeight="1">
      <c r="A163" s="532" t="s">
        <v>181</v>
      </c>
      <c r="B163" s="899" t="s">
        <v>142</v>
      </c>
      <c r="C163" s="899"/>
      <c r="D163" s="899"/>
      <c r="E163" s="910"/>
      <c r="F163" s="412"/>
      <c r="G163" s="896"/>
      <c r="H163" s="991"/>
      <c r="I163" s="412"/>
      <c r="J163" s="295"/>
      <c r="K163" s="295"/>
      <c r="L163" s="295"/>
      <c r="M163" s="295"/>
      <c r="N163" s="295"/>
      <c r="O163" s="295"/>
      <c r="P163" s="295"/>
      <c r="Q163" s="295"/>
      <c r="R163" s="295"/>
      <c r="S163" s="295"/>
      <c r="T163" s="295"/>
      <c r="U163" s="295"/>
      <c r="V163" s="295"/>
      <c r="W163" s="295"/>
      <c r="X163" s="295"/>
    </row>
    <row r="164" spans="1:24" ht="37.5" customHeight="1">
      <c r="A164" s="532" t="s">
        <v>182</v>
      </c>
      <c r="B164" s="899" t="s">
        <v>168</v>
      </c>
      <c r="C164" s="899"/>
      <c r="D164" s="899"/>
      <c r="E164" s="910"/>
      <c r="F164" s="412"/>
      <c r="G164" s="896"/>
      <c r="H164" s="991"/>
      <c r="I164" s="412"/>
      <c r="J164" s="295"/>
      <c r="K164" s="295"/>
      <c r="L164" s="295"/>
      <c r="M164" s="295"/>
      <c r="N164" s="295"/>
      <c r="O164" s="295"/>
      <c r="P164" s="295"/>
      <c r="Q164" s="295"/>
      <c r="R164" s="295"/>
      <c r="S164" s="295"/>
      <c r="T164" s="295"/>
      <c r="U164" s="295"/>
      <c r="V164" s="295"/>
      <c r="W164" s="295"/>
      <c r="X164" s="295"/>
    </row>
    <row r="165" spans="1:24" ht="44.25" customHeight="1">
      <c r="A165" s="532" t="s">
        <v>184</v>
      </c>
      <c r="B165" s="899" t="s">
        <v>170</v>
      </c>
      <c r="C165" s="899"/>
      <c r="D165" s="899"/>
      <c r="E165" s="910"/>
      <c r="F165" s="412"/>
      <c r="G165" s="896"/>
      <c r="H165" s="991"/>
      <c r="I165" s="412"/>
      <c r="J165" s="295"/>
      <c r="K165" s="295"/>
      <c r="L165" s="295"/>
      <c r="M165" s="295"/>
      <c r="N165" s="295"/>
      <c r="O165" s="295"/>
      <c r="P165" s="295"/>
      <c r="Q165" s="295"/>
      <c r="R165" s="295"/>
      <c r="S165" s="295"/>
      <c r="T165" s="295"/>
      <c r="U165" s="295"/>
      <c r="V165" s="295"/>
      <c r="W165" s="295"/>
      <c r="X165" s="295"/>
    </row>
    <row r="166" spans="1:24" ht="39.75" customHeight="1">
      <c r="A166" s="532" t="s">
        <v>186</v>
      </c>
      <c r="B166" s="899" t="s">
        <v>201</v>
      </c>
      <c r="C166" s="899"/>
      <c r="D166" s="899"/>
      <c r="E166" s="910"/>
      <c r="F166" s="412"/>
      <c r="G166" s="896"/>
      <c r="H166" s="991"/>
      <c r="I166" s="529"/>
      <c r="J166" s="295"/>
      <c r="K166" s="295"/>
      <c r="L166" s="295"/>
      <c r="M166" s="295"/>
      <c r="N166" s="295"/>
      <c r="O166" s="295"/>
      <c r="P166" s="295"/>
      <c r="Q166" s="295"/>
      <c r="R166" s="295"/>
      <c r="S166" s="295"/>
      <c r="T166" s="295"/>
      <c r="U166" s="295"/>
      <c r="V166" s="295"/>
      <c r="W166" s="295"/>
      <c r="X166" s="295"/>
    </row>
    <row r="167" spans="1:24" ht="49.5" customHeight="1">
      <c r="A167" s="1005" t="s">
        <v>202</v>
      </c>
      <c r="B167" s="905" t="s">
        <v>144</v>
      </c>
      <c r="C167" s="906"/>
      <c r="D167" s="906"/>
      <c r="E167" s="1034"/>
      <c r="F167" s="556"/>
      <c r="G167" s="483"/>
      <c r="H167" s="413"/>
      <c r="I167" s="414"/>
      <c r="J167" s="295"/>
      <c r="K167" s="295"/>
      <c r="L167" s="295"/>
      <c r="M167" s="295"/>
      <c r="N167" s="295"/>
      <c r="O167" s="295"/>
      <c r="P167" s="295"/>
      <c r="Q167" s="295"/>
      <c r="R167" s="295"/>
      <c r="S167" s="295"/>
      <c r="T167" s="295"/>
      <c r="U167" s="295"/>
      <c r="V167" s="295"/>
      <c r="W167" s="295"/>
      <c r="X167" s="295"/>
    </row>
    <row r="168" spans="1:24" ht="20.25" customHeight="1">
      <c r="A168" s="1007"/>
      <c r="B168" s="907" t="s">
        <v>145</v>
      </c>
      <c r="C168" s="908"/>
      <c r="D168" s="908"/>
      <c r="E168" s="909"/>
      <c r="F168" s="537" t="s">
        <v>172</v>
      </c>
      <c r="G168" s="508" t="s">
        <v>172</v>
      </c>
      <c r="H168" s="415"/>
      <c r="I168" s="537" t="s">
        <v>172</v>
      </c>
      <c r="J168" s="295"/>
      <c r="K168" s="295"/>
      <c r="L168" s="295"/>
      <c r="M168" s="295"/>
      <c r="N168" s="295"/>
      <c r="O168" s="295"/>
      <c r="P168" s="295"/>
      <c r="Q168" s="295"/>
      <c r="R168" s="295"/>
      <c r="S168" s="295"/>
      <c r="T168" s="295"/>
      <c r="U168" s="295"/>
      <c r="V168" s="295"/>
      <c r="W168" s="295"/>
      <c r="X168" s="295"/>
    </row>
    <row r="169" spans="1:24" ht="19.5" customHeight="1">
      <c r="A169" s="532"/>
      <c r="B169" s="1039" t="s">
        <v>149</v>
      </c>
      <c r="C169" s="1039"/>
      <c r="D169" s="1039"/>
      <c r="E169" s="1039"/>
      <c r="F169" s="1039"/>
      <c r="G169" s="1039"/>
      <c r="H169" s="1039"/>
      <c r="I169" s="1040"/>
      <c r="J169" s="295"/>
      <c r="K169" s="295"/>
      <c r="L169" s="295"/>
      <c r="M169" s="295"/>
      <c r="N169" s="295"/>
      <c r="O169" s="295"/>
      <c r="P169" s="295"/>
      <c r="Q169" s="295"/>
      <c r="R169" s="295"/>
      <c r="S169" s="295"/>
      <c r="T169" s="295"/>
      <c r="U169" s="295"/>
      <c r="V169" s="295"/>
      <c r="W169" s="295"/>
      <c r="X169" s="295"/>
    </row>
    <row r="170" spans="1:24" ht="24.75" customHeight="1">
      <c r="A170" s="547" t="s">
        <v>173</v>
      </c>
      <c r="B170" s="1027" t="s">
        <v>174</v>
      </c>
      <c r="C170" s="1028"/>
      <c r="D170" s="1028"/>
      <c r="E170" s="1028"/>
      <c r="F170" s="533"/>
      <c r="G170" s="534"/>
      <c r="H170" s="534"/>
      <c r="I170" s="535"/>
      <c r="J170" s="295"/>
      <c r="K170" s="295"/>
      <c r="L170" s="295"/>
      <c r="M170" s="295"/>
      <c r="N170" s="295"/>
      <c r="O170" s="295"/>
      <c r="P170" s="295"/>
      <c r="Q170" s="295"/>
      <c r="R170" s="295"/>
      <c r="S170" s="295"/>
      <c r="T170" s="295"/>
      <c r="U170" s="295"/>
      <c r="V170" s="295"/>
      <c r="W170" s="295"/>
      <c r="X170" s="295"/>
    </row>
    <row r="171" spans="1:24" ht="40.5" customHeight="1">
      <c r="A171" s="532" t="s">
        <v>175</v>
      </c>
      <c r="B171" s="899" t="s">
        <v>203</v>
      </c>
      <c r="C171" s="899"/>
      <c r="D171" s="899"/>
      <c r="E171" s="910"/>
      <c r="F171" s="529"/>
      <c r="G171" s="896"/>
      <c r="H171" s="991"/>
      <c r="I171" s="529"/>
      <c r="J171" s="295"/>
      <c r="K171" s="295"/>
      <c r="L171" s="295"/>
      <c r="M171" s="295"/>
      <c r="N171" s="295"/>
      <c r="O171" s="295"/>
      <c r="P171" s="295"/>
      <c r="Q171" s="295"/>
      <c r="R171" s="295"/>
      <c r="S171" s="295"/>
      <c r="T171" s="295"/>
      <c r="U171" s="295"/>
      <c r="V171" s="295"/>
      <c r="W171" s="295"/>
      <c r="X171" s="295"/>
    </row>
    <row r="172" spans="1:24" ht="30" customHeight="1">
      <c r="A172" s="532" t="s">
        <v>177</v>
      </c>
      <c r="B172" s="899" t="s">
        <v>178</v>
      </c>
      <c r="C172" s="899"/>
      <c r="D172" s="899"/>
      <c r="E172" s="910"/>
      <c r="F172" s="413"/>
      <c r="G172" s="397"/>
      <c r="H172" s="521"/>
      <c r="I172" s="536"/>
      <c r="J172" s="295"/>
      <c r="K172" s="295"/>
      <c r="L172" s="295"/>
      <c r="M172" s="295"/>
      <c r="N172" s="295"/>
      <c r="O172" s="295"/>
      <c r="P172" s="295"/>
      <c r="Q172" s="295"/>
      <c r="R172" s="295"/>
      <c r="S172" s="295"/>
      <c r="T172" s="295"/>
      <c r="U172" s="295"/>
      <c r="V172" s="295"/>
      <c r="W172" s="295"/>
      <c r="X172" s="295"/>
    </row>
    <row r="173" spans="1:24" ht="35.25" customHeight="1">
      <c r="A173" s="532" t="s">
        <v>179</v>
      </c>
      <c r="B173" s="1018" t="s">
        <v>204</v>
      </c>
      <c r="C173" s="1018"/>
      <c r="D173" s="1018"/>
      <c r="E173" s="1019"/>
      <c r="F173" s="412"/>
      <c r="G173" s="896"/>
      <c r="H173" s="991"/>
      <c r="I173" s="412"/>
      <c r="J173" s="295"/>
      <c r="K173" s="295"/>
      <c r="L173" s="295"/>
      <c r="M173" s="295"/>
      <c r="N173" s="295"/>
      <c r="O173" s="295"/>
      <c r="P173" s="295"/>
      <c r="Q173" s="295"/>
      <c r="R173" s="295"/>
      <c r="S173" s="295"/>
      <c r="T173" s="295"/>
      <c r="U173" s="295"/>
      <c r="V173" s="295"/>
      <c r="W173" s="295"/>
      <c r="X173" s="295"/>
    </row>
    <row r="174" spans="1:24" ht="31.5" customHeight="1">
      <c r="A174" s="532" t="s">
        <v>181</v>
      </c>
      <c r="B174" s="899" t="s">
        <v>142</v>
      </c>
      <c r="C174" s="899"/>
      <c r="D174" s="899"/>
      <c r="E174" s="910"/>
      <c r="F174" s="412"/>
      <c r="G174" s="896"/>
      <c r="H174" s="991"/>
      <c r="I174" s="412"/>
      <c r="J174" s="295"/>
      <c r="K174" s="295"/>
      <c r="L174" s="295"/>
      <c r="M174" s="295"/>
      <c r="N174" s="295"/>
      <c r="O174" s="295"/>
      <c r="P174" s="295"/>
      <c r="Q174" s="295"/>
      <c r="R174" s="295"/>
      <c r="S174" s="295"/>
      <c r="T174" s="295"/>
      <c r="U174" s="295"/>
      <c r="V174" s="295"/>
      <c r="W174" s="295"/>
      <c r="X174" s="295"/>
    </row>
    <row r="175" spans="1:24" ht="33" customHeight="1">
      <c r="A175" s="532" t="s">
        <v>182</v>
      </c>
      <c r="B175" s="899" t="s">
        <v>183</v>
      </c>
      <c r="C175" s="899"/>
      <c r="D175" s="899"/>
      <c r="E175" s="910"/>
      <c r="F175" s="412"/>
      <c r="G175" s="896"/>
      <c r="H175" s="991"/>
      <c r="I175" s="412"/>
      <c r="J175" s="295"/>
      <c r="K175" s="295"/>
      <c r="L175" s="295"/>
      <c r="M175" s="295"/>
      <c r="N175" s="295"/>
      <c r="O175" s="295"/>
      <c r="P175" s="295"/>
      <c r="Q175" s="295"/>
      <c r="R175" s="295"/>
      <c r="S175" s="295"/>
      <c r="T175" s="295"/>
      <c r="U175" s="295"/>
      <c r="V175" s="295"/>
      <c r="W175" s="295"/>
      <c r="X175" s="295"/>
    </row>
    <row r="176" spans="1:24" ht="44.25" customHeight="1">
      <c r="A176" s="532" t="s">
        <v>184</v>
      </c>
      <c r="B176" s="899" t="s">
        <v>185</v>
      </c>
      <c r="C176" s="899"/>
      <c r="D176" s="899"/>
      <c r="E176" s="910"/>
      <c r="F176" s="412"/>
      <c r="G176" s="896"/>
      <c r="H176" s="991"/>
      <c r="I176" s="412"/>
      <c r="J176" s="295"/>
      <c r="K176" s="295"/>
      <c r="L176" s="295"/>
      <c r="M176" s="295"/>
      <c r="N176" s="295"/>
      <c r="O176" s="295"/>
      <c r="P176" s="295"/>
      <c r="Q176" s="295"/>
      <c r="R176" s="295"/>
      <c r="S176" s="295"/>
      <c r="T176" s="295"/>
      <c r="U176" s="295"/>
      <c r="V176" s="295"/>
      <c r="W176" s="295"/>
      <c r="X176" s="295"/>
    </row>
    <row r="177" spans="1:24" ht="37.5" customHeight="1">
      <c r="A177" s="532" t="s">
        <v>186</v>
      </c>
      <c r="B177" s="899" t="s">
        <v>205</v>
      </c>
      <c r="C177" s="899"/>
      <c r="D177" s="899"/>
      <c r="E177" s="910"/>
      <c r="F177" s="412"/>
      <c r="G177" s="896"/>
      <c r="H177" s="991"/>
      <c r="I177" s="412"/>
      <c r="J177" s="295"/>
      <c r="K177" s="295"/>
      <c r="L177" s="295"/>
      <c r="M177" s="295"/>
      <c r="N177" s="295"/>
      <c r="O177" s="295"/>
      <c r="P177" s="295"/>
      <c r="Q177" s="295"/>
      <c r="R177" s="295"/>
      <c r="S177" s="295"/>
      <c r="T177" s="295"/>
      <c r="U177" s="295"/>
      <c r="V177" s="295"/>
      <c r="W177" s="295"/>
      <c r="X177" s="295"/>
    </row>
    <row r="178" spans="1:24" ht="33" customHeight="1">
      <c r="A178" s="1005" t="s">
        <v>202</v>
      </c>
      <c r="B178" s="905" t="s">
        <v>144</v>
      </c>
      <c r="C178" s="906"/>
      <c r="D178" s="906"/>
      <c r="E178" s="1034"/>
      <c r="F178" s="414"/>
      <c r="G178" s="483"/>
      <c r="H178" s="413"/>
      <c r="I178" s="414"/>
    </row>
    <row r="179" spans="1:24" ht="39" customHeight="1">
      <c r="A179" s="1007"/>
      <c r="B179" s="907" t="s">
        <v>145</v>
      </c>
      <c r="C179" s="908"/>
      <c r="D179" s="908"/>
      <c r="E179" s="909"/>
      <c r="F179" s="545" t="s">
        <v>188</v>
      </c>
      <c r="G179" s="545" t="s">
        <v>188</v>
      </c>
      <c r="H179" s="485"/>
      <c r="I179" s="545" t="s">
        <v>188</v>
      </c>
    </row>
    <row r="180" spans="1:24" ht="16.5" customHeight="1">
      <c r="A180" s="69"/>
      <c r="B180" s="480"/>
      <c r="C180" s="480"/>
      <c r="D180" s="480"/>
      <c r="E180" s="480"/>
      <c r="F180" s="480"/>
      <c r="G180" s="480"/>
      <c r="H180" s="480"/>
      <c r="I180" s="480"/>
    </row>
    <row r="181" spans="1:24" ht="53.25" customHeight="1">
      <c r="A181" s="532">
        <v>5</v>
      </c>
      <c r="B181" s="912" t="s">
        <v>206</v>
      </c>
      <c r="C181" s="912"/>
      <c r="D181" s="912"/>
      <c r="E181" s="912"/>
      <c r="F181" s="912"/>
      <c r="G181" s="912"/>
      <c r="H181" s="912"/>
      <c r="I181" s="523"/>
    </row>
    <row r="182" spans="1:24" ht="9" customHeight="1">
      <c r="A182" s="402"/>
      <c r="B182" s="1035"/>
      <c r="C182" s="1035"/>
      <c r="D182" s="1035"/>
      <c r="E182" s="1035"/>
      <c r="F182" s="1035"/>
      <c r="G182" s="1035"/>
      <c r="H182" s="1035"/>
      <c r="I182" s="1035"/>
    </row>
    <row r="183" spans="1:24" ht="61.5" customHeight="1">
      <c r="A183" s="532">
        <v>6</v>
      </c>
      <c r="B183" s="912" t="s">
        <v>207</v>
      </c>
      <c r="C183" s="912"/>
      <c r="D183" s="912"/>
      <c r="E183" s="912"/>
      <c r="F183" s="912"/>
      <c r="G183" s="912"/>
      <c r="H183" s="912"/>
      <c r="I183" s="523"/>
    </row>
    <row r="184" spans="1:24" ht="15.75" customHeight="1">
      <c r="A184" s="1036"/>
      <c r="B184" s="1037"/>
      <c r="C184" s="1037"/>
      <c r="D184" s="1037"/>
      <c r="E184" s="1037"/>
      <c r="F184" s="1037"/>
      <c r="G184" s="1037"/>
      <c r="H184" s="1037"/>
      <c r="I184" s="1038"/>
    </row>
    <row r="185" spans="1:24" ht="72" customHeight="1">
      <c r="A185" s="532">
        <v>7</v>
      </c>
      <c r="B185" s="912" t="s">
        <v>208</v>
      </c>
      <c r="C185" s="912"/>
      <c r="D185" s="912"/>
      <c r="E185" s="912"/>
      <c r="F185" s="912"/>
      <c r="G185" s="912"/>
      <c r="H185" s="912"/>
      <c r="I185" s="523"/>
    </row>
    <row r="186" spans="1:24" ht="45.75" customHeight="1">
      <c r="A186" s="538">
        <v>8</v>
      </c>
      <c r="B186" s="908" t="s">
        <v>148</v>
      </c>
      <c r="C186" s="908"/>
      <c r="D186" s="908"/>
      <c r="E186" s="909"/>
      <c r="F186" s="487"/>
      <c r="G186" s="567"/>
      <c r="H186" s="568"/>
      <c r="I186" s="487"/>
    </row>
    <row r="187" spans="1:24" ht="12.75" customHeight="1">
      <c r="A187" s="420"/>
      <c r="B187" s="310"/>
      <c r="C187" s="310"/>
      <c r="D187" s="310"/>
      <c r="E187" s="310"/>
      <c r="F187" s="310"/>
      <c r="G187" s="310"/>
      <c r="H187" s="310"/>
      <c r="I187" s="312"/>
      <c r="M187" s="559"/>
    </row>
    <row r="188" spans="1:24" ht="24" customHeight="1">
      <c r="A188" s="564">
        <v>3</v>
      </c>
      <c r="B188" s="1041" t="s">
        <v>209</v>
      </c>
      <c r="C188" s="1041"/>
      <c r="D188" s="1041"/>
      <c r="E188" s="1041"/>
      <c r="F188" s="1041"/>
      <c r="G188" s="1041"/>
      <c r="H188" s="1041"/>
      <c r="I188" s="1041"/>
      <c r="M188" s="570"/>
    </row>
    <row r="189" spans="1:24" ht="24" customHeight="1">
      <c r="A189" s="402" t="s">
        <v>82</v>
      </c>
      <c r="B189" s="1042" t="s">
        <v>210</v>
      </c>
      <c r="C189" s="1042"/>
      <c r="D189" s="1042"/>
      <c r="E189" s="1042"/>
      <c r="F189" s="1042"/>
      <c r="G189" s="1042"/>
      <c r="H189" s="1042"/>
      <c r="I189" s="1042"/>
      <c r="M189" s="569"/>
    </row>
    <row r="190" spans="1:24" ht="73.5" customHeight="1">
      <c r="A190" s="402" t="s">
        <v>211</v>
      </c>
      <c r="B190" s="1043" t="s">
        <v>212</v>
      </c>
      <c r="C190" s="1043"/>
      <c r="D190" s="1043"/>
      <c r="E190" s="1043"/>
      <c r="F190" s="1043"/>
      <c r="G190" s="1043"/>
      <c r="H190" s="1043"/>
      <c r="I190" s="1043"/>
      <c r="M190" s="309"/>
    </row>
    <row r="191" spans="1:24" ht="30.75" customHeight="1">
      <c r="A191" s="402" t="s">
        <v>213</v>
      </c>
      <c r="B191" s="1044" t="s">
        <v>214</v>
      </c>
      <c r="C191" s="1044"/>
      <c r="D191" s="1044"/>
      <c r="E191" s="1044"/>
      <c r="F191" s="1044"/>
      <c r="G191" s="1044"/>
      <c r="H191" s="1044"/>
      <c r="I191" s="1044"/>
      <c r="M191" s="309"/>
    </row>
    <row r="192" spans="1:24" ht="230.25" customHeight="1">
      <c r="A192" s="402"/>
      <c r="B192" s="1045" t="s">
        <v>215</v>
      </c>
      <c r="C192" s="1045"/>
      <c r="D192" s="1045"/>
      <c r="E192" s="1045"/>
      <c r="F192" s="1045"/>
      <c r="G192" s="1045"/>
      <c r="H192" s="1045"/>
      <c r="I192" s="1045"/>
      <c r="M192" s="309"/>
    </row>
    <row r="193" spans="1:13" ht="10.5" customHeight="1">
      <c r="A193" s="402"/>
      <c r="B193" s="565"/>
      <c r="C193" s="565"/>
      <c r="D193" s="565"/>
      <c r="E193" s="565"/>
      <c r="F193" s="565"/>
      <c r="G193" s="565"/>
      <c r="H193" s="565"/>
      <c r="I193" s="565"/>
      <c r="M193" s="309"/>
    </row>
    <row r="194" spans="1:13" ht="66.75" customHeight="1">
      <c r="A194" s="402"/>
      <c r="B194" s="1046" t="s">
        <v>216</v>
      </c>
      <c r="C194" s="1047"/>
      <c r="D194" s="1047"/>
      <c r="E194" s="1047"/>
      <c r="F194" s="1047"/>
      <c r="G194" s="1047"/>
      <c r="H194" s="1047"/>
      <c r="I194" s="1047"/>
      <c r="M194" s="309"/>
    </row>
    <row r="195" spans="1:13" ht="12" customHeight="1">
      <c r="A195" s="402"/>
      <c r="B195" s="1048"/>
      <c r="C195" s="1048"/>
      <c r="D195" s="1048"/>
      <c r="E195" s="1048"/>
      <c r="F195" s="1048"/>
      <c r="G195" s="1048"/>
      <c r="H195" s="1048"/>
      <c r="I195" s="1048"/>
      <c r="M195" s="309"/>
    </row>
    <row r="196" spans="1:13" ht="44.25" customHeight="1">
      <c r="A196" s="532"/>
      <c r="B196" s="1049" t="s">
        <v>217</v>
      </c>
      <c r="C196" s="1050"/>
      <c r="D196" s="1050"/>
      <c r="E196" s="1050"/>
      <c r="F196" s="1050"/>
      <c r="G196" s="1050"/>
      <c r="H196" s="1050"/>
      <c r="I196" s="1051"/>
      <c r="M196" s="309"/>
    </row>
    <row r="197" spans="1:13" ht="23.25" customHeight="1">
      <c r="A197" s="532"/>
      <c r="B197" s="525"/>
      <c r="C197" s="526"/>
      <c r="D197" s="526"/>
      <c r="E197" s="526"/>
      <c r="F197" s="526"/>
      <c r="G197" s="526"/>
      <c r="H197" s="526"/>
      <c r="I197" s="526"/>
      <c r="M197" s="309"/>
    </row>
    <row r="198" spans="1:13" ht="20.25" customHeight="1">
      <c r="A198" s="558">
        <v>4</v>
      </c>
      <c r="B198" s="917" t="s">
        <v>218</v>
      </c>
      <c r="C198" s="918"/>
      <c r="D198" s="918"/>
      <c r="E198" s="918"/>
      <c r="F198" s="918"/>
      <c r="G198" s="918"/>
      <c r="H198" s="918"/>
      <c r="I198" s="560"/>
      <c r="M198" s="309" t="str">
        <f>M21</f>
        <v>2 or more</v>
      </c>
    </row>
    <row r="199" spans="1:13" ht="29.25" customHeight="1">
      <c r="A199" s="557">
        <v>4.0999999999999996</v>
      </c>
      <c r="B199" s="919" t="s">
        <v>98</v>
      </c>
      <c r="C199" s="920"/>
      <c r="D199" s="920"/>
      <c r="E199" s="921"/>
      <c r="F199" s="922"/>
      <c r="G199" s="922"/>
      <c r="H199" s="923"/>
      <c r="I199" s="312"/>
    </row>
    <row r="200" spans="1:13" ht="25.5" customHeight="1">
      <c r="A200" s="557" t="s">
        <v>219</v>
      </c>
      <c r="B200" s="913" t="s">
        <v>220</v>
      </c>
      <c r="C200" s="914"/>
      <c r="D200" s="914"/>
      <c r="E200" s="914"/>
      <c r="F200" s="914"/>
      <c r="G200" s="914"/>
      <c r="H200" s="914"/>
      <c r="I200" s="312"/>
    </row>
    <row r="201" spans="1:13" ht="39.75" customHeight="1">
      <c r="A201" s="423"/>
      <c r="B201" s="424"/>
      <c r="C201" s="424"/>
      <c r="D201" s="388" t="s">
        <v>221</v>
      </c>
      <c r="E201" s="520"/>
      <c r="F201" s="862" t="s">
        <v>222</v>
      </c>
      <c r="G201" s="937"/>
      <c r="H201" s="863"/>
      <c r="I201" s="312"/>
    </row>
    <row r="202" spans="1:13" ht="17.25" customHeight="1">
      <c r="A202" s="425" t="s">
        <v>223</v>
      </c>
      <c r="B202" s="874" t="s">
        <v>224</v>
      </c>
      <c r="C202" s="874"/>
      <c r="D202" s="426"/>
      <c r="E202" s="478"/>
      <c r="F202" s="880"/>
      <c r="G202" s="881"/>
      <c r="H202" s="882"/>
      <c r="I202" s="312"/>
    </row>
    <row r="203" spans="1:13" ht="37.5" customHeight="1">
      <c r="A203" s="425"/>
      <c r="B203" s="924" t="s">
        <v>225</v>
      </c>
      <c r="C203" s="925"/>
      <c r="D203" s="869"/>
      <c r="E203" s="427"/>
      <c r="F203" s="875"/>
      <c r="G203" s="876"/>
      <c r="H203" s="877"/>
      <c r="I203" s="312"/>
    </row>
    <row r="204" spans="1:13" ht="15.75" hidden="1" customHeight="1">
      <c r="A204" s="425">
        <v>1</v>
      </c>
      <c r="B204" s="926" t="s">
        <v>226</v>
      </c>
      <c r="C204" s="927"/>
      <c r="D204" s="431"/>
      <c r="E204" s="477"/>
      <c r="F204" s="875"/>
      <c r="G204" s="876"/>
      <c r="H204" s="877"/>
      <c r="I204" s="312"/>
    </row>
    <row r="205" spans="1:13" ht="25.5" customHeight="1">
      <c r="A205" s="425">
        <v>1</v>
      </c>
      <c r="B205" s="875"/>
      <c r="C205" s="877"/>
      <c r="D205" s="431"/>
      <c r="E205" s="422"/>
      <c r="F205" s="875"/>
      <c r="G205" s="876"/>
      <c r="H205" s="877"/>
    </row>
    <row r="206" spans="1:13" ht="29.25" customHeight="1">
      <c r="A206" s="425">
        <v>2</v>
      </c>
      <c r="B206" s="875"/>
      <c r="C206" s="877"/>
      <c r="D206" s="431"/>
      <c r="E206" s="422"/>
      <c r="F206" s="875"/>
      <c r="G206" s="876"/>
      <c r="H206" s="877"/>
      <c r="I206" s="312"/>
    </row>
    <row r="207" spans="1:13" ht="28.5" customHeight="1">
      <c r="A207" s="425">
        <v>3</v>
      </c>
      <c r="B207" s="875"/>
      <c r="C207" s="877"/>
      <c r="D207" s="431"/>
      <c r="E207" s="422"/>
      <c r="F207" s="875"/>
      <c r="G207" s="876"/>
      <c r="H207" s="877"/>
      <c r="I207" s="312"/>
    </row>
    <row r="208" spans="1:13" ht="32.25" customHeight="1">
      <c r="A208" s="425">
        <v>4</v>
      </c>
      <c r="B208" s="875"/>
      <c r="C208" s="877"/>
      <c r="D208" s="431"/>
      <c r="E208" s="422"/>
      <c r="F208" s="875"/>
      <c r="G208" s="876"/>
      <c r="H208" s="877"/>
      <c r="I208" s="312"/>
    </row>
    <row r="209" spans="1:9" ht="35.25" customHeight="1">
      <c r="A209" s="425">
        <v>5</v>
      </c>
      <c r="B209" s="875"/>
      <c r="C209" s="877"/>
      <c r="D209" s="431"/>
      <c r="E209" s="422"/>
      <c r="F209" s="875"/>
      <c r="G209" s="876"/>
      <c r="H209" s="877"/>
      <c r="I209" s="312"/>
    </row>
    <row r="210" spans="1:9" ht="29.25" customHeight="1">
      <c r="A210" s="390"/>
      <c r="B210" s="421"/>
      <c r="C210" s="422"/>
      <c r="D210" s="422"/>
      <c r="E210" s="422"/>
      <c r="F210" s="422"/>
      <c r="G210" s="422"/>
      <c r="H210" s="422"/>
      <c r="I210" s="312"/>
    </row>
    <row r="211" spans="1:9" ht="20.25" customHeight="1">
      <c r="A211" s="423" t="s">
        <v>88</v>
      </c>
      <c r="B211" s="913" t="s">
        <v>227</v>
      </c>
      <c r="C211" s="914"/>
      <c r="D211" s="914"/>
      <c r="E211" s="914"/>
      <c r="F211" s="914"/>
      <c r="G211" s="914"/>
      <c r="H211" s="914"/>
      <c r="I211" s="312"/>
    </row>
    <row r="212" spans="1:9" ht="47.25" customHeight="1">
      <c r="A212" s="423"/>
      <c r="B212" s="439"/>
      <c r="C212" s="424"/>
      <c r="D212" s="388" t="s">
        <v>228</v>
      </c>
      <c r="E212" s="520"/>
      <c r="F212" s="862" t="s">
        <v>222</v>
      </c>
      <c r="G212" s="937"/>
      <c r="H212" s="863"/>
      <c r="I212" s="312"/>
    </row>
    <row r="213" spans="1:9" ht="17.25" customHeight="1">
      <c r="A213" s="425" t="s">
        <v>223</v>
      </c>
      <c r="B213" s="928" t="s">
        <v>224</v>
      </c>
      <c r="C213" s="929"/>
      <c r="D213" s="440"/>
      <c r="E213" s="478"/>
      <c r="F213" s="880"/>
      <c r="G213" s="881"/>
      <c r="H213" s="882"/>
      <c r="I213" s="312"/>
    </row>
    <row r="214" spans="1:9" ht="34.5" customHeight="1">
      <c r="A214" s="425"/>
      <c r="B214" s="924" t="s">
        <v>225</v>
      </c>
      <c r="C214" s="925"/>
      <c r="D214" s="869"/>
      <c r="E214" s="427"/>
      <c r="F214" s="880"/>
      <c r="G214" s="881"/>
      <c r="H214" s="882"/>
      <c r="I214" s="312"/>
    </row>
    <row r="215" spans="1:9" ht="30" customHeight="1">
      <c r="A215" s="425">
        <v>1</v>
      </c>
      <c r="B215" s="875"/>
      <c r="C215" s="877"/>
      <c r="D215" s="431"/>
      <c r="E215" s="422"/>
      <c r="F215" s="875"/>
      <c r="G215" s="876"/>
      <c r="H215" s="877"/>
      <c r="I215" s="312"/>
    </row>
    <row r="216" spans="1:9" ht="28.5" customHeight="1">
      <c r="A216" s="425">
        <v>2</v>
      </c>
      <c r="B216" s="875"/>
      <c r="C216" s="877"/>
      <c r="D216" s="431"/>
      <c r="E216" s="422"/>
      <c r="F216" s="875"/>
      <c r="G216" s="876"/>
      <c r="H216" s="877"/>
    </row>
    <row r="217" spans="1:9" ht="27.75" customHeight="1">
      <c r="A217" s="425">
        <v>3</v>
      </c>
      <c r="B217" s="875"/>
      <c r="C217" s="877"/>
      <c r="D217" s="431"/>
      <c r="E217" s="422"/>
      <c r="F217" s="875"/>
      <c r="G217" s="876"/>
      <c r="H217" s="877"/>
      <c r="I217" s="312"/>
    </row>
    <row r="218" spans="1:9" ht="30" customHeight="1">
      <c r="A218" s="425">
        <v>4</v>
      </c>
      <c r="B218" s="875"/>
      <c r="C218" s="877"/>
      <c r="D218" s="431"/>
      <c r="E218" s="422"/>
      <c r="F218" s="875"/>
      <c r="G218" s="876"/>
      <c r="H218" s="877"/>
      <c r="I218" s="312"/>
    </row>
    <row r="219" spans="1:9" ht="30.75" customHeight="1">
      <c r="A219" s="425">
        <v>5</v>
      </c>
      <c r="B219" s="875"/>
      <c r="C219" s="877"/>
      <c r="D219" s="431"/>
      <c r="E219" s="422"/>
      <c r="F219" s="875"/>
      <c r="G219" s="876"/>
      <c r="H219" s="877"/>
      <c r="I219" s="312"/>
    </row>
    <row r="220" spans="1:9" ht="51" customHeight="1">
      <c r="A220" s="425"/>
      <c r="B220" s="1053" t="s">
        <v>229</v>
      </c>
      <c r="C220" s="974"/>
      <c r="D220" s="431"/>
      <c r="E220" s="491"/>
      <c r="F220" s="422"/>
      <c r="G220" s="422"/>
      <c r="H220" s="479"/>
      <c r="I220" s="312"/>
    </row>
    <row r="221" spans="1:9" ht="16.5" customHeight="1">
      <c r="A221" s="420"/>
      <c r="B221" s="310"/>
      <c r="C221" s="310"/>
      <c r="D221" s="417"/>
      <c r="E221" s="417"/>
      <c r="F221" s="417"/>
      <c r="G221" s="417"/>
      <c r="H221" s="417"/>
      <c r="I221" s="312"/>
    </row>
    <row r="222" spans="1:9" ht="16.5" customHeight="1">
      <c r="A222" s="423" t="s">
        <v>230</v>
      </c>
      <c r="B222" s="930" t="s">
        <v>231</v>
      </c>
      <c r="C222" s="960"/>
      <c r="D222" s="441"/>
      <c r="E222" s="961"/>
      <c r="F222" s="962"/>
      <c r="G222" s="963"/>
      <c r="H222" s="964"/>
      <c r="I222" s="312"/>
    </row>
    <row r="223" spans="1:9" ht="34.5" customHeight="1">
      <c r="A223" s="423"/>
      <c r="B223" s="914"/>
      <c r="C223" s="930"/>
      <c r="D223" s="442" t="s">
        <v>232</v>
      </c>
      <c r="E223" s="965" t="s">
        <v>222</v>
      </c>
      <c r="F223" s="1052"/>
      <c r="G223" s="1052"/>
      <c r="H223" s="966"/>
      <c r="I223" s="312"/>
    </row>
    <row r="224" spans="1:9" ht="56.25" customHeight="1">
      <c r="A224" s="425"/>
      <c r="B224" s="931" t="s">
        <v>233</v>
      </c>
      <c r="C224" s="932"/>
      <c r="D224" s="431"/>
      <c r="E224" s="875"/>
      <c r="F224" s="876"/>
      <c r="G224" s="876"/>
      <c r="H224" s="877"/>
    </row>
    <row r="225" spans="1:9" ht="15.75" customHeight="1">
      <c r="A225" s="425"/>
      <c r="B225" s="871" t="s">
        <v>234</v>
      </c>
      <c r="C225" s="929"/>
      <c r="D225" s="440"/>
      <c r="E225" s="924"/>
      <c r="F225" s="933"/>
      <c r="G225" s="934"/>
      <c r="H225" s="935"/>
      <c r="I225" s="312"/>
    </row>
    <row r="226" spans="1:9" ht="79.5" customHeight="1">
      <c r="A226" s="492"/>
      <c r="B226" s="931" t="s">
        <v>235</v>
      </c>
      <c r="C226" s="932"/>
      <c r="D226" s="431"/>
      <c r="E226" s="875"/>
      <c r="F226" s="876"/>
      <c r="G226" s="876"/>
      <c r="H226" s="877"/>
      <c r="I226" s="312"/>
    </row>
    <row r="227" spans="1:9" ht="14.25" customHeight="1">
      <c r="A227" s="494"/>
      <c r="B227" s="376"/>
      <c r="C227" s="376"/>
      <c r="D227" s="376"/>
      <c r="G227" s="376"/>
    </row>
    <row r="228" spans="1:9" ht="23.25" customHeight="1">
      <c r="A228" s="558">
        <v>5</v>
      </c>
      <c r="B228" s="917" t="s">
        <v>236</v>
      </c>
      <c r="C228" s="918"/>
      <c r="D228" s="918"/>
      <c r="E228" s="918"/>
      <c r="F228" s="918"/>
      <c r="G228" s="918"/>
      <c r="H228" s="918"/>
      <c r="I228" s="561"/>
    </row>
    <row r="229" spans="1:9" ht="32.25" customHeight="1">
      <c r="A229" s="557">
        <v>5.0999999999999996</v>
      </c>
      <c r="B229" s="919" t="s">
        <v>98</v>
      </c>
      <c r="C229" s="920"/>
      <c r="D229" s="920"/>
      <c r="E229" s="921"/>
      <c r="F229" s="922"/>
      <c r="G229" s="922"/>
      <c r="H229" s="923"/>
    </row>
    <row r="230" spans="1:9" ht="23.25" customHeight="1">
      <c r="A230" s="557" t="s">
        <v>219</v>
      </c>
      <c r="B230" s="913" t="s">
        <v>220</v>
      </c>
      <c r="C230" s="914"/>
      <c r="D230" s="914"/>
      <c r="E230" s="914"/>
      <c r="F230" s="914"/>
      <c r="G230" s="914"/>
      <c r="H230" s="914"/>
    </row>
    <row r="231" spans="1:9" ht="14.25" customHeight="1">
      <c r="A231" s="423"/>
      <c r="B231" s="424"/>
      <c r="C231" s="424"/>
      <c r="D231" s="388"/>
      <c r="E231" s="855"/>
      <c r="F231" s="858" t="s">
        <v>222</v>
      </c>
      <c r="G231" s="936"/>
      <c r="H231" s="859"/>
    </row>
    <row r="232" spans="1:9" ht="47.25" customHeight="1">
      <c r="A232" s="423"/>
      <c r="B232" s="424"/>
      <c r="C232" s="424"/>
      <c r="D232" s="388" t="s">
        <v>221</v>
      </c>
      <c r="E232" s="857"/>
      <c r="F232" s="862"/>
      <c r="G232" s="937"/>
      <c r="H232" s="863"/>
    </row>
    <row r="233" spans="1:9" ht="23.25" customHeight="1">
      <c r="A233" s="425" t="s">
        <v>223</v>
      </c>
      <c r="B233" s="874" t="s">
        <v>224</v>
      </c>
      <c r="C233" s="874"/>
      <c r="D233" s="426"/>
      <c r="E233" s="478"/>
      <c r="F233" s="880"/>
      <c r="G233" s="881"/>
      <c r="H233" s="882"/>
    </row>
    <row r="234" spans="1:9" ht="42.75" customHeight="1">
      <c r="A234" s="425"/>
      <c r="B234" s="924" t="s">
        <v>225</v>
      </c>
      <c r="C234" s="925"/>
      <c r="D234" s="869"/>
      <c r="E234" s="427"/>
      <c r="F234" s="875"/>
      <c r="G234" s="876"/>
      <c r="H234" s="877"/>
    </row>
    <row r="235" spans="1:9" ht="27" hidden="1" customHeight="1">
      <c r="A235" s="425">
        <v>1</v>
      </c>
      <c r="B235" s="926" t="s">
        <v>226</v>
      </c>
      <c r="C235" s="927"/>
      <c r="D235" s="431"/>
      <c r="E235" s="477"/>
      <c r="F235" s="875"/>
      <c r="G235" s="876"/>
      <c r="H235" s="877"/>
    </row>
    <row r="236" spans="1:9" ht="24" customHeight="1">
      <c r="A236" s="425">
        <v>1</v>
      </c>
      <c r="B236" s="875"/>
      <c r="C236" s="877"/>
      <c r="D236" s="431"/>
      <c r="E236" s="422"/>
      <c r="F236" s="875"/>
      <c r="G236" s="876"/>
      <c r="H236" s="877"/>
    </row>
    <row r="237" spans="1:9" ht="26.25" customHeight="1">
      <c r="A237" s="425">
        <v>2</v>
      </c>
      <c r="B237" s="875"/>
      <c r="C237" s="877"/>
      <c r="D237" s="431"/>
      <c r="E237" s="422"/>
      <c r="F237" s="875"/>
      <c r="G237" s="876"/>
      <c r="H237" s="877"/>
    </row>
    <row r="238" spans="1:9" ht="23.25" customHeight="1">
      <c r="A238" s="425">
        <v>3</v>
      </c>
      <c r="B238" s="875"/>
      <c r="C238" s="877"/>
      <c r="D238" s="431"/>
      <c r="E238" s="422"/>
      <c r="F238" s="875"/>
      <c r="G238" s="876"/>
      <c r="H238" s="877"/>
    </row>
    <row r="239" spans="1:9" ht="22.5" customHeight="1">
      <c r="A239" s="425">
        <v>4</v>
      </c>
      <c r="B239" s="875"/>
      <c r="C239" s="877"/>
      <c r="D239" s="431"/>
      <c r="E239" s="422"/>
      <c r="F239" s="875"/>
      <c r="G239" s="876"/>
      <c r="H239" s="877"/>
    </row>
    <row r="240" spans="1:9" ht="26.25" customHeight="1">
      <c r="A240" s="425">
        <v>5</v>
      </c>
      <c r="B240" s="875"/>
      <c r="C240" s="877"/>
      <c r="D240" s="431"/>
      <c r="E240" s="422"/>
      <c r="F240" s="875"/>
      <c r="G240" s="876"/>
      <c r="H240" s="877"/>
    </row>
    <row r="241" spans="1:8" ht="14.25" customHeight="1">
      <c r="A241" s="390"/>
      <c r="B241" s="421"/>
      <c r="C241" s="422"/>
      <c r="D241" s="422"/>
      <c r="E241" s="422"/>
      <c r="F241" s="422"/>
      <c r="G241" s="422"/>
      <c r="H241" s="422"/>
    </row>
    <row r="242" spans="1:8" ht="21.75" customHeight="1">
      <c r="A242" s="423" t="s">
        <v>88</v>
      </c>
      <c r="B242" s="913" t="s">
        <v>227</v>
      </c>
      <c r="C242" s="914"/>
      <c r="D242" s="914"/>
      <c r="E242" s="914"/>
      <c r="F242" s="914"/>
      <c r="G242" s="914"/>
      <c r="H242" s="914"/>
    </row>
    <row r="243" spans="1:8" ht="21.75" customHeight="1">
      <c r="A243" s="423"/>
      <c r="B243" s="439"/>
      <c r="C243" s="424"/>
      <c r="D243" s="388"/>
      <c r="E243" s="855"/>
      <c r="F243" s="858" t="s">
        <v>222</v>
      </c>
      <c r="G243" s="936"/>
      <c r="H243" s="859"/>
    </row>
    <row r="244" spans="1:8" ht="43.5" customHeight="1">
      <c r="A244" s="423"/>
      <c r="B244" s="439"/>
      <c r="C244" s="424"/>
      <c r="D244" s="388" t="s">
        <v>228</v>
      </c>
      <c r="E244" s="857"/>
      <c r="F244" s="862"/>
      <c r="G244" s="937"/>
      <c r="H244" s="863"/>
    </row>
    <row r="245" spans="1:8" ht="23.25" customHeight="1">
      <c r="A245" s="425" t="s">
        <v>223</v>
      </c>
      <c r="B245" s="928" t="s">
        <v>224</v>
      </c>
      <c r="C245" s="929"/>
      <c r="D245" s="440"/>
      <c r="E245" s="478"/>
      <c r="F245" s="880"/>
      <c r="G245" s="881"/>
      <c r="H245" s="882"/>
    </row>
    <row r="246" spans="1:8" ht="44.25" customHeight="1">
      <c r="A246" s="425"/>
      <c r="B246" s="924" t="s">
        <v>225</v>
      </c>
      <c r="C246" s="925"/>
      <c r="D246" s="869"/>
      <c r="E246" s="427"/>
      <c r="F246" s="880"/>
      <c r="G246" s="881"/>
      <c r="H246" s="882"/>
    </row>
    <row r="247" spans="1:8" ht="23.25" customHeight="1">
      <c r="A247" s="425">
        <v>1</v>
      </c>
      <c r="B247" s="875"/>
      <c r="C247" s="877"/>
      <c r="D247" s="431"/>
      <c r="E247" s="422"/>
      <c r="F247" s="875"/>
      <c r="G247" s="876"/>
      <c r="H247" s="877"/>
    </row>
    <row r="248" spans="1:8" ht="30" customHeight="1">
      <c r="A248" s="425">
        <v>2</v>
      </c>
      <c r="B248" s="875"/>
      <c r="C248" s="877"/>
      <c r="D248" s="431"/>
      <c r="E248" s="422"/>
      <c r="F248" s="875"/>
      <c r="G248" s="876"/>
      <c r="H248" s="877"/>
    </row>
    <row r="249" spans="1:8" ht="27.75" customHeight="1">
      <c r="A249" s="425">
        <v>3</v>
      </c>
      <c r="B249" s="875"/>
      <c r="C249" s="877"/>
      <c r="D249" s="431"/>
      <c r="E249" s="422"/>
      <c r="F249" s="875"/>
      <c r="G249" s="876"/>
      <c r="H249" s="877"/>
    </row>
    <row r="250" spans="1:8" ht="27" customHeight="1">
      <c r="A250" s="425">
        <v>4</v>
      </c>
      <c r="B250" s="875"/>
      <c r="C250" s="877"/>
      <c r="D250" s="431"/>
      <c r="E250" s="422"/>
      <c r="F250" s="875"/>
      <c r="G250" s="876"/>
      <c r="H250" s="877"/>
    </row>
    <row r="251" spans="1:8" ht="27.75" customHeight="1">
      <c r="A251" s="425">
        <v>5</v>
      </c>
      <c r="B251" s="875"/>
      <c r="C251" s="877"/>
      <c r="D251" s="431"/>
      <c r="E251" s="422"/>
      <c r="F251" s="875"/>
      <c r="G251" s="876"/>
      <c r="H251" s="877"/>
    </row>
    <row r="252" spans="1:8" ht="47.25" customHeight="1">
      <c r="A252" s="425"/>
      <c r="B252" s="1053" t="s">
        <v>229</v>
      </c>
      <c r="C252" s="974"/>
      <c r="D252" s="431"/>
      <c r="E252" s="491"/>
      <c r="F252" s="422"/>
      <c r="G252" s="422"/>
      <c r="H252" s="479"/>
    </row>
    <row r="253" spans="1:8" ht="14.25" customHeight="1">
      <c r="A253" s="420"/>
      <c r="B253" s="310"/>
      <c r="C253" s="310"/>
      <c r="D253" s="417"/>
      <c r="E253" s="417"/>
      <c r="F253" s="417"/>
      <c r="G253" s="417"/>
      <c r="H253" s="417"/>
    </row>
    <row r="254" spans="1:8" ht="14.25" customHeight="1">
      <c r="A254" s="423" t="s">
        <v>230</v>
      </c>
      <c r="B254" s="930" t="s">
        <v>231</v>
      </c>
      <c r="C254" s="960"/>
      <c r="D254" s="441"/>
      <c r="E254" s="961"/>
      <c r="F254" s="962"/>
      <c r="G254" s="963"/>
      <c r="H254" s="964"/>
    </row>
    <row r="255" spans="1:8" ht="39.75" customHeight="1">
      <c r="A255" s="423"/>
      <c r="B255" s="914"/>
      <c r="C255" s="930"/>
      <c r="D255" s="442" t="s">
        <v>232</v>
      </c>
      <c r="E255" s="965" t="s">
        <v>222</v>
      </c>
      <c r="F255" s="1052"/>
      <c r="G255" s="1052"/>
      <c r="H255" s="966"/>
    </row>
    <row r="256" spans="1:8" ht="59.25" customHeight="1">
      <c r="A256" s="425"/>
      <c r="B256" s="931" t="s">
        <v>233</v>
      </c>
      <c r="C256" s="932"/>
      <c r="D256" s="431"/>
      <c r="E256" s="875"/>
      <c r="F256" s="876"/>
      <c r="G256" s="876"/>
      <c r="H256" s="877"/>
    </row>
    <row r="257" spans="1:9" ht="21" customHeight="1">
      <c r="A257" s="425"/>
      <c r="B257" s="871" t="s">
        <v>234</v>
      </c>
      <c r="C257" s="929"/>
      <c r="D257" s="440"/>
      <c r="E257" s="924"/>
      <c r="F257" s="933"/>
      <c r="G257" s="934"/>
      <c r="H257" s="935"/>
    </row>
    <row r="258" spans="1:9" ht="57" customHeight="1">
      <c r="A258" s="492"/>
      <c r="B258" s="931" t="s">
        <v>235</v>
      </c>
      <c r="C258" s="932"/>
      <c r="D258" s="431"/>
      <c r="E258" s="875"/>
      <c r="F258" s="876"/>
      <c r="G258" s="876"/>
      <c r="H258" s="877"/>
    </row>
    <row r="259" spans="1:9" ht="14.25" customHeight="1">
      <c r="A259" s="494"/>
      <c r="B259" s="376"/>
      <c r="C259" s="376"/>
      <c r="D259" s="376"/>
      <c r="G259" s="376"/>
    </row>
    <row r="260" spans="1:9" ht="19.5" hidden="1" customHeight="1">
      <c r="A260" s="493"/>
      <c r="B260" s="914" t="e">
        <f>IF(AND(#REF!=2,M198=1),"Name of Other Partner of JV",IF(AND(#REF!=2,M198="2 or more"),"Name of Other Partner-1 of JV",""))</f>
        <v>#REF!</v>
      </c>
      <c r="C260" s="914"/>
      <c r="D260" s="914"/>
      <c r="E260" s="913" t="e">
        <f>'[11]Name of Bidder'!C18</f>
        <v>#REF!</v>
      </c>
      <c r="F260" s="914"/>
      <c r="G260" s="914"/>
      <c r="H260" s="930"/>
      <c r="I260" s="312"/>
    </row>
    <row r="261" spans="1:9" ht="29.25" hidden="1" customHeight="1">
      <c r="A261" s="390" t="s">
        <v>219</v>
      </c>
      <c r="B261" s="913" t="s">
        <v>220</v>
      </c>
      <c r="C261" s="914"/>
      <c r="D261" s="914"/>
      <c r="E261" s="914"/>
      <c r="F261" s="914"/>
      <c r="G261" s="914"/>
      <c r="H261" s="914"/>
      <c r="I261" s="312"/>
    </row>
    <row r="262" spans="1:9" ht="19.5" hidden="1" customHeight="1">
      <c r="A262" s="423"/>
      <c r="B262" s="439"/>
      <c r="C262" s="443"/>
      <c r="D262" s="444"/>
      <c r="E262" s="858" t="s">
        <v>237</v>
      </c>
      <c r="F262" s="859" t="s">
        <v>238</v>
      </c>
      <c r="G262" s="858" t="s">
        <v>222</v>
      </c>
      <c r="H262" s="859"/>
      <c r="I262" s="312"/>
    </row>
    <row r="263" spans="1:9" ht="47.25" hidden="1" customHeight="1">
      <c r="A263" s="423"/>
      <c r="B263" s="439"/>
      <c r="C263" s="443"/>
      <c r="D263" s="389" t="s">
        <v>239</v>
      </c>
      <c r="E263" s="938"/>
      <c r="F263" s="939"/>
      <c r="G263" s="938"/>
      <c r="H263" s="939"/>
      <c r="I263" s="312"/>
    </row>
    <row r="264" spans="1:9" ht="17.25" hidden="1" customHeight="1">
      <c r="A264" s="425" t="s">
        <v>223</v>
      </c>
      <c r="B264" s="924" t="s">
        <v>224</v>
      </c>
      <c r="C264" s="933"/>
      <c r="D264" s="445"/>
      <c r="E264" s="940"/>
      <c r="F264" s="941"/>
      <c r="G264" s="940"/>
      <c r="H264" s="941"/>
      <c r="I264" s="312"/>
    </row>
    <row r="265" spans="1:9" ht="17.25" hidden="1" customHeight="1">
      <c r="A265" s="425"/>
      <c r="B265" s="924" t="s">
        <v>240</v>
      </c>
      <c r="C265" s="925"/>
      <c r="D265" s="933"/>
      <c r="E265" s="427" t="s">
        <v>27</v>
      </c>
      <c r="F265" s="428"/>
      <c r="G265" s="428"/>
      <c r="H265" s="429"/>
      <c r="I265" s="312"/>
    </row>
    <row r="266" spans="1:9" ht="15.75" hidden="1" customHeight="1">
      <c r="A266" s="425">
        <v>1</v>
      </c>
      <c r="B266" s="926" t="s">
        <v>241</v>
      </c>
      <c r="C266" s="942"/>
      <c r="D266" s="433"/>
      <c r="E266" s="434"/>
      <c r="F266" s="435"/>
      <c r="G266" s="943"/>
      <c r="H266" s="944"/>
      <c r="I266" s="312"/>
    </row>
    <row r="267" spans="1:9" ht="15.75" hidden="1" customHeight="1">
      <c r="A267" s="425">
        <v>2</v>
      </c>
      <c r="B267" s="926" t="s">
        <v>242</v>
      </c>
      <c r="C267" s="942"/>
      <c r="D267" s="433"/>
      <c r="E267" s="434"/>
      <c r="F267" s="435"/>
      <c r="G267" s="943"/>
      <c r="H267" s="944"/>
    </row>
    <row r="268" spans="1:9" ht="15.75" hidden="1" customHeight="1">
      <c r="A268" s="425">
        <v>3</v>
      </c>
      <c r="B268" s="430" t="s">
        <v>243</v>
      </c>
      <c r="C268" s="432"/>
      <c r="D268" s="433"/>
      <c r="E268" s="434"/>
      <c r="F268" s="435"/>
      <c r="G268" s="943"/>
      <c r="H268" s="944"/>
      <c r="I268" s="312"/>
    </row>
    <row r="269" spans="1:9" ht="16.5" hidden="1" customHeight="1">
      <c r="A269" s="425">
        <v>4</v>
      </c>
      <c r="B269" s="430" t="s">
        <v>244</v>
      </c>
      <c r="C269" s="432"/>
      <c r="D269" s="433"/>
      <c r="E269" s="434"/>
      <c r="F269" s="435"/>
      <c r="G269" s="943"/>
      <c r="H269" s="944"/>
      <c r="I269" s="312"/>
    </row>
    <row r="270" spans="1:9" hidden="1">
      <c r="A270" s="425">
        <v>5</v>
      </c>
      <c r="B270" s="430" t="s">
        <v>245</v>
      </c>
      <c r="C270" s="432"/>
      <c r="D270" s="433"/>
      <c r="E270" s="434"/>
      <c r="F270" s="435"/>
      <c r="G270" s="943"/>
      <c r="H270" s="944"/>
      <c r="I270" s="312"/>
    </row>
    <row r="271" spans="1:9" ht="19.5" hidden="1" customHeight="1">
      <c r="A271" s="425">
        <v>6</v>
      </c>
      <c r="B271" s="430" t="s">
        <v>246</v>
      </c>
      <c r="C271" s="432"/>
      <c r="D271" s="436"/>
      <c r="E271" s="437"/>
      <c r="F271" s="438"/>
      <c r="G271" s="945"/>
      <c r="H271" s="946"/>
      <c r="I271" s="312"/>
    </row>
    <row r="272" spans="1:9" ht="32.25" hidden="1" customHeight="1">
      <c r="A272" s="420"/>
      <c r="B272" s="947" t="s">
        <v>247</v>
      </c>
      <c r="C272" s="947"/>
      <c r="D272" s="947"/>
      <c r="E272" s="947"/>
      <c r="F272" s="947"/>
      <c r="G272" s="947"/>
      <c r="H272" s="948"/>
      <c r="I272" s="312"/>
    </row>
    <row r="273" spans="1:9" ht="32.25" hidden="1" customHeight="1">
      <c r="A273" s="390"/>
      <c r="B273" s="446"/>
      <c r="C273" s="446"/>
      <c r="D273" s="446"/>
      <c r="E273" s="446"/>
      <c r="F273" s="446"/>
      <c r="G273" s="446"/>
      <c r="H273" s="446"/>
      <c r="I273" s="312"/>
    </row>
    <row r="274" spans="1:9" ht="32.25" hidden="1" customHeight="1">
      <c r="A274" s="390"/>
      <c r="B274" s="446"/>
      <c r="C274" s="446"/>
      <c r="D274" s="446"/>
      <c r="E274" s="446"/>
      <c r="F274" s="446"/>
      <c r="G274" s="446"/>
      <c r="H274" s="446"/>
      <c r="I274" s="312"/>
    </row>
    <row r="275" spans="1:9" ht="32.25" hidden="1" customHeight="1">
      <c r="A275" s="390"/>
      <c r="B275" s="446"/>
      <c r="C275" s="446"/>
      <c r="D275" s="446"/>
      <c r="E275" s="446"/>
      <c r="F275" s="446"/>
      <c r="G275" s="446"/>
      <c r="H275" s="446"/>
      <c r="I275" s="312"/>
    </row>
    <row r="276" spans="1:9" ht="32.25" hidden="1" customHeight="1">
      <c r="A276" s="390"/>
      <c r="B276" s="446"/>
      <c r="C276" s="446"/>
      <c r="D276" s="446"/>
      <c r="E276" s="446"/>
      <c r="F276" s="446"/>
      <c r="G276" s="446"/>
      <c r="H276" s="446"/>
      <c r="I276" s="312"/>
    </row>
    <row r="277" spans="1:9" ht="20.25" hidden="1" customHeight="1">
      <c r="A277" s="423" t="s">
        <v>88</v>
      </c>
      <c r="B277" s="913" t="s">
        <v>227</v>
      </c>
      <c r="C277" s="914"/>
      <c r="D277" s="914"/>
      <c r="E277" s="914"/>
      <c r="F277" s="914"/>
      <c r="G277" s="914"/>
      <c r="H277" s="914"/>
      <c r="I277" s="312"/>
    </row>
    <row r="278" spans="1:9" ht="19.5" hidden="1" customHeight="1">
      <c r="A278" s="423"/>
      <c r="B278" s="447"/>
      <c r="C278" s="443"/>
      <c r="D278" s="444"/>
      <c r="E278" s="858" t="s">
        <v>237</v>
      </c>
      <c r="F278" s="859" t="s">
        <v>238</v>
      </c>
      <c r="G278" s="858" t="s">
        <v>222</v>
      </c>
      <c r="H278" s="859"/>
      <c r="I278" s="312"/>
    </row>
    <row r="279" spans="1:9" ht="47.25" hidden="1" customHeight="1">
      <c r="A279" s="423"/>
      <c r="B279" s="447"/>
      <c r="C279" s="443"/>
      <c r="D279" s="389" t="s">
        <v>248</v>
      </c>
      <c r="E279" s="938"/>
      <c r="F279" s="939"/>
      <c r="G279" s="938"/>
      <c r="H279" s="939"/>
      <c r="I279" s="312"/>
    </row>
    <row r="280" spans="1:9" ht="17.25" hidden="1" customHeight="1">
      <c r="A280" s="425" t="s">
        <v>223</v>
      </c>
      <c r="B280" s="869" t="s">
        <v>224</v>
      </c>
      <c r="C280" s="928"/>
      <c r="D280" s="448"/>
      <c r="E280" s="940"/>
      <c r="F280" s="941"/>
      <c r="G280" s="949"/>
      <c r="H280" s="950"/>
      <c r="I280" s="312"/>
    </row>
    <row r="281" spans="1:9" ht="17.25" hidden="1" customHeight="1">
      <c r="A281" s="425"/>
      <c r="B281" s="925" t="s">
        <v>240</v>
      </c>
      <c r="C281" s="925"/>
      <c r="D281" s="869"/>
      <c r="E281" s="427" t="s">
        <v>27</v>
      </c>
      <c r="F281" s="428"/>
      <c r="G281" s="428"/>
      <c r="H281" s="429"/>
      <c r="I281" s="312"/>
    </row>
    <row r="282" spans="1:9" ht="15.75" hidden="1" customHeight="1">
      <c r="A282" s="425">
        <v>1</v>
      </c>
      <c r="B282" s="951" t="s">
        <v>241</v>
      </c>
      <c r="C282" s="952"/>
      <c r="D282" s="451"/>
      <c r="E282" s="452"/>
      <c r="F282" s="453"/>
      <c r="G282" s="953"/>
      <c r="H282" s="954"/>
      <c r="I282" s="312"/>
    </row>
    <row r="283" spans="1:9" ht="15.75" hidden="1" customHeight="1">
      <c r="A283" s="425">
        <v>2</v>
      </c>
      <c r="B283" s="951" t="s">
        <v>242</v>
      </c>
      <c r="C283" s="952"/>
      <c r="D283" s="454"/>
      <c r="E283" s="434"/>
      <c r="F283" s="435"/>
      <c r="G283" s="955"/>
      <c r="H283" s="956"/>
    </row>
    <row r="284" spans="1:9" ht="15.75" hidden="1" customHeight="1">
      <c r="A284" s="425">
        <v>3</v>
      </c>
      <c r="B284" s="449" t="s">
        <v>243</v>
      </c>
      <c r="C284" s="450"/>
      <c r="D284" s="454"/>
      <c r="E284" s="434"/>
      <c r="F284" s="435"/>
      <c r="G284" s="955"/>
      <c r="H284" s="956"/>
      <c r="I284" s="312"/>
    </row>
    <row r="285" spans="1:9" ht="16.5" hidden="1" customHeight="1">
      <c r="A285" s="425">
        <v>4</v>
      </c>
      <c r="B285" s="449" t="s">
        <v>244</v>
      </c>
      <c r="C285" s="450"/>
      <c r="D285" s="454"/>
      <c r="E285" s="434"/>
      <c r="F285" s="435"/>
      <c r="G285" s="955"/>
      <c r="H285" s="956"/>
      <c r="I285" s="312"/>
    </row>
    <row r="286" spans="1:9" ht="15.75" hidden="1" customHeight="1">
      <c r="A286" s="425">
        <v>5</v>
      </c>
      <c r="B286" s="449" t="s">
        <v>245</v>
      </c>
      <c r="C286" s="450"/>
      <c r="D286" s="454"/>
      <c r="E286" s="434"/>
      <c r="F286" s="435"/>
      <c r="G286" s="955"/>
      <c r="H286" s="956"/>
      <c r="I286" s="312"/>
    </row>
    <row r="287" spans="1:9" hidden="1">
      <c r="A287" s="425">
        <v>6</v>
      </c>
      <c r="B287" s="449" t="s">
        <v>246</v>
      </c>
      <c r="C287" s="450"/>
      <c r="D287" s="455"/>
      <c r="E287" s="437"/>
      <c r="F287" s="438"/>
      <c r="G287" s="957"/>
      <c r="H287" s="958"/>
      <c r="I287" s="312"/>
    </row>
    <row r="288" spans="1:9" ht="49.5" hidden="1" customHeight="1">
      <c r="A288" s="425"/>
      <c r="B288" s="959" t="s">
        <v>247</v>
      </c>
      <c r="C288" s="947"/>
      <c r="D288" s="947"/>
      <c r="E288" s="947"/>
      <c r="F288" s="947"/>
      <c r="G288" s="947"/>
      <c r="H288" s="948"/>
      <c r="I288" s="312"/>
    </row>
    <row r="289" spans="1:9" ht="16.5" hidden="1" customHeight="1">
      <c r="A289" s="456"/>
      <c r="B289" s="310"/>
      <c r="C289" s="310"/>
      <c r="D289" s="417"/>
      <c r="E289" s="417"/>
      <c r="F289" s="417"/>
      <c r="G289" s="417"/>
      <c r="H289" s="417"/>
      <c r="I289" s="312"/>
    </row>
    <row r="290" spans="1:9" ht="16.5" hidden="1" customHeight="1">
      <c r="A290" s="423" t="s">
        <v>230</v>
      </c>
      <c r="B290" s="930" t="s">
        <v>231</v>
      </c>
      <c r="C290" s="960"/>
      <c r="D290" s="441"/>
      <c r="E290" s="961"/>
      <c r="F290" s="962"/>
      <c r="G290" s="963"/>
      <c r="H290" s="964"/>
      <c r="I290" s="312"/>
    </row>
    <row r="291" spans="1:9" ht="28.5" hidden="1" customHeight="1">
      <c r="A291" s="423"/>
      <c r="B291" s="914"/>
      <c r="C291" s="930"/>
      <c r="D291" s="442"/>
      <c r="E291" s="965" t="s">
        <v>249</v>
      </c>
      <c r="F291" s="966"/>
      <c r="G291" s="967" t="s">
        <v>237</v>
      </c>
      <c r="H291" s="968"/>
      <c r="I291" s="312"/>
    </row>
    <row r="292" spans="1:9" ht="56.25" hidden="1" customHeight="1">
      <c r="A292" s="425"/>
      <c r="B292" s="931" t="s">
        <v>233</v>
      </c>
      <c r="C292" s="932"/>
      <c r="D292" s="431"/>
      <c r="E292" s="969"/>
      <c r="F292" s="970"/>
      <c r="G292" s="971"/>
      <c r="H292" s="971"/>
    </row>
    <row r="293" spans="1:9" ht="15.75" hidden="1" customHeight="1">
      <c r="A293" s="425"/>
      <c r="B293" s="871" t="s">
        <v>234</v>
      </c>
      <c r="C293" s="929"/>
      <c r="D293" s="440"/>
      <c r="E293" s="924"/>
      <c r="F293" s="933"/>
      <c r="G293" s="934"/>
      <c r="H293" s="935"/>
      <c r="I293" s="312"/>
    </row>
    <row r="294" spans="1:9" ht="66.75" hidden="1" customHeight="1">
      <c r="A294" s="425"/>
      <c r="B294" s="931" t="s">
        <v>235</v>
      </c>
      <c r="C294" s="932"/>
      <c r="D294" s="431"/>
      <c r="E294" s="969"/>
      <c r="F294" s="970"/>
      <c r="G294" s="971"/>
      <c r="H294" s="971"/>
      <c r="I294" s="312"/>
    </row>
    <row r="295" spans="1:9" ht="20.25" hidden="1" customHeight="1">
      <c r="A295" s="425"/>
      <c r="B295" s="457"/>
      <c r="C295" s="457"/>
      <c r="D295" s="458"/>
      <c r="E295" s="458"/>
      <c r="F295" s="458"/>
      <c r="G295" s="458"/>
      <c r="H295" s="458"/>
      <c r="I295" s="312"/>
    </row>
    <row r="296" spans="1:9" ht="32.25" hidden="1" customHeight="1">
      <c r="A296" s="390"/>
      <c r="B296" s="914" t="e">
        <f>IF(AND(#REF!=2,M198="2 or more"),"Name of Other Partner-2 of JV", "")</f>
        <v>#REF!</v>
      </c>
      <c r="C296" s="914"/>
      <c r="D296" s="914"/>
      <c r="E296" s="913" t="e">
        <f>'[11]Name of Bidder'!C23</f>
        <v>#REF!</v>
      </c>
      <c r="F296" s="914"/>
      <c r="G296" s="914"/>
      <c r="H296" s="930"/>
      <c r="I296" s="312"/>
    </row>
    <row r="297" spans="1:9" ht="29.25" hidden="1" customHeight="1">
      <c r="A297" s="390" t="s">
        <v>219</v>
      </c>
      <c r="B297" s="913" t="s">
        <v>220</v>
      </c>
      <c r="C297" s="914"/>
      <c r="D297" s="914"/>
      <c r="E297" s="914"/>
      <c r="F297" s="914"/>
      <c r="G297" s="914"/>
      <c r="H297" s="914"/>
      <c r="I297" s="312"/>
    </row>
    <row r="298" spans="1:9" ht="19.5" hidden="1" customHeight="1">
      <c r="A298" s="423"/>
      <c r="B298" s="439"/>
      <c r="C298" s="443"/>
      <c r="D298" s="444"/>
      <c r="E298" s="858" t="s">
        <v>237</v>
      </c>
      <c r="F298" s="859" t="s">
        <v>238</v>
      </c>
      <c r="G298" s="858" t="s">
        <v>222</v>
      </c>
      <c r="H298" s="859"/>
      <c r="I298" s="312"/>
    </row>
    <row r="299" spans="1:9" ht="47.25" hidden="1" customHeight="1">
      <c r="A299" s="423"/>
      <c r="B299" s="439"/>
      <c r="C299" s="443"/>
      <c r="D299" s="389" t="s">
        <v>239</v>
      </c>
      <c r="E299" s="938"/>
      <c r="F299" s="939"/>
      <c r="G299" s="938"/>
      <c r="H299" s="939"/>
      <c r="I299" s="312"/>
    </row>
    <row r="300" spans="1:9" ht="17.25" hidden="1" customHeight="1">
      <c r="A300" s="425" t="s">
        <v>223</v>
      </c>
      <c r="B300" s="924" t="s">
        <v>224</v>
      </c>
      <c r="C300" s="933"/>
      <c r="D300" s="445"/>
      <c r="E300" s="940"/>
      <c r="F300" s="941"/>
      <c r="G300" s="940"/>
      <c r="H300" s="941"/>
      <c r="I300" s="312"/>
    </row>
    <row r="301" spans="1:9" ht="17.25" hidden="1" customHeight="1">
      <c r="A301" s="425"/>
      <c r="B301" s="924" t="s">
        <v>240</v>
      </c>
      <c r="C301" s="925"/>
      <c r="D301" s="933"/>
      <c r="E301" s="427" t="s">
        <v>27</v>
      </c>
      <c r="F301" s="428"/>
      <c r="G301" s="428"/>
      <c r="H301" s="429"/>
      <c r="I301" s="312"/>
    </row>
    <row r="302" spans="1:9" ht="15.75" hidden="1" customHeight="1">
      <c r="A302" s="425">
        <v>1</v>
      </c>
      <c r="B302" s="951" t="s">
        <v>241</v>
      </c>
      <c r="C302" s="952"/>
      <c r="D302" s="459"/>
      <c r="E302" s="452"/>
      <c r="F302" s="453"/>
      <c r="G302" s="972"/>
      <c r="H302" s="973"/>
      <c r="I302" s="312"/>
    </row>
    <row r="303" spans="1:9" ht="15.75" hidden="1" customHeight="1">
      <c r="A303" s="425">
        <v>2</v>
      </c>
      <c r="B303" s="951" t="s">
        <v>242</v>
      </c>
      <c r="C303" s="952"/>
      <c r="D303" s="433"/>
      <c r="E303" s="434"/>
      <c r="F303" s="435"/>
      <c r="G303" s="943"/>
      <c r="H303" s="944"/>
    </row>
    <row r="304" spans="1:9" ht="15.75" hidden="1" customHeight="1">
      <c r="A304" s="425">
        <v>3</v>
      </c>
      <c r="B304" s="449" t="s">
        <v>243</v>
      </c>
      <c r="C304" s="450"/>
      <c r="D304" s="433"/>
      <c r="E304" s="434"/>
      <c r="F304" s="435"/>
      <c r="G304" s="943"/>
      <c r="H304" s="944"/>
      <c r="I304" s="312"/>
    </row>
    <row r="305" spans="1:9" ht="16.5" hidden="1" customHeight="1">
      <c r="A305" s="425">
        <v>4</v>
      </c>
      <c r="B305" s="449" t="s">
        <v>244</v>
      </c>
      <c r="C305" s="450"/>
      <c r="D305" s="433"/>
      <c r="E305" s="434"/>
      <c r="F305" s="435"/>
      <c r="G305" s="943"/>
      <c r="H305" s="944"/>
      <c r="I305" s="312"/>
    </row>
    <row r="306" spans="1:9" ht="15.75" hidden="1" customHeight="1">
      <c r="A306" s="425">
        <v>5</v>
      </c>
      <c r="B306" s="449" t="s">
        <v>245</v>
      </c>
      <c r="C306" s="450"/>
      <c r="D306" s="433"/>
      <c r="E306" s="434"/>
      <c r="F306" s="435"/>
      <c r="G306" s="943"/>
      <c r="H306" s="944"/>
      <c r="I306" s="312"/>
    </row>
    <row r="307" spans="1:9" hidden="1">
      <c r="A307" s="425">
        <v>6</v>
      </c>
      <c r="B307" s="449" t="s">
        <v>246</v>
      </c>
      <c r="C307" s="450"/>
      <c r="D307" s="436"/>
      <c r="E307" s="437"/>
      <c r="F307" s="438"/>
      <c r="G307" s="945"/>
      <c r="H307" s="946"/>
      <c r="I307" s="312"/>
    </row>
    <row r="308" spans="1:9" ht="32.25" hidden="1" customHeight="1">
      <c r="A308" s="420"/>
      <c r="B308" s="947" t="s">
        <v>247</v>
      </c>
      <c r="C308" s="947"/>
      <c r="D308" s="947"/>
      <c r="E308" s="947"/>
      <c r="F308" s="947"/>
      <c r="G308" s="947"/>
      <c r="H308" s="948"/>
      <c r="I308" s="312"/>
    </row>
    <row r="309" spans="1:9" ht="32.25" hidden="1" customHeight="1">
      <c r="A309" s="390"/>
      <c r="B309" s="446"/>
      <c r="C309" s="446"/>
      <c r="D309" s="446"/>
      <c r="E309" s="446"/>
      <c r="F309" s="446"/>
      <c r="G309" s="446"/>
      <c r="H309" s="446"/>
      <c r="I309" s="312"/>
    </row>
    <row r="310" spans="1:9" ht="20.25" hidden="1" customHeight="1">
      <c r="A310" s="423" t="s">
        <v>88</v>
      </c>
      <c r="B310" s="913" t="s">
        <v>227</v>
      </c>
      <c r="C310" s="914"/>
      <c r="D310" s="914"/>
      <c r="E310" s="914"/>
      <c r="F310" s="914"/>
      <c r="G310" s="914"/>
      <c r="H310" s="914"/>
      <c r="I310" s="312"/>
    </row>
    <row r="311" spans="1:9" ht="19.5" hidden="1" customHeight="1">
      <c r="A311" s="423"/>
      <c r="B311" s="447"/>
      <c r="C311" s="443"/>
      <c r="D311" s="444"/>
      <c r="E311" s="858" t="s">
        <v>237</v>
      </c>
      <c r="F311" s="859" t="s">
        <v>238</v>
      </c>
      <c r="G311" s="858" t="s">
        <v>222</v>
      </c>
      <c r="H311" s="859"/>
      <c r="I311" s="312"/>
    </row>
    <row r="312" spans="1:9" ht="47.25" hidden="1" customHeight="1">
      <c r="A312" s="423"/>
      <c r="B312" s="447"/>
      <c r="C312" s="443"/>
      <c r="D312" s="389" t="s">
        <v>248</v>
      </c>
      <c r="E312" s="938"/>
      <c r="F312" s="939"/>
      <c r="G312" s="938"/>
      <c r="H312" s="939"/>
      <c r="I312" s="312"/>
    </row>
    <row r="313" spans="1:9" ht="17.25" hidden="1" customHeight="1">
      <c r="A313" s="425" t="s">
        <v>223</v>
      </c>
      <c r="B313" s="869" t="s">
        <v>224</v>
      </c>
      <c r="C313" s="928"/>
      <c r="D313" s="448"/>
      <c r="E313" s="940"/>
      <c r="F313" s="941"/>
      <c r="G313" s="949"/>
      <c r="H313" s="950"/>
      <c r="I313" s="312"/>
    </row>
    <row r="314" spans="1:9" ht="17.25" hidden="1" customHeight="1">
      <c r="A314" s="425"/>
      <c r="B314" s="925" t="s">
        <v>240</v>
      </c>
      <c r="C314" s="925"/>
      <c r="D314" s="869"/>
      <c r="E314" s="427" t="s">
        <v>27</v>
      </c>
      <c r="F314" s="428"/>
      <c r="G314" s="428"/>
      <c r="H314" s="429"/>
      <c r="I314" s="312"/>
    </row>
    <row r="315" spans="1:9" ht="15.75" hidden="1" customHeight="1">
      <c r="A315" s="425">
        <v>1</v>
      </c>
      <c r="B315" s="951" t="s">
        <v>241</v>
      </c>
      <c r="C315" s="952"/>
      <c r="D315" s="451"/>
      <c r="E315" s="452"/>
      <c r="F315" s="453"/>
      <c r="G315" s="953"/>
      <c r="H315" s="954"/>
      <c r="I315" s="312"/>
    </row>
    <row r="316" spans="1:9" ht="15.75" hidden="1" customHeight="1">
      <c r="A316" s="425">
        <v>2</v>
      </c>
      <c r="B316" s="951" t="s">
        <v>242</v>
      </c>
      <c r="C316" s="952"/>
      <c r="D316" s="454"/>
      <c r="E316" s="434"/>
      <c r="F316" s="435"/>
      <c r="G316" s="955"/>
      <c r="H316" s="956"/>
    </row>
    <row r="317" spans="1:9" ht="15.75" hidden="1" customHeight="1">
      <c r="A317" s="425">
        <v>3</v>
      </c>
      <c r="B317" s="449" t="s">
        <v>243</v>
      </c>
      <c r="C317" s="450"/>
      <c r="D317" s="454"/>
      <c r="E317" s="434"/>
      <c r="F317" s="435"/>
      <c r="G317" s="955"/>
      <c r="H317" s="956"/>
      <c r="I317" s="312"/>
    </row>
    <row r="318" spans="1:9" ht="16.5" hidden="1" customHeight="1">
      <c r="A318" s="425">
        <v>4</v>
      </c>
      <c r="B318" s="449" t="s">
        <v>244</v>
      </c>
      <c r="C318" s="450"/>
      <c r="D318" s="454"/>
      <c r="E318" s="434"/>
      <c r="F318" s="435"/>
      <c r="G318" s="955"/>
      <c r="H318" s="956"/>
      <c r="I318" s="312"/>
    </row>
    <row r="319" spans="1:9" ht="15.75" hidden="1" customHeight="1">
      <c r="A319" s="425">
        <v>5</v>
      </c>
      <c r="B319" s="449" t="s">
        <v>245</v>
      </c>
      <c r="C319" s="450"/>
      <c r="D319" s="454"/>
      <c r="E319" s="434"/>
      <c r="F319" s="435"/>
      <c r="G319" s="955"/>
      <c r="H319" s="956"/>
      <c r="I319" s="312"/>
    </row>
    <row r="320" spans="1:9" ht="15.75" hidden="1" customHeight="1">
      <c r="A320" s="425">
        <v>6</v>
      </c>
      <c r="B320" s="449" t="s">
        <v>246</v>
      </c>
      <c r="C320" s="450"/>
      <c r="D320" s="454"/>
      <c r="E320" s="434"/>
      <c r="F320" s="435"/>
      <c r="G320" s="955"/>
      <c r="H320" s="956"/>
      <c r="I320" s="312"/>
    </row>
    <row r="321" spans="1:9" ht="32.25" hidden="1" customHeight="1">
      <c r="A321" s="425"/>
      <c r="B321" s="974" t="s">
        <v>229</v>
      </c>
      <c r="C321" s="974"/>
      <c r="D321" s="455"/>
      <c r="E321" s="437"/>
      <c r="F321" s="438"/>
      <c r="G321" s="957"/>
      <c r="H321" s="958"/>
      <c r="I321" s="312"/>
    </row>
    <row r="322" spans="1:9" ht="32.25" hidden="1" customHeight="1">
      <c r="A322" s="420"/>
      <c r="B322" s="975" t="s">
        <v>247</v>
      </c>
      <c r="C322" s="975"/>
      <c r="D322" s="975"/>
      <c r="E322" s="975"/>
      <c r="F322" s="975"/>
      <c r="G322" s="975"/>
      <c r="H322" s="976"/>
      <c r="I322" s="312"/>
    </row>
    <row r="323" spans="1:9" ht="16.5" hidden="1" customHeight="1">
      <c r="A323" s="420"/>
      <c r="B323" s="310"/>
      <c r="C323" s="310"/>
      <c r="D323" s="417"/>
      <c r="E323" s="417"/>
      <c r="F323" s="417"/>
      <c r="G323" s="417"/>
      <c r="H323" s="417"/>
      <c r="I323" s="312"/>
    </row>
    <row r="324" spans="1:9" ht="16.5" hidden="1" customHeight="1">
      <c r="A324" s="423" t="s">
        <v>230</v>
      </c>
      <c r="B324" s="960" t="s">
        <v>231</v>
      </c>
      <c r="C324" s="960"/>
      <c r="D324" s="441"/>
      <c r="E324" s="961"/>
      <c r="F324" s="962"/>
      <c r="G324" s="963"/>
      <c r="H324" s="964"/>
      <c r="I324" s="312"/>
    </row>
    <row r="325" spans="1:9" ht="28.5" hidden="1" customHeight="1">
      <c r="A325" s="423"/>
      <c r="B325" s="913"/>
      <c r="C325" s="930"/>
      <c r="D325" s="442"/>
      <c r="E325" s="965" t="s">
        <v>249</v>
      </c>
      <c r="F325" s="966"/>
      <c r="G325" s="967" t="s">
        <v>237</v>
      </c>
      <c r="H325" s="968"/>
      <c r="I325" s="312"/>
    </row>
    <row r="326" spans="1:9" ht="56.25" hidden="1" customHeight="1">
      <c r="A326" s="425"/>
      <c r="B326" s="932" t="s">
        <v>233</v>
      </c>
      <c r="C326" s="932"/>
      <c r="D326" s="431"/>
      <c r="E326" s="969"/>
      <c r="F326" s="970"/>
      <c r="G326" s="971"/>
      <c r="H326" s="971"/>
    </row>
    <row r="327" spans="1:9" ht="15.75" hidden="1" customHeight="1">
      <c r="A327" s="425"/>
      <c r="B327" s="929" t="s">
        <v>234</v>
      </c>
      <c r="C327" s="929"/>
      <c r="D327" s="440"/>
      <c r="E327" s="924"/>
      <c r="F327" s="933"/>
      <c r="G327" s="934"/>
      <c r="H327" s="935"/>
      <c r="I327" s="312"/>
    </row>
    <row r="328" spans="1:9" ht="49.5" hidden="1" customHeight="1">
      <c r="A328" s="425"/>
      <c r="B328" s="932" t="s">
        <v>235</v>
      </c>
      <c r="C328" s="932"/>
      <c r="D328" s="431"/>
      <c r="E328" s="969"/>
      <c r="F328" s="970"/>
      <c r="G328" s="971"/>
      <c r="H328" s="971"/>
      <c r="I328" s="312"/>
    </row>
    <row r="329" spans="1:9" ht="22.5" hidden="1" customHeight="1">
      <c r="A329" s="420"/>
      <c r="B329" s="457"/>
      <c r="C329" s="457"/>
      <c r="D329" s="458"/>
      <c r="E329" s="458"/>
      <c r="F329" s="458"/>
      <c r="G329" s="458"/>
      <c r="H329" s="458"/>
      <c r="I329" s="312"/>
    </row>
    <row r="330" spans="1:9" ht="17.25" hidden="1" customHeight="1">
      <c r="A330" s="460" t="s">
        <v>250</v>
      </c>
      <c r="B330" s="977" t="s">
        <v>251</v>
      </c>
      <c r="C330" s="977"/>
      <c r="D330" s="977"/>
      <c r="E330" s="977"/>
      <c r="F330" s="977"/>
      <c r="G330" s="977"/>
      <c r="H330" s="977"/>
      <c r="I330" s="312"/>
    </row>
    <row r="331" spans="1:9" ht="12" hidden="1" customHeight="1">
      <c r="A331" s="312"/>
      <c r="B331" s="376"/>
      <c r="C331" s="376"/>
      <c r="D331" s="376"/>
      <c r="E331" s="376"/>
      <c r="F331" s="376"/>
      <c r="G331" s="376"/>
      <c r="H331" s="312"/>
      <c r="I331" s="312"/>
    </row>
    <row r="332" spans="1:9" ht="75" hidden="1" customHeight="1">
      <c r="A332" s="461"/>
      <c r="B332" s="978" t="s">
        <v>252</v>
      </c>
      <c r="C332" s="978"/>
      <c r="D332" s="978"/>
      <c r="E332" s="978"/>
      <c r="F332" s="978"/>
      <c r="G332" s="978"/>
      <c r="H332" s="978"/>
      <c r="I332" s="312"/>
    </row>
    <row r="333" spans="1:9" ht="185.25" hidden="1" customHeight="1">
      <c r="A333" s="420"/>
      <c r="B333" s="979" t="s">
        <v>253</v>
      </c>
      <c r="C333" s="979"/>
      <c r="D333" s="979"/>
      <c r="E333" s="979"/>
      <c r="F333" s="979"/>
      <c r="G333" s="979"/>
      <c r="H333" s="979"/>
    </row>
    <row r="334" spans="1:9" ht="40.15" hidden="1" customHeight="1">
      <c r="A334" s="420"/>
      <c r="B334" s="978"/>
      <c r="C334" s="978"/>
      <c r="D334" s="978"/>
      <c r="E334" s="978"/>
      <c r="F334" s="978"/>
      <c r="G334" s="978"/>
      <c r="H334" s="978"/>
      <c r="I334" s="312"/>
    </row>
    <row r="335" spans="1:9" ht="9" hidden="1" customHeight="1">
      <c r="A335" s="312"/>
      <c r="B335" s="312"/>
      <c r="C335" s="312"/>
      <c r="D335" s="312"/>
      <c r="E335" s="312"/>
      <c r="F335" s="312"/>
      <c r="G335" s="312"/>
      <c r="H335" s="312"/>
      <c r="I335" s="312"/>
    </row>
    <row r="336" spans="1:9" ht="33.75" hidden="1" customHeight="1">
      <c r="A336" s="420"/>
      <c r="B336" s="978"/>
      <c r="C336" s="978"/>
      <c r="D336" s="978"/>
      <c r="E336" s="978"/>
      <c r="F336" s="978"/>
      <c r="G336" s="978"/>
      <c r="H336" s="978"/>
      <c r="I336" s="312"/>
    </row>
    <row r="337" spans="1:9" hidden="1">
      <c r="B337" s="376"/>
      <c r="C337" s="376"/>
      <c r="D337" s="376"/>
      <c r="E337" s="376"/>
      <c r="F337" s="376"/>
      <c r="G337" s="376"/>
    </row>
    <row r="338" spans="1:9" ht="42" hidden="1" customHeight="1">
      <c r="A338" s="419"/>
      <c r="B338" s="978"/>
      <c r="C338" s="978"/>
      <c r="D338" s="978"/>
      <c r="E338" s="978"/>
      <c r="F338" s="978"/>
      <c r="G338" s="978"/>
      <c r="H338" s="978"/>
      <c r="I338" s="312"/>
    </row>
    <row r="339" spans="1:9" hidden="1">
      <c r="A339" s="312"/>
      <c r="B339" s="312"/>
      <c r="C339" s="312"/>
      <c r="D339" s="312"/>
      <c r="E339" s="312"/>
      <c r="F339" s="312"/>
      <c r="G339" s="312"/>
      <c r="H339" s="312"/>
      <c r="I339" s="312"/>
    </row>
    <row r="340" spans="1:9" ht="19.5" hidden="1" customHeight="1">
      <c r="A340" s="419"/>
      <c r="B340" s="978" t="s">
        <v>254</v>
      </c>
      <c r="C340" s="978"/>
      <c r="D340" s="978"/>
      <c r="E340" s="978"/>
      <c r="F340" s="978"/>
      <c r="G340" s="978"/>
      <c r="H340" s="978"/>
      <c r="I340" s="312"/>
    </row>
    <row r="341" spans="1:9" hidden="1">
      <c r="A341" s="312"/>
      <c r="B341" s="376"/>
      <c r="C341" s="376"/>
      <c r="D341" s="376"/>
      <c r="E341" s="376"/>
      <c r="F341" s="376"/>
      <c r="G341" s="376"/>
      <c r="H341" s="312"/>
      <c r="I341" s="312"/>
    </row>
    <row r="342" spans="1:9" ht="40.15" hidden="1" customHeight="1">
      <c r="A342" s="419" t="s">
        <v>255</v>
      </c>
      <c r="B342" s="979" t="s">
        <v>256</v>
      </c>
      <c r="C342" s="979"/>
      <c r="D342" s="979"/>
      <c r="E342" s="979"/>
      <c r="F342" s="979"/>
      <c r="G342" s="979"/>
      <c r="H342" s="979"/>
      <c r="I342" s="312"/>
    </row>
    <row r="343" spans="1:9" hidden="1">
      <c r="A343" s="312"/>
      <c r="B343" s="376"/>
      <c r="C343" s="376"/>
      <c r="D343" s="376"/>
      <c r="E343" s="376"/>
      <c r="F343" s="376"/>
      <c r="G343" s="376"/>
      <c r="H343" s="312"/>
      <c r="I343" s="312"/>
    </row>
    <row r="344" spans="1:9" ht="90" hidden="1" customHeight="1">
      <c r="A344" s="419" t="s">
        <v>257</v>
      </c>
      <c r="B344" s="979" t="s">
        <v>258</v>
      </c>
      <c r="C344" s="979"/>
      <c r="D344" s="979"/>
      <c r="E344" s="979"/>
      <c r="F344" s="979"/>
      <c r="G344" s="979"/>
      <c r="H344" s="979"/>
    </row>
    <row r="345" spans="1:9" hidden="1">
      <c r="A345" s="312"/>
      <c r="B345" s="312"/>
      <c r="C345" s="312"/>
      <c r="D345" s="312"/>
      <c r="E345" s="312"/>
      <c r="F345" s="312"/>
      <c r="G345" s="312"/>
      <c r="H345" s="312"/>
      <c r="I345" s="312"/>
    </row>
    <row r="346" spans="1:9" ht="48" hidden="1" customHeight="1">
      <c r="A346" s="419" t="s">
        <v>259</v>
      </c>
      <c r="B346" s="978" t="s">
        <v>260</v>
      </c>
      <c r="C346" s="978"/>
      <c r="D346" s="978"/>
      <c r="E346" s="978"/>
      <c r="F346" s="978"/>
      <c r="G346" s="978"/>
      <c r="H346" s="978"/>
      <c r="I346" s="312"/>
    </row>
    <row r="347" spans="1:9" ht="17.25" hidden="1" customHeight="1">
      <c r="A347" s="312"/>
      <c r="B347" s="312"/>
      <c r="C347" s="312"/>
      <c r="D347" s="311"/>
      <c r="E347" s="312"/>
      <c r="F347" s="312"/>
      <c r="G347" s="312"/>
      <c r="H347" s="312"/>
      <c r="I347" s="312"/>
    </row>
    <row r="348" spans="1:9" ht="21" hidden="1" customHeight="1">
      <c r="A348" s="419" t="s">
        <v>261</v>
      </c>
      <c r="B348" s="978" t="s">
        <v>262</v>
      </c>
      <c r="C348" s="978"/>
      <c r="D348" s="978"/>
      <c r="E348" s="978"/>
      <c r="F348" s="978"/>
      <c r="G348" s="978"/>
      <c r="H348" s="978"/>
      <c r="I348" s="312"/>
    </row>
    <row r="349" spans="1:9" ht="29.25" hidden="1" customHeight="1">
      <c r="A349" s="419"/>
      <c r="B349" s="980" t="s">
        <v>263</v>
      </c>
      <c r="C349" s="980"/>
      <c r="D349" s="980"/>
      <c r="E349" s="980"/>
      <c r="F349" s="980"/>
      <c r="G349" s="980"/>
      <c r="H349" s="980"/>
      <c r="I349" s="312"/>
    </row>
    <row r="350" spans="1:9" ht="17.25" hidden="1" customHeight="1">
      <c r="A350" s="419"/>
      <c r="B350" s="462"/>
      <c r="C350" s="462"/>
      <c r="D350" s="462"/>
      <c r="E350" s="462"/>
      <c r="F350" s="462"/>
      <c r="G350" s="462"/>
      <c r="H350" s="462"/>
    </row>
    <row r="351" spans="1:9" ht="72" hidden="1" customHeight="1">
      <c r="A351" s="420">
        <v>4.0999999999999996</v>
      </c>
      <c r="B351" s="851" t="s">
        <v>264</v>
      </c>
      <c r="C351" s="851"/>
      <c r="D351" s="851"/>
      <c r="E351" s="851"/>
      <c r="F351" s="851"/>
      <c r="G351" s="851"/>
      <c r="H351" s="851"/>
    </row>
    <row r="352" spans="1:9" ht="16.5" hidden="1" customHeight="1">
      <c r="A352" s="375" t="s">
        <v>80</v>
      </c>
      <c r="B352" s="981" t="str">
        <f>"For  " &amp;B199</f>
        <v>For  Name of the Bidder</v>
      </c>
      <c r="C352" s="981"/>
      <c r="D352" s="981"/>
      <c r="E352" s="981"/>
      <c r="F352" s="981"/>
      <c r="G352" s="312"/>
      <c r="H352" s="312"/>
      <c r="I352" s="312"/>
    </row>
    <row r="353" spans="1:9" ht="15.75" hidden="1" customHeight="1">
      <c r="A353" s="312"/>
      <c r="B353" s="463" t="s">
        <v>74</v>
      </c>
      <c r="C353" s="982"/>
      <c r="D353" s="983"/>
      <c r="E353" s="983"/>
      <c r="F353" s="983"/>
      <c r="G353" s="983"/>
      <c r="H353" s="984"/>
      <c r="I353" s="312"/>
    </row>
    <row r="354" spans="1:9" ht="15.75" hidden="1" customHeight="1">
      <c r="A354" s="312"/>
      <c r="B354" s="463" t="s">
        <v>75</v>
      </c>
      <c r="C354" s="982"/>
      <c r="D354" s="983"/>
      <c r="E354" s="983"/>
      <c r="F354" s="983"/>
      <c r="G354" s="983"/>
      <c r="H354" s="984"/>
      <c r="I354" s="312"/>
    </row>
    <row r="355" spans="1:9" ht="15.75" hidden="1" customHeight="1">
      <c r="A355" s="312"/>
      <c r="B355" s="463" t="s">
        <v>76</v>
      </c>
      <c r="C355" s="982"/>
      <c r="D355" s="983"/>
      <c r="E355" s="983"/>
      <c r="F355" s="983"/>
      <c r="G355" s="983"/>
      <c r="H355" s="984"/>
      <c r="I355" s="312"/>
    </row>
    <row r="356" spans="1:9" ht="15.75" hidden="1" customHeight="1">
      <c r="A356" s="312"/>
      <c r="B356" s="463" t="s">
        <v>166</v>
      </c>
      <c r="C356" s="982"/>
      <c r="D356" s="983"/>
      <c r="E356" s="983"/>
      <c r="F356" s="983"/>
      <c r="G356" s="983"/>
      <c r="H356" s="984"/>
      <c r="I356" s="312"/>
    </row>
    <row r="357" spans="1:9" ht="15.75" hidden="1" customHeight="1">
      <c r="A357" s="312"/>
      <c r="B357" s="463" t="s">
        <v>167</v>
      </c>
      <c r="C357" s="982"/>
      <c r="D357" s="983"/>
      <c r="E357" s="983"/>
      <c r="F357" s="983"/>
      <c r="G357" s="983"/>
      <c r="H357" s="984"/>
      <c r="I357" s="312"/>
    </row>
    <row r="358" spans="1:9" ht="15.75" hidden="1" customHeight="1">
      <c r="A358" s="312"/>
      <c r="B358" s="463" t="s">
        <v>169</v>
      </c>
      <c r="C358" s="982"/>
      <c r="D358" s="983"/>
      <c r="E358" s="983"/>
      <c r="F358" s="983"/>
      <c r="G358" s="983"/>
      <c r="H358" s="984"/>
      <c r="I358" s="312"/>
    </row>
    <row r="359" spans="1:9" ht="15.75" hidden="1" customHeight="1">
      <c r="A359" s="312"/>
      <c r="B359" s="463" t="s">
        <v>171</v>
      </c>
      <c r="C359" s="982"/>
      <c r="D359" s="983"/>
      <c r="E359" s="983"/>
      <c r="F359" s="983"/>
      <c r="G359" s="983"/>
      <c r="H359" s="984"/>
      <c r="I359" s="312"/>
    </row>
    <row r="360" spans="1:9" ht="15.75" hidden="1" customHeight="1">
      <c r="A360" s="312"/>
      <c r="B360" s="463" t="s">
        <v>265</v>
      </c>
      <c r="C360" s="982"/>
      <c r="D360" s="983"/>
      <c r="E360" s="983"/>
      <c r="F360" s="983"/>
      <c r="G360" s="983"/>
      <c r="H360" s="984"/>
      <c r="I360" s="312"/>
    </row>
    <row r="361" spans="1:9" ht="15.75" hidden="1" customHeight="1">
      <c r="A361" s="312"/>
      <c r="B361" s="463" t="s">
        <v>266</v>
      </c>
      <c r="C361" s="982"/>
      <c r="D361" s="983"/>
      <c r="E361" s="983"/>
      <c r="F361" s="983"/>
      <c r="G361" s="983"/>
      <c r="H361" s="984"/>
      <c r="I361" s="312"/>
    </row>
    <row r="362" spans="1:9" ht="15.75" hidden="1" customHeight="1">
      <c r="A362" s="312"/>
      <c r="B362" s="463" t="s">
        <v>267</v>
      </c>
      <c r="C362" s="982"/>
      <c r="D362" s="983"/>
      <c r="E362" s="983"/>
      <c r="F362" s="983"/>
      <c r="G362" s="983"/>
      <c r="H362" s="984"/>
      <c r="I362" s="312"/>
    </row>
    <row r="363" spans="1:9" hidden="1">
      <c r="A363" s="312"/>
      <c r="B363" s="312"/>
      <c r="C363" s="312"/>
      <c r="D363" s="312"/>
      <c r="E363" s="312"/>
      <c r="F363" s="312"/>
      <c r="G363" s="312"/>
      <c r="H363" s="312"/>
      <c r="I363" s="312"/>
    </row>
    <row r="364" spans="1:9" ht="16.5" hidden="1" customHeight="1">
      <c r="A364" s="375" t="s">
        <v>88</v>
      </c>
      <c r="B364" s="981" t="e">
        <f>"For  " &amp;B260</f>
        <v>#REF!</v>
      </c>
      <c r="C364" s="981"/>
      <c r="D364" s="981"/>
      <c r="E364" s="981"/>
      <c r="F364" s="981"/>
      <c r="G364" s="312"/>
      <c r="H364" s="312"/>
      <c r="I364" s="312"/>
    </row>
    <row r="365" spans="1:9" ht="15.75" hidden="1" customHeight="1">
      <c r="A365" s="312"/>
      <c r="B365" s="463" t="s">
        <v>74</v>
      </c>
      <c r="C365" s="982"/>
      <c r="D365" s="983"/>
      <c r="E365" s="983"/>
      <c r="F365" s="983"/>
      <c r="G365" s="983"/>
      <c r="H365" s="984"/>
      <c r="I365" s="312"/>
    </row>
    <row r="366" spans="1:9" ht="15.75" hidden="1" customHeight="1">
      <c r="A366" s="312"/>
      <c r="B366" s="463" t="s">
        <v>75</v>
      </c>
      <c r="C366" s="982"/>
      <c r="D366" s="983"/>
      <c r="E366" s="983"/>
      <c r="F366" s="983"/>
      <c r="G366" s="983"/>
      <c r="H366" s="984"/>
      <c r="I366" s="312"/>
    </row>
    <row r="367" spans="1:9" ht="15.75" hidden="1" customHeight="1">
      <c r="A367" s="312"/>
      <c r="B367" s="463" t="s">
        <v>76</v>
      </c>
      <c r="C367" s="982"/>
      <c r="D367" s="983"/>
      <c r="E367" s="983"/>
      <c r="F367" s="983"/>
      <c r="G367" s="983"/>
      <c r="H367" s="984"/>
      <c r="I367" s="312"/>
    </row>
    <row r="368" spans="1:9" ht="15.75" hidden="1" customHeight="1">
      <c r="A368" s="312"/>
      <c r="B368" s="463" t="s">
        <v>166</v>
      </c>
      <c r="C368" s="982"/>
      <c r="D368" s="983"/>
      <c r="E368" s="983"/>
      <c r="F368" s="983"/>
      <c r="G368" s="983"/>
      <c r="H368" s="984"/>
      <c r="I368" s="312"/>
    </row>
    <row r="369" spans="1:9" ht="15.75" hidden="1" customHeight="1">
      <c r="A369" s="312"/>
      <c r="B369" s="463" t="s">
        <v>167</v>
      </c>
      <c r="C369" s="982"/>
      <c r="D369" s="983"/>
      <c r="E369" s="983"/>
      <c r="F369" s="983"/>
      <c r="G369" s="983"/>
      <c r="H369" s="984"/>
      <c r="I369" s="312"/>
    </row>
    <row r="370" spans="1:9" ht="15.75" hidden="1" customHeight="1">
      <c r="A370" s="312"/>
      <c r="B370" s="463" t="s">
        <v>169</v>
      </c>
      <c r="C370" s="982"/>
      <c r="D370" s="983"/>
      <c r="E370" s="983"/>
      <c r="F370" s="983"/>
      <c r="G370" s="983"/>
      <c r="H370" s="984"/>
      <c r="I370" s="312"/>
    </row>
    <row r="371" spans="1:9" ht="15.75" hidden="1" customHeight="1">
      <c r="A371" s="312"/>
      <c r="B371" s="463" t="s">
        <v>171</v>
      </c>
      <c r="C371" s="982"/>
      <c r="D371" s="983"/>
      <c r="E371" s="983"/>
      <c r="F371" s="983"/>
      <c r="G371" s="983"/>
      <c r="H371" s="984"/>
      <c r="I371" s="312"/>
    </row>
    <row r="372" spans="1:9" ht="15.75" hidden="1" customHeight="1">
      <c r="A372" s="312"/>
      <c r="B372" s="463" t="s">
        <v>265</v>
      </c>
      <c r="C372" s="982"/>
      <c r="D372" s="983"/>
      <c r="E372" s="983"/>
      <c r="F372" s="983"/>
      <c r="G372" s="983"/>
      <c r="H372" s="984"/>
      <c r="I372" s="312"/>
    </row>
    <row r="373" spans="1:9" ht="15.75" hidden="1" customHeight="1">
      <c r="A373" s="312"/>
      <c r="B373" s="463" t="s">
        <v>266</v>
      </c>
      <c r="C373" s="982"/>
      <c r="D373" s="983"/>
      <c r="E373" s="983"/>
      <c r="F373" s="983"/>
      <c r="G373" s="983"/>
      <c r="H373" s="984"/>
      <c r="I373" s="312"/>
    </row>
    <row r="374" spans="1:9" ht="15.75" hidden="1" customHeight="1">
      <c r="A374" s="312"/>
      <c r="B374" s="463" t="s">
        <v>267</v>
      </c>
      <c r="C374" s="982"/>
      <c r="D374" s="983"/>
      <c r="E374" s="983"/>
      <c r="F374" s="983"/>
      <c r="G374" s="983"/>
      <c r="H374" s="984"/>
      <c r="I374" s="312"/>
    </row>
    <row r="375" spans="1:9" hidden="1">
      <c r="A375" s="312"/>
      <c r="B375" s="464"/>
      <c r="C375" s="465"/>
      <c r="D375" s="465"/>
      <c r="E375" s="465"/>
      <c r="F375" s="465"/>
      <c r="G375" s="465"/>
      <c r="H375" s="465"/>
      <c r="I375" s="312"/>
    </row>
    <row r="376" spans="1:9" ht="16.5" hidden="1" customHeight="1">
      <c r="A376" s="375" t="s">
        <v>230</v>
      </c>
      <c r="B376" s="981" t="e">
        <f>"For  "&amp;B296</f>
        <v>#REF!</v>
      </c>
      <c r="C376" s="981"/>
      <c r="D376" s="981"/>
      <c r="E376" s="981"/>
      <c r="F376" s="981"/>
      <c r="G376" s="312"/>
      <c r="H376" s="312"/>
      <c r="I376" s="312"/>
    </row>
    <row r="377" spans="1:9" ht="15.75" hidden="1" customHeight="1">
      <c r="A377" s="312"/>
      <c r="B377" s="463" t="s">
        <v>74</v>
      </c>
      <c r="C377" s="982"/>
      <c r="D377" s="983"/>
      <c r="E377" s="983"/>
      <c r="F377" s="983"/>
      <c r="G377" s="983"/>
      <c r="H377" s="984"/>
      <c r="I377" s="312"/>
    </row>
    <row r="378" spans="1:9" ht="15.75" hidden="1" customHeight="1">
      <c r="A378" s="312"/>
      <c r="B378" s="463" t="s">
        <v>75</v>
      </c>
      <c r="C378" s="982"/>
      <c r="D378" s="983"/>
      <c r="E378" s="983"/>
      <c r="F378" s="983"/>
      <c r="G378" s="983"/>
      <c r="H378" s="984"/>
      <c r="I378" s="312"/>
    </row>
    <row r="379" spans="1:9" ht="15.75" hidden="1" customHeight="1">
      <c r="A379" s="312"/>
      <c r="B379" s="463" t="s">
        <v>76</v>
      </c>
      <c r="C379" s="982"/>
      <c r="D379" s="983"/>
      <c r="E379" s="983"/>
      <c r="F379" s="983"/>
      <c r="G379" s="983"/>
      <c r="H379" s="984"/>
      <c r="I379" s="312"/>
    </row>
    <row r="380" spans="1:9" ht="15.75" hidden="1" customHeight="1">
      <c r="A380" s="312"/>
      <c r="B380" s="463" t="s">
        <v>166</v>
      </c>
      <c r="C380" s="982"/>
      <c r="D380" s="983"/>
      <c r="E380" s="983"/>
      <c r="F380" s="983"/>
      <c r="G380" s="983"/>
      <c r="H380" s="984"/>
      <c r="I380" s="312"/>
    </row>
    <row r="381" spans="1:9" ht="15.75" hidden="1" customHeight="1">
      <c r="A381" s="312"/>
      <c r="B381" s="463" t="s">
        <v>167</v>
      </c>
      <c r="C381" s="982"/>
      <c r="D381" s="983"/>
      <c r="E381" s="983"/>
      <c r="F381" s="983"/>
      <c r="G381" s="983"/>
      <c r="H381" s="984"/>
      <c r="I381" s="312"/>
    </row>
    <row r="382" spans="1:9" ht="15.75" hidden="1" customHeight="1">
      <c r="A382" s="312"/>
      <c r="B382" s="463" t="s">
        <v>169</v>
      </c>
      <c r="C382" s="982"/>
      <c r="D382" s="983"/>
      <c r="E382" s="983"/>
      <c r="F382" s="983"/>
      <c r="G382" s="983"/>
      <c r="H382" s="984"/>
      <c r="I382" s="312"/>
    </row>
    <row r="383" spans="1:9" ht="15.75" hidden="1" customHeight="1">
      <c r="A383" s="312"/>
      <c r="B383" s="463" t="s">
        <v>171</v>
      </c>
      <c r="C383" s="982"/>
      <c r="D383" s="983"/>
      <c r="E383" s="983"/>
      <c r="F383" s="983"/>
      <c r="G383" s="983"/>
      <c r="H383" s="984"/>
      <c r="I383" s="312"/>
    </row>
    <row r="384" spans="1:9" ht="15.75" hidden="1" customHeight="1">
      <c r="A384" s="312"/>
      <c r="B384" s="463" t="s">
        <v>265</v>
      </c>
      <c r="C384" s="982"/>
      <c r="D384" s="983"/>
      <c r="E384" s="983"/>
      <c r="F384" s="983"/>
      <c r="G384" s="983"/>
      <c r="H384" s="984"/>
      <c r="I384" s="312"/>
    </row>
    <row r="385" spans="1:12" ht="15.75" hidden="1" customHeight="1">
      <c r="A385" s="312"/>
      <c r="B385" s="463" t="s">
        <v>266</v>
      </c>
      <c r="C385" s="982"/>
      <c r="D385" s="983"/>
      <c r="E385" s="983"/>
      <c r="F385" s="983"/>
      <c r="G385" s="983"/>
      <c r="H385" s="984"/>
      <c r="I385" s="312"/>
    </row>
    <row r="386" spans="1:12" ht="15.75" hidden="1" customHeight="1">
      <c r="A386" s="312"/>
      <c r="B386" s="463" t="s">
        <v>267</v>
      </c>
      <c r="C386" s="982"/>
      <c r="D386" s="983"/>
      <c r="E386" s="983"/>
      <c r="F386" s="983"/>
      <c r="G386" s="983"/>
      <c r="H386" s="984"/>
      <c r="I386" s="312"/>
    </row>
    <row r="387" spans="1:12" ht="27.75" customHeight="1">
      <c r="A387" s="566" t="s">
        <v>268</v>
      </c>
      <c r="B387" s="849" t="s">
        <v>269</v>
      </c>
      <c r="C387" s="849"/>
      <c r="D387" s="849"/>
      <c r="E387" s="849"/>
      <c r="F387" s="849"/>
      <c r="G387" s="849"/>
      <c r="H387" s="849"/>
      <c r="I387" s="312"/>
    </row>
    <row r="388" spans="1:12" ht="42" customHeight="1">
      <c r="A388" s="376">
        <v>6.1</v>
      </c>
      <c r="B388" s="851" t="s">
        <v>270</v>
      </c>
      <c r="C388" s="851"/>
      <c r="D388" s="851"/>
      <c r="E388" s="851"/>
      <c r="F388" s="851"/>
      <c r="G388" s="851"/>
      <c r="H388" s="851"/>
    </row>
    <row r="389" spans="1:12" ht="105.75" customHeight="1">
      <c r="A389" s="312"/>
      <c r="B389" s="420" t="s">
        <v>271</v>
      </c>
      <c r="C389" s="851" t="s">
        <v>272</v>
      </c>
      <c r="D389" s="851"/>
      <c r="E389" s="851"/>
      <c r="F389" s="851"/>
      <c r="G389" s="851"/>
      <c r="H389" s="851"/>
      <c r="I389" s="466"/>
    </row>
    <row r="390" spans="1:12" ht="78" customHeight="1">
      <c r="A390" s="312"/>
      <c r="B390" s="420" t="s">
        <v>273</v>
      </c>
      <c r="C390" s="851" t="s">
        <v>274</v>
      </c>
      <c r="D390" s="851"/>
      <c r="E390" s="851"/>
      <c r="F390" s="851"/>
      <c r="G390" s="851"/>
      <c r="H390" s="851"/>
      <c r="I390" s="312"/>
    </row>
    <row r="391" spans="1:12" ht="9" customHeight="1">
      <c r="A391" s="312"/>
      <c r="B391" s="312"/>
      <c r="C391" s="312"/>
      <c r="D391" s="312"/>
      <c r="E391" s="312"/>
      <c r="F391" s="312"/>
      <c r="G391" s="312"/>
      <c r="H391" s="312"/>
      <c r="I391" s="312"/>
    </row>
    <row r="392" spans="1:12" ht="23.25" customHeight="1">
      <c r="A392" s="376">
        <v>6.2</v>
      </c>
      <c r="B392" s="851" t="s">
        <v>275</v>
      </c>
      <c r="C392" s="851"/>
      <c r="D392" s="851"/>
      <c r="E392" s="851"/>
      <c r="F392" s="851"/>
      <c r="G392" s="851"/>
      <c r="H392" s="851"/>
    </row>
    <row r="393" spans="1:12" ht="10.5" customHeight="1">
      <c r="A393" s="312"/>
      <c r="B393" s="312"/>
      <c r="C393" s="312"/>
      <c r="D393" s="312"/>
      <c r="E393" s="312"/>
      <c r="F393" s="312"/>
      <c r="G393" s="312"/>
      <c r="H393" s="312"/>
      <c r="I393" s="312"/>
    </row>
    <row r="394" spans="1:12" ht="24" customHeight="1">
      <c r="A394" s="261"/>
      <c r="B394" s="851" t="s">
        <v>276</v>
      </c>
      <c r="C394" s="851"/>
      <c r="D394" s="851"/>
      <c r="E394" s="851"/>
      <c r="F394" s="851"/>
      <c r="G394" s="851"/>
      <c r="H394" s="851"/>
      <c r="I394" s="312"/>
    </row>
    <row r="395" spans="1:12" ht="32.25" customHeight="1">
      <c r="A395" s="467"/>
      <c r="B395" s="985"/>
      <c r="C395" s="986"/>
      <c r="D395" s="468" t="s">
        <v>277</v>
      </c>
      <c r="E395" s="987"/>
      <c r="F395" s="988"/>
      <c r="G395" s="988"/>
      <c r="H395" s="988"/>
      <c r="I395" s="312"/>
    </row>
    <row r="396" spans="1:12" ht="50.25" customHeight="1">
      <c r="A396" s="469" t="s">
        <v>80</v>
      </c>
      <c r="B396" s="928" t="s">
        <v>278</v>
      </c>
      <c r="C396" s="928"/>
      <c r="D396" s="289" t="s">
        <v>279</v>
      </c>
      <c r="E396" s="312"/>
      <c r="F396" s="312"/>
      <c r="G396" s="312"/>
      <c r="H396" s="312"/>
      <c r="I396" s="312"/>
    </row>
    <row r="397" spans="1:12" ht="21" customHeight="1">
      <c r="A397" s="470"/>
      <c r="B397" s="989" t="s">
        <v>280</v>
      </c>
      <c r="C397" s="990"/>
      <c r="D397" s="471"/>
      <c r="E397" s="312"/>
      <c r="F397" s="312"/>
      <c r="G397" s="312"/>
      <c r="H397" s="312"/>
      <c r="I397" s="295"/>
      <c r="J397" s="472"/>
      <c r="K397" s="473"/>
    </row>
    <row r="398" spans="1:12" ht="23.25" customHeight="1">
      <c r="A398" s="470"/>
      <c r="B398" s="989" t="s">
        <v>281</v>
      </c>
      <c r="C398" s="990"/>
      <c r="D398" s="471"/>
      <c r="E398" s="312"/>
      <c r="F398" s="312"/>
      <c r="G398" s="312"/>
      <c r="H398" s="312"/>
      <c r="J398" s="474"/>
      <c r="K398" s="475"/>
    </row>
    <row r="399" spans="1:12" ht="21.75" customHeight="1">
      <c r="A399" s="470"/>
      <c r="B399" s="989" t="s">
        <v>282</v>
      </c>
      <c r="C399" s="990"/>
      <c r="D399" s="471"/>
      <c r="E399" s="312"/>
      <c r="F399" s="312"/>
      <c r="G399" s="312"/>
      <c r="H399" s="312"/>
      <c r="I399" s="295"/>
      <c r="J399" s="472"/>
      <c r="K399" s="473"/>
      <c r="L399" s="295"/>
    </row>
    <row r="400" spans="1:12" ht="20.25" customHeight="1">
      <c r="A400" s="470"/>
      <c r="B400" s="989" t="s">
        <v>283</v>
      </c>
      <c r="C400" s="990"/>
      <c r="D400" s="471"/>
      <c r="E400" s="312"/>
      <c r="F400" s="312"/>
      <c r="G400" s="312"/>
      <c r="H400" s="312"/>
      <c r="I400" s="295"/>
      <c r="J400" s="472"/>
      <c r="K400" s="473"/>
      <c r="L400" s="295"/>
    </row>
    <row r="401" spans="1:12" ht="21.75" customHeight="1">
      <c r="A401" s="470"/>
      <c r="B401" s="880" t="s">
        <v>284</v>
      </c>
      <c r="C401" s="882"/>
      <c r="D401" s="471"/>
      <c r="E401" s="312"/>
      <c r="F401" s="312"/>
      <c r="G401" s="312"/>
      <c r="H401" s="312"/>
      <c r="I401" s="295"/>
      <c r="J401" s="472"/>
      <c r="K401" s="473"/>
      <c r="L401" s="295"/>
    </row>
    <row r="402" spans="1:12" ht="16.5" customHeight="1">
      <c r="A402" s="312"/>
      <c r="B402" s="312"/>
      <c r="C402" s="312"/>
      <c r="D402" s="312"/>
      <c r="E402" s="312"/>
      <c r="F402" s="312"/>
      <c r="G402" s="312"/>
      <c r="H402" s="312"/>
      <c r="I402" s="312"/>
    </row>
    <row r="403" spans="1:12">
      <c r="A403" s="312"/>
      <c r="B403" s="312"/>
      <c r="C403" s="312"/>
      <c r="D403" s="312"/>
      <c r="E403" s="312"/>
      <c r="F403" s="312"/>
      <c r="G403" s="312"/>
      <c r="H403" s="312"/>
      <c r="I403" s="312"/>
    </row>
    <row r="405" spans="1:12" ht="16.5">
      <c r="B405" s="293" t="s">
        <v>62</v>
      </c>
      <c r="C405" s="476" t="str">
        <f>'Names of Bidder'!D36&amp;"-"&amp; 'Names of Bidder'!E36&amp;"-" &amp;'Names of Bidder'!F36</f>
        <v>--</v>
      </c>
      <c r="F405" s="292" t="s">
        <v>63</v>
      </c>
      <c r="G405" s="293" t="str">
        <f>IF('Names of Bidder'!D33=0, "", 'Names of Bidder'!D33)</f>
        <v/>
      </c>
      <c r="H405" s="293"/>
      <c r="I405" s="293"/>
    </row>
    <row r="406" spans="1:12" ht="16.5">
      <c r="B406" s="293" t="s">
        <v>64</v>
      </c>
      <c r="C406" s="476" t="str">
        <f>IF('Names of Bidder'!D37=0, "", 'Names of Bidder'!D37)</f>
        <v/>
      </c>
      <c r="F406" s="292" t="s">
        <v>65</v>
      </c>
      <c r="G406" s="293" t="str">
        <f>IF('Names of Bidder'!D34=0, "", 'Names of Bidder'!D34)</f>
        <v/>
      </c>
      <c r="H406" s="293"/>
      <c r="I406" s="293"/>
    </row>
  </sheetData>
  <sheetProtection formatColumns="0" formatRows="0" selectLockedCells="1"/>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304800</xdr:rowOff>
                  </from>
                  <to>
                    <xdr:col>6</xdr:col>
                    <xdr:colOff>895350</xdr:colOff>
                    <xdr:row>162</xdr:row>
                    <xdr:rowOff>304800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57150</xdr:rowOff>
                  </from>
                  <to>
                    <xdr:col>5</xdr:col>
                    <xdr:colOff>47625</xdr:colOff>
                    <xdr:row>88</xdr:row>
                    <xdr:rowOff>57150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304800</xdr:rowOff>
                  </from>
                  <to>
                    <xdr:col>8</xdr:col>
                    <xdr:colOff>1714500</xdr:colOff>
                    <xdr:row>162</xdr:row>
                    <xdr:rowOff>304800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304800</xdr:rowOff>
                  </from>
                  <to>
                    <xdr:col>9</xdr:col>
                    <xdr:colOff>0</xdr:colOff>
                    <xdr:row>162</xdr:row>
                    <xdr:rowOff>304800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57150</xdr:rowOff>
                  </from>
                  <to>
                    <xdr:col>7</xdr:col>
                    <xdr:colOff>57150</xdr:colOff>
                    <xdr:row>88</xdr:row>
                    <xdr:rowOff>57150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85725</xdr:rowOff>
                  </from>
                  <to>
                    <xdr:col>5</xdr:col>
                    <xdr:colOff>523875</xdr:colOff>
                    <xdr:row>95</xdr:row>
                    <xdr:rowOff>104775</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85725</xdr:rowOff>
                  </from>
                  <to>
                    <xdr:col>5</xdr:col>
                    <xdr:colOff>1323975</xdr:colOff>
                    <xdr:row>95</xdr:row>
                    <xdr:rowOff>104775</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57150</xdr:colOff>
                    <xdr:row>95</xdr:row>
                    <xdr:rowOff>114300</xdr:rowOff>
                  </from>
                  <to>
                    <xdr:col>5</xdr:col>
                    <xdr:colOff>628650</xdr:colOff>
                    <xdr:row>96</xdr:row>
                    <xdr:rowOff>9525</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123825</xdr:rowOff>
                  </from>
                  <to>
                    <xdr:col>5</xdr:col>
                    <xdr:colOff>1676400</xdr:colOff>
                    <xdr:row>96</xdr:row>
                    <xdr:rowOff>19050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66675</xdr:rowOff>
                  </from>
                  <to>
                    <xdr:col>6</xdr:col>
                    <xdr:colOff>552450</xdr:colOff>
                    <xdr:row>95</xdr:row>
                    <xdr:rowOff>95250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66675</xdr:rowOff>
                  </from>
                  <to>
                    <xdr:col>7</xdr:col>
                    <xdr:colOff>209550</xdr:colOff>
                    <xdr:row>95</xdr:row>
                    <xdr:rowOff>95250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104775</xdr:rowOff>
                  </from>
                  <to>
                    <xdr:col>6</xdr:col>
                    <xdr:colOff>657225</xdr:colOff>
                    <xdr:row>96</xdr:row>
                    <xdr:rowOff>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114300</xdr:rowOff>
                  </from>
                  <to>
                    <xdr:col>7</xdr:col>
                    <xdr:colOff>552450</xdr:colOff>
                    <xdr:row>96</xdr:row>
                    <xdr:rowOff>9525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57150</xdr:rowOff>
                  </from>
                  <to>
                    <xdr:col>8</xdr:col>
                    <xdr:colOff>504825</xdr:colOff>
                    <xdr:row>95</xdr:row>
                    <xdr:rowOff>85725</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657225</xdr:colOff>
                    <xdr:row>94</xdr:row>
                    <xdr:rowOff>57150</xdr:rowOff>
                  </from>
                  <to>
                    <xdr:col>8</xdr:col>
                    <xdr:colOff>1247775</xdr:colOff>
                    <xdr:row>95</xdr:row>
                    <xdr:rowOff>85725</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66675</xdr:colOff>
                    <xdr:row>95</xdr:row>
                    <xdr:rowOff>95250</xdr:rowOff>
                  </from>
                  <to>
                    <xdr:col>8</xdr:col>
                    <xdr:colOff>600075</xdr:colOff>
                    <xdr:row>95</xdr:row>
                    <xdr:rowOff>438150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104775</xdr:rowOff>
                  </from>
                  <to>
                    <xdr:col>8</xdr:col>
                    <xdr:colOff>1590675</xdr:colOff>
                    <xdr:row>96</xdr:row>
                    <xdr:rowOff>9525</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190500</xdr:rowOff>
                  </from>
                  <to>
                    <xdr:col>5</xdr:col>
                    <xdr:colOff>590550</xdr:colOff>
                    <xdr:row>121</xdr:row>
                    <xdr:rowOff>95250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190500</xdr:rowOff>
                  </from>
                  <to>
                    <xdr:col>5</xdr:col>
                    <xdr:colOff>1390650</xdr:colOff>
                    <xdr:row>121</xdr:row>
                    <xdr:rowOff>95250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104775</xdr:rowOff>
                  </from>
                  <to>
                    <xdr:col>5</xdr:col>
                    <xdr:colOff>704850</xdr:colOff>
                    <xdr:row>122</xdr:row>
                    <xdr:rowOff>66675</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104775</xdr:rowOff>
                  </from>
                  <to>
                    <xdr:col>5</xdr:col>
                    <xdr:colOff>1752600</xdr:colOff>
                    <xdr:row>122</xdr:row>
                    <xdr:rowOff>76200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247650</xdr:rowOff>
                  </from>
                  <to>
                    <xdr:col>6</xdr:col>
                    <xdr:colOff>657225</xdr:colOff>
                    <xdr:row>121</xdr:row>
                    <xdr:rowOff>123825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819150</xdr:colOff>
                    <xdr:row>120</xdr:row>
                    <xdr:rowOff>247650</xdr:rowOff>
                  </from>
                  <to>
                    <xdr:col>7</xdr:col>
                    <xdr:colOff>352425</xdr:colOff>
                    <xdr:row>121</xdr:row>
                    <xdr:rowOff>123825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133350</xdr:rowOff>
                  </from>
                  <to>
                    <xdr:col>6</xdr:col>
                    <xdr:colOff>762000</xdr:colOff>
                    <xdr:row>122</xdr:row>
                    <xdr:rowOff>76200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133350</xdr:rowOff>
                  </from>
                  <to>
                    <xdr:col>7</xdr:col>
                    <xdr:colOff>714375</xdr:colOff>
                    <xdr:row>122</xdr:row>
                    <xdr:rowOff>76200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257175</xdr:rowOff>
                  </from>
                  <to>
                    <xdr:col>8</xdr:col>
                    <xdr:colOff>552450</xdr:colOff>
                    <xdr:row>121</xdr:row>
                    <xdr:rowOff>123825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257175</xdr:rowOff>
                  </from>
                  <to>
                    <xdr:col>8</xdr:col>
                    <xdr:colOff>1352550</xdr:colOff>
                    <xdr:row>121</xdr:row>
                    <xdr:rowOff>123825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133350</xdr:rowOff>
                  </from>
                  <to>
                    <xdr:col>8</xdr:col>
                    <xdr:colOff>666750</xdr:colOff>
                    <xdr:row>122</xdr:row>
                    <xdr:rowOff>66675</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142875</xdr:rowOff>
                  </from>
                  <to>
                    <xdr:col>8</xdr:col>
                    <xdr:colOff>1714500</xdr:colOff>
                    <xdr:row>122</xdr:row>
                    <xdr:rowOff>76200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209550</xdr:colOff>
                    <xdr:row>132</xdr:row>
                    <xdr:rowOff>152400</xdr:rowOff>
                  </from>
                  <to>
                    <xdr:col>5</xdr:col>
                    <xdr:colOff>666750</xdr:colOff>
                    <xdr:row>133</xdr:row>
                    <xdr:rowOff>76200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152400</xdr:rowOff>
                  </from>
                  <to>
                    <xdr:col>5</xdr:col>
                    <xdr:colOff>1466850</xdr:colOff>
                    <xdr:row>133</xdr:row>
                    <xdr:rowOff>76200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95250</xdr:rowOff>
                  </from>
                  <to>
                    <xdr:col>5</xdr:col>
                    <xdr:colOff>771525</xdr:colOff>
                    <xdr:row>133</xdr:row>
                    <xdr:rowOff>400050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104775</xdr:rowOff>
                  </from>
                  <to>
                    <xdr:col>5</xdr:col>
                    <xdr:colOff>1828800</xdr:colOff>
                    <xdr:row>133</xdr:row>
                    <xdr:rowOff>409575</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152400</xdr:rowOff>
                  </from>
                  <to>
                    <xdr:col>6</xdr:col>
                    <xdr:colOff>695325</xdr:colOff>
                    <xdr:row>133</xdr:row>
                    <xdr:rowOff>76200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152400</xdr:rowOff>
                  </from>
                  <to>
                    <xdr:col>7</xdr:col>
                    <xdr:colOff>428625</xdr:colOff>
                    <xdr:row>133</xdr:row>
                    <xdr:rowOff>76200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95250</xdr:rowOff>
                  </from>
                  <to>
                    <xdr:col>6</xdr:col>
                    <xdr:colOff>809625</xdr:colOff>
                    <xdr:row>133</xdr:row>
                    <xdr:rowOff>400050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104775</xdr:rowOff>
                  </from>
                  <to>
                    <xdr:col>7</xdr:col>
                    <xdr:colOff>809625</xdr:colOff>
                    <xdr:row>133</xdr:row>
                    <xdr:rowOff>409575</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219075</xdr:colOff>
                    <xdr:row>132</xdr:row>
                    <xdr:rowOff>152400</xdr:rowOff>
                  </from>
                  <to>
                    <xdr:col>8</xdr:col>
                    <xdr:colOff>638175</xdr:colOff>
                    <xdr:row>133</xdr:row>
                    <xdr:rowOff>76200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790575</xdr:colOff>
                    <xdr:row>132</xdr:row>
                    <xdr:rowOff>152400</xdr:rowOff>
                  </from>
                  <to>
                    <xdr:col>8</xdr:col>
                    <xdr:colOff>1381125</xdr:colOff>
                    <xdr:row>133</xdr:row>
                    <xdr:rowOff>76200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209550</xdr:colOff>
                    <xdr:row>133</xdr:row>
                    <xdr:rowOff>95250</xdr:rowOff>
                  </from>
                  <to>
                    <xdr:col>8</xdr:col>
                    <xdr:colOff>742950</xdr:colOff>
                    <xdr:row>133</xdr:row>
                    <xdr:rowOff>400050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104775</xdr:rowOff>
                  </from>
                  <to>
                    <xdr:col>9</xdr:col>
                    <xdr:colOff>0</xdr:colOff>
                    <xdr:row>133</xdr:row>
                    <xdr:rowOff>409575</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209550</xdr:colOff>
                    <xdr:row>177</xdr:row>
                    <xdr:rowOff>180975</xdr:rowOff>
                  </from>
                  <to>
                    <xdr:col>5</xdr:col>
                    <xdr:colOff>666750</xdr:colOff>
                    <xdr:row>178</xdr:row>
                    <xdr:rowOff>85725</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180975</xdr:rowOff>
                  </from>
                  <to>
                    <xdr:col>5</xdr:col>
                    <xdr:colOff>1466850</xdr:colOff>
                    <xdr:row>178</xdr:row>
                    <xdr:rowOff>85725</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104775</xdr:rowOff>
                  </from>
                  <to>
                    <xdr:col>5</xdr:col>
                    <xdr:colOff>771525</xdr:colOff>
                    <xdr:row>178</xdr:row>
                    <xdr:rowOff>428625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114300</xdr:rowOff>
                  </from>
                  <to>
                    <xdr:col>5</xdr:col>
                    <xdr:colOff>1828800</xdr:colOff>
                    <xdr:row>178</xdr:row>
                    <xdr:rowOff>438150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180975</xdr:rowOff>
                  </from>
                  <to>
                    <xdr:col>6</xdr:col>
                    <xdr:colOff>685800</xdr:colOff>
                    <xdr:row>178</xdr:row>
                    <xdr:rowOff>85725</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180975</xdr:rowOff>
                  </from>
                  <to>
                    <xdr:col>7</xdr:col>
                    <xdr:colOff>419100</xdr:colOff>
                    <xdr:row>178</xdr:row>
                    <xdr:rowOff>85725</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104775</xdr:rowOff>
                  </from>
                  <to>
                    <xdr:col>6</xdr:col>
                    <xdr:colOff>800100</xdr:colOff>
                    <xdr:row>178</xdr:row>
                    <xdr:rowOff>428625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114300</xdr:rowOff>
                  </from>
                  <to>
                    <xdr:col>7</xdr:col>
                    <xdr:colOff>790575</xdr:colOff>
                    <xdr:row>178</xdr:row>
                    <xdr:rowOff>438150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219075</xdr:colOff>
                    <xdr:row>177</xdr:row>
                    <xdr:rowOff>180975</xdr:rowOff>
                  </from>
                  <to>
                    <xdr:col>8</xdr:col>
                    <xdr:colOff>638175</xdr:colOff>
                    <xdr:row>178</xdr:row>
                    <xdr:rowOff>85725</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790575</xdr:colOff>
                    <xdr:row>177</xdr:row>
                    <xdr:rowOff>180975</xdr:rowOff>
                  </from>
                  <to>
                    <xdr:col>8</xdr:col>
                    <xdr:colOff>1381125</xdr:colOff>
                    <xdr:row>178</xdr:row>
                    <xdr:rowOff>85725</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209550</xdr:colOff>
                    <xdr:row>178</xdr:row>
                    <xdr:rowOff>104775</xdr:rowOff>
                  </from>
                  <to>
                    <xdr:col>8</xdr:col>
                    <xdr:colOff>742950</xdr:colOff>
                    <xdr:row>178</xdr:row>
                    <xdr:rowOff>428625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114300</xdr:rowOff>
                  </from>
                  <to>
                    <xdr:col>9</xdr:col>
                    <xdr:colOff>0</xdr:colOff>
                    <xdr:row>178</xdr:row>
                    <xdr:rowOff>438150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200025</xdr:rowOff>
                  </from>
                  <to>
                    <xdr:col>5</xdr:col>
                    <xdr:colOff>600075</xdr:colOff>
                    <xdr:row>166</xdr:row>
                    <xdr:rowOff>476250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200025</xdr:rowOff>
                  </from>
                  <to>
                    <xdr:col>5</xdr:col>
                    <xdr:colOff>1400175</xdr:colOff>
                    <xdr:row>166</xdr:row>
                    <xdr:rowOff>476250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495300</xdr:rowOff>
                  </from>
                  <to>
                    <xdr:col>5</xdr:col>
                    <xdr:colOff>704850</xdr:colOff>
                    <xdr:row>167</xdr:row>
                    <xdr:rowOff>133350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495300</xdr:rowOff>
                  </from>
                  <to>
                    <xdr:col>5</xdr:col>
                    <xdr:colOff>1762125</xdr:colOff>
                    <xdr:row>167</xdr:row>
                    <xdr:rowOff>142875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238125</xdr:rowOff>
                  </from>
                  <to>
                    <xdr:col>6</xdr:col>
                    <xdr:colOff>657225</xdr:colOff>
                    <xdr:row>166</xdr:row>
                    <xdr:rowOff>514350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238125</xdr:rowOff>
                  </from>
                  <to>
                    <xdr:col>7</xdr:col>
                    <xdr:colOff>361950</xdr:colOff>
                    <xdr:row>166</xdr:row>
                    <xdr:rowOff>514350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166</xdr:row>
                    <xdr:rowOff>523875</xdr:rowOff>
                  </from>
                  <to>
                    <xdr:col>6</xdr:col>
                    <xdr:colOff>771525</xdr:colOff>
                    <xdr:row>167</xdr:row>
                    <xdr:rowOff>171450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166</xdr:row>
                    <xdr:rowOff>533400</xdr:rowOff>
                  </from>
                  <to>
                    <xdr:col>7</xdr:col>
                    <xdr:colOff>723900</xdr:colOff>
                    <xdr:row>167</xdr:row>
                    <xdr:rowOff>180975</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247650</xdr:rowOff>
                  </from>
                  <to>
                    <xdr:col>8</xdr:col>
                    <xdr:colOff>514350</xdr:colOff>
                    <xdr:row>166</xdr:row>
                    <xdr:rowOff>523875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685800</xdr:colOff>
                    <xdr:row>166</xdr:row>
                    <xdr:rowOff>247650</xdr:rowOff>
                  </from>
                  <to>
                    <xdr:col>8</xdr:col>
                    <xdr:colOff>1314450</xdr:colOff>
                    <xdr:row>166</xdr:row>
                    <xdr:rowOff>523875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57150</xdr:colOff>
                    <xdr:row>166</xdr:row>
                    <xdr:rowOff>533400</xdr:rowOff>
                  </from>
                  <to>
                    <xdr:col>8</xdr:col>
                    <xdr:colOff>628650</xdr:colOff>
                    <xdr:row>167</xdr:row>
                    <xdr:rowOff>180975</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166</xdr:row>
                    <xdr:rowOff>542925</xdr:rowOff>
                  </from>
                  <to>
                    <xdr:col>8</xdr:col>
                    <xdr:colOff>1676400</xdr:colOff>
                    <xdr:row>167</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6" customWidth="1"/>
    <col min="2" max="2" width="20.5703125" style="16" customWidth="1"/>
    <col min="3" max="3" width="11.42578125" style="16" customWidth="1"/>
    <col min="4" max="4" width="17.7109375" style="16" customWidth="1"/>
    <col min="5" max="5" width="42" style="16" customWidth="1"/>
    <col min="6" max="8" width="9.140625" style="11"/>
    <col min="9" max="16384" width="9.140625" style="12"/>
  </cols>
  <sheetData>
    <row r="1" spans="1:9" s="11" customFormat="1" ht="31.5" customHeight="1">
      <c r="A1" s="916" t="str">
        <f>'Attach 3(JV)'!A1</f>
        <v>Specification No.: CC/NT/W-TR/DOM/A04/24/04796</v>
      </c>
      <c r="B1" s="916"/>
      <c r="C1" s="916"/>
      <c r="D1" s="916"/>
      <c r="E1" s="254" t="str">
        <f>"Attachment-3(QR) " &amp; 'Attach 3(JV)'!AT1</f>
        <v xml:space="preserve">Attachment-3(QR) </v>
      </c>
    </row>
    <row r="2" spans="1:9" ht="5.25" customHeight="1"/>
    <row r="3" spans="1:9" ht="93.75" customHeight="1">
      <c r="A3" s="1054" t="str">
        <f>'Attach 3(JV)'!A3</f>
        <v xml:space="preserve">400 kV Transformer  Package 4TR-04-(SIS) for 3X 500 MVA, 400/220/33kV Transformers  1x315 MVA, 400/220/33kV Transformers  Under SIS Reserve Fund </v>
      </c>
      <c r="B3" s="1055"/>
      <c r="C3" s="1055"/>
      <c r="D3" s="1055"/>
      <c r="E3" s="1055"/>
      <c r="F3" s="13"/>
      <c r="G3" s="14"/>
      <c r="H3" s="13"/>
    </row>
    <row r="4" spans="1:9" ht="20.100000000000001" customHeight="1">
      <c r="A4" s="15"/>
      <c r="H4" s="17"/>
      <c r="I4" s="2"/>
    </row>
    <row r="5" spans="1:9" ht="20.100000000000001" customHeight="1">
      <c r="A5" s="837" t="s">
        <v>67</v>
      </c>
      <c r="B5" s="837"/>
      <c r="C5" s="837"/>
      <c r="D5" s="837"/>
      <c r="E5" s="837"/>
      <c r="F5" s="18"/>
      <c r="H5" s="17"/>
      <c r="I5" s="2"/>
    </row>
    <row r="6" spans="1:9" ht="20.100000000000001" customHeight="1">
      <c r="A6" s="19"/>
      <c r="H6" s="17"/>
      <c r="I6" s="2"/>
    </row>
    <row r="7" spans="1:9" ht="20.100000000000001" customHeight="1">
      <c r="A7" s="20" t="str">
        <f>'Attach 3(JV)'!A7</f>
        <v>Bidder’s Name and Address  :</v>
      </c>
      <c r="E7" s="5" t="str">
        <f>'Attach 3(JV)'!E7</f>
        <v>To:</v>
      </c>
      <c r="H7" s="17"/>
      <c r="I7" s="2"/>
    </row>
    <row r="8" spans="1:9" ht="36" customHeight="1">
      <c r="A8" s="843" t="str">
        <f>'Attach 3(JV)'!A8</f>
        <v/>
      </c>
      <c r="B8" s="843"/>
      <c r="C8" s="843"/>
      <c r="D8" s="843"/>
      <c r="E8" s="94" t="str">
        <f>'Attach 3(JV)'!E8</f>
        <v>Contract Services</v>
      </c>
      <c r="H8" s="17"/>
      <c r="I8" s="2"/>
    </row>
    <row r="9" spans="1:9" ht="20.100000000000001" customHeight="1">
      <c r="A9" s="4" t="s">
        <v>54</v>
      </c>
      <c r="B9" s="840">
        <f>'Attach 3(JV)'!B9</f>
        <v>0</v>
      </c>
      <c r="C9" s="840"/>
      <c r="D9" s="840"/>
      <c r="E9" s="94" t="str">
        <f>'Attach 3(JV)'!E9</f>
        <v>Power Grid Corporation of India Ltd.,</v>
      </c>
      <c r="H9" s="17"/>
      <c r="I9" s="2"/>
    </row>
    <row r="10" spans="1:9" ht="20.100000000000001" customHeight="1">
      <c r="A10" s="4" t="s">
        <v>56</v>
      </c>
      <c r="B10" s="1057">
        <f>'Attach 3(JV)'!B10</f>
        <v>0</v>
      </c>
      <c r="C10" s="1057"/>
      <c r="D10" s="1057"/>
      <c r="E10" s="94" t="str">
        <f>'Attach 3(JV)'!E10</f>
        <v>"Saudamini", Plot No. 2, Sector 29</v>
      </c>
      <c r="H10" s="17"/>
      <c r="I10" s="2"/>
    </row>
    <row r="11" spans="1:9" ht="20.100000000000001" customHeight="1">
      <c r="B11" s="1057">
        <f>'Attach 3(JV)'!B11</f>
        <v>0</v>
      </c>
      <c r="C11" s="1057"/>
      <c r="D11" s="1057"/>
      <c r="E11" s="94" t="str">
        <f>'Attach 3(JV)'!E11</f>
        <v>Gurugram (Haryana) - 122001</v>
      </c>
    </row>
    <row r="12" spans="1:9" ht="20.100000000000001" customHeight="1">
      <c r="A12" s="19"/>
      <c r="B12" s="1057">
        <f>'Attach 3(JV)'!B12</f>
        <v>0</v>
      </c>
      <c r="C12" s="1057"/>
      <c r="D12" s="1057"/>
      <c r="E12" s="5"/>
    </row>
    <row r="13" spans="1:9" ht="20.100000000000001" customHeight="1">
      <c r="A13" s="16" t="s">
        <v>60</v>
      </c>
    </row>
    <row r="14" spans="1:9" ht="20.100000000000001" customHeight="1">
      <c r="A14" s="19"/>
    </row>
    <row r="15" spans="1:9" ht="27.75" customHeight="1">
      <c r="A15" s="1056" t="s">
        <v>285</v>
      </c>
      <c r="B15" s="1056"/>
      <c r="C15" s="1056"/>
      <c r="D15" s="1056"/>
      <c r="E15" s="1056"/>
      <c r="F15" s="21"/>
      <c r="G15" s="21"/>
      <c r="H15" s="21"/>
    </row>
    <row r="16" spans="1:9" ht="20.100000000000001" customHeight="1">
      <c r="A16" s="19"/>
    </row>
    <row r="17" spans="1:5" ht="20.100000000000001" customHeight="1">
      <c r="A17" s="22"/>
    </row>
    <row r="18" spans="1:5" ht="20.100000000000001" customHeight="1"/>
    <row r="19" spans="1:5" ht="20.100000000000001" customHeight="1">
      <c r="A19" s="22"/>
    </row>
    <row r="20" spans="1:5" ht="20.100000000000001" customHeight="1">
      <c r="A20" s="22"/>
    </row>
    <row r="21" spans="1:5" ht="33" customHeight="1">
      <c r="D21" s="24"/>
    </row>
    <row r="22" spans="1:5" ht="33" customHeight="1">
      <c r="A22" s="23" t="s">
        <v>62</v>
      </c>
      <c r="B22" s="49" t="str">
        <f>'Attach 3(JV)'!B24</f>
        <v>--</v>
      </c>
      <c r="C22" s="20"/>
      <c r="D22" s="24" t="s">
        <v>63</v>
      </c>
      <c r="E22" s="185" t="str">
        <f>'Attach 3(JV)'!E24</f>
        <v/>
      </c>
    </row>
    <row r="23" spans="1:5" ht="33" customHeight="1">
      <c r="A23" s="23" t="s">
        <v>64</v>
      </c>
      <c r="B23" s="185" t="str">
        <f>'Attach 3(JV)'!B25</f>
        <v/>
      </c>
      <c r="C23" s="20"/>
      <c r="D23" s="24" t="s">
        <v>65</v>
      </c>
      <c r="E23" s="185" t="str">
        <f>'Attach 3(JV)'!E25</f>
        <v/>
      </c>
    </row>
    <row r="24" spans="1:5" ht="33" customHeight="1">
      <c r="C24" s="20"/>
      <c r="D24" s="24"/>
    </row>
    <row r="25" spans="1:5" ht="33" customHeight="1">
      <c r="A25" s="20"/>
      <c r="B25" s="20"/>
      <c r="C25" s="20"/>
      <c r="D25" s="24"/>
      <c r="E25" s="20"/>
    </row>
    <row r="26" spans="1:5" ht="20.100000000000001" customHeight="1"/>
    <row r="27" spans="1:5" ht="20.100000000000001" customHeight="1">
      <c r="A27" s="25"/>
    </row>
    <row r="28" spans="1:5" ht="20.100000000000001" customHeight="1"/>
    <row r="29" spans="1:5" ht="20.100000000000001" customHeight="1"/>
    <row r="30" spans="1:5" ht="20.100000000000001" customHeight="1">
      <c r="A30" s="25"/>
    </row>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9"/>
  <sheetViews>
    <sheetView showGridLines="0" showZeros="0" view="pageBreakPreview" zoomScale="80" zoomScaleNormal="100" zoomScaleSheetLayoutView="80" workbookViewId="0">
      <selection activeCell="F77" sqref="F77:I77"/>
    </sheetView>
  </sheetViews>
  <sheetFormatPr defaultRowHeight="15.75"/>
  <cols>
    <col min="1" max="1" width="14.28515625" style="264" customWidth="1"/>
    <col min="2" max="2" width="13.85546875" style="264" customWidth="1"/>
    <col min="3" max="3" width="11.42578125" style="264" customWidth="1"/>
    <col min="4" max="4" width="27.85546875" style="264" customWidth="1"/>
    <col min="5" max="5" width="14.42578125" style="264" customWidth="1"/>
    <col min="6" max="6" width="24" style="264" customWidth="1"/>
    <col min="7" max="7" width="19.7109375" style="264" customWidth="1"/>
    <col min="8" max="8" width="18" style="264" customWidth="1"/>
    <col min="9" max="9" width="25.85546875" style="264" customWidth="1"/>
    <col min="10" max="10" width="10.5703125" style="264" hidden="1" customWidth="1"/>
    <col min="11" max="11" width="10.28515625" style="264" hidden="1" customWidth="1"/>
    <col min="12" max="12" width="11.85546875" style="264" hidden="1" customWidth="1"/>
    <col min="13" max="13" width="34.5703125" style="264" hidden="1" customWidth="1"/>
    <col min="14" max="14" width="10.42578125" style="264" hidden="1" customWidth="1"/>
    <col min="15" max="15" width="11.42578125" style="264" hidden="1" customWidth="1"/>
    <col min="16" max="16" width="10.7109375" style="264" hidden="1" customWidth="1"/>
    <col min="17" max="17" width="13.7109375" style="264" hidden="1" customWidth="1"/>
    <col min="18" max="20" width="0" style="264" hidden="1" customWidth="1"/>
    <col min="21" max="21" width="13.5703125" style="264" hidden="1" customWidth="1"/>
    <col min="22" max="23" width="0" style="264" hidden="1" customWidth="1"/>
    <col min="24" max="24" width="4.7109375" style="264" hidden="1" customWidth="1"/>
    <col min="25" max="256" width="9.140625" style="264"/>
    <col min="257" max="257" width="14.28515625" style="264" customWidth="1"/>
    <col min="258" max="258" width="13.85546875" style="264" customWidth="1"/>
    <col min="259" max="259" width="11.42578125" style="264" customWidth="1"/>
    <col min="260" max="260" width="27.85546875" style="264" customWidth="1"/>
    <col min="261" max="261" width="14.42578125" style="264" customWidth="1"/>
    <col min="262" max="262" width="21" style="264" customWidth="1"/>
    <col min="263" max="263" width="19.7109375" style="264" customWidth="1"/>
    <col min="264" max="264" width="18" style="264" customWidth="1"/>
    <col min="265" max="265" width="23.140625" style="264" customWidth="1"/>
    <col min="266" max="280" width="0" style="264" hidden="1" customWidth="1"/>
    <col min="281" max="512" width="9.140625" style="264"/>
    <col min="513" max="513" width="14.28515625" style="264" customWidth="1"/>
    <col min="514" max="514" width="13.85546875" style="264" customWidth="1"/>
    <col min="515" max="515" width="11.42578125" style="264" customWidth="1"/>
    <col min="516" max="516" width="27.85546875" style="264" customWidth="1"/>
    <col min="517" max="517" width="14.42578125" style="264" customWidth="1"/>
    <col min="518" max="518" width="21" style="264" customWidth="1"/>
    <col min="519" max="519" width="19.7109375" style="264" customWidth="1"/>
    <col min="520" max="520" width="18" style="264" customWidth="1"/>
    <col min="521" max="521" width="23.140625" style="264" customWidth="1"/>
    <col min="522" max="536" width="0" style="264" hidden="1" customWidth="1"/>
    <col min="537" max="768" width="9.140625" style="264"/>
    <col min="769" max="769" width="14.28515625" style="264" customWidth="1"/>
    <col min="770" max="770" width="13.85546875" style="264" customWidth="1"/>
    <col min="771" max="771" width="11.42578125" style="264" customWidth="1"/>
    <col min="772" max="772" width="27.85546875" style="264" customWidth="1"/>
    <col min="773" max="773" width="14.42578125" style="264" customWidth="1"/>
    <col min="774" max="774" width="21" style="264" customWidth="1"/>
    <col min="775" max="775" width="19.7109375" style="264" customWidth="1"/>
    <col min="776" max="776" width="18" style="264" customWidth="1"/>
    <col min="777" max="777" width="23.140625" style="264" customWidth="1"/>
    <col min="778" max="792" width="0" style="264" hidden="1" customWidth="1"/>
    <col min="793" max="1024" width="9.140625" style="264"/>
    <col min="1025" max="1025" width="14.28515625" style="264" customWidth="1"/>
    <col min="1026" max="1026" width="13.85546875" style="264" customWidth="1"/>
    <col min="1027" max="1027" width="11.42578125" style="264" customWidth="1"/>
    <col min="1028" max="1028" width="27.85546875" style="264" customWidth="1"/>
    <col min="1029" max="1029" width="14.42578125" style="264" customWidth="1"/>
    <col min="1030" max="1030" width="21" style="264" customWidth="1"/>
    <col min="1031" max="1031" width="19.7109375" style="264" customWidth="1"/>
    <col min="1032" max="1032" width="18" style="264" customWidth="1"/>
    <col min="1033" max="1033" width="23.140625" style="264" customWidth="1"/>
    <col min="1034" max="1048" width="0" style="264" hidden="1" customWidth="1"/>
    <col min="1049" max="1280" width="9.140625" style="264"/>
    <col min="1281" max="1281" width="14.28515625" style="264" customWidth="1"/>
    <col min="1282" max="1282" width="13.85546875" style="264" customWidth="1"/>
    <col min="1283" max="1283" width="11.42578125" style="264" customWidth="1"/>
    <col min="1284" max="1284" width="27.85546875" style="264" customWidth="1"/>
    <col min="1285" max="1285" width="14.42578125" style="264" customWidth="1"/>
    <col min="1286" max="1286" width="21" style="264" customWidth="1"/>
    <col min="1287" max="1287" width="19.7109375" style="264" customWidth="1"/>
    <col min="1288" max="1288" width="18" style="264" customWidth="1"/>
    <col min="1289" max="1289" width="23.140625" style="264" customWidth="1"/>
    <col min="1290" max="1304" width="0" style="264" hidden="1" customWidth="1"/>
    <col min="1305" max="1536" width="9.140625" style="264"/>
    <col min="1537" max="1537" width="14.28515625" style="264" customWidth="1"/>
    <col min="1538" max="1538" width="13.85546875" style="264" customWidth="1"/>
    <col min="1539" max="1539" width="11.42578125" style="264" customWidth="1"/>
    <col min="1540" max="1540" width="27.85546875" style="264" customWidth="1"/>
    <col min="1541" max="1541" width="14.42578125" style="264" customWidth="1"/>
    <col min="1542" max="1542" width="21" style="264" customWidth="1"/>
    <col min="1543" max="1543" width="19.7109375" style="264" customWidth="1"/>
    <col min="1544" max="1544" width="18" style="264" customWidth="1"/>
    <col min="1545" max="1545" width="23.140625" style="264" customWidth="1"/>
    <col min="1546" max="1560" width="0" style="264" hidden="1" customWidth="1"/>
    <col min="1561" max="1792" width="9.140625" style="264"/>
    <col min="1793" max="1793" width="14.28515625" style="264" customWidth="1"/>
    <col min="1794" max="1794" width="13.85546875" style="264" customWidth="1"/>
    <col min="1795" max="1795" width="11.42578125" style="264" customWidth="1"/>
    <col min="1796" max="1796" width="27.85546875" style="264" customWidth="1"/>
    <col min="1797" max="1797" width="14.42578125" style="264" customWidth="1"/>
    <col min="1798" max="1798" width="21" style="264" customWidth="1"/>
    <col min="1799" max="1799" width="19.7109375" style="264" customWidth="1"/>
    <col min="1800" max="1800" width="18" style="264" customWidth="1"/>
    <col min="1801" max="1801" width="23.140625" style="264" customWidth="1"/>
    <col min="1802" max="1816" width="0" style="264" hidden="1" customWidth="1"/>
    <col min="1817" max="2048" width="9.140625" style="264"/>
    <col min="2049" max="2049" width="14.28515625" style="264" customWidth="1"/>
    <col min="2050" max="2050" width="13.85546875" style="264" customWidth="1"/>
    <col min="2051" max="2051" width="11.42578125" style="264" customWidth="1"/>
    <col min="2052" max="2052" width="27.85546875" style="264" customWidth="1"/>
    <col min="2053" max="2053" width="14.42578125" style="264" customWidth="1"/>
    <col min="2054" max="2054" width="21" style="264" customWidth="1"/>
    <col min="2055" max="2055" width="19.7109375" style="264" customWidth="1"/>
    <col min="2056" max="2056" width="18" style="264" customWidth="1"/>
    <col min="2057" max="2057" width="23.140625" style="264" customWidth="1"/>
    <col min="2058" max="2072" width="0" style="264" hidden="1" customWidth="1"/>
    <col min="2073" max="2304" width="9.140625" style="264"/>
    <col min="2305" max="2305" width="14.28515625" style="264" customWidth="1"/>
    <col min="2306" max="2306" width="13.85546875" style="264" customWidth="1"/>
    <col min="2307" max="2307" width="11.42578125" style="264" customWidth="1"/>
    <col min="2308" max="2308" width="27.85546875" style="264" customWidth="1"/>
    <col min="2309" max="2309" width="14.42578125" style="264" customWidth="1"/>
    <col min="2310" max="2310" width="21" style="264" customWidth="1"/>
    <col min="2311" max="2311" width="19.7109375" style="264" customWidth="1"/>
    <col min="2312" max="2312" width="18" style="264" customWidth="1"/>
    <col min="2313" max="2313" width="23.140625" style="264" customWidth="1"/>
    <col min="2314" max="2328" width="0" style="264" hidden="1" customWidth="1"/>
    <col min="2329" max="2560" width="9.140625" style="264"/>
    <col min="2561" max="2561" width="14.28515625" style="264" customWidth="1"/>
    <col min="2562" max="2562" width="13.85546875" style="264" customWidth="1"/>
    <col min="2563" max="2563" width="11.42578125" style="264" customWidth="1"/>
    <col min="2564" max="2564" width="27.85546875" style="264" customWidth="1"/>
    <col min="2565" max="2565" width="14.42578125" style="264" customWidth="1"/>
    <col min="2566" max="2566" width="21" style="264" customWidth="1"/>
    <col min="2567" max="2567" width="19.7109375" style="264" customWidth="1"/>
    <col min="2568" max="2568" width="18" style="264" customWidth="1"/>
    <col min="2569" max="2569" width="23.140625" style="264" customWidth="1"/>
    <col min="2570" max="2584" width="0" style="264" hidden="1" customWidth="1"/>
    <col min="2585" max="2816" width="9.140625" style="264"/>
    <col min="2817" max="2817" width="14.28515625" style="264" customWidth="1"/>
    <col min="2818" max="2818" width="13.85546875" style="264" customWidth="1"/>
    <col min="2819" max="2819" width="11.42578125" style="264" customWidth="1"/>
    <col min="2820" max="2820" width="27.85546875" style="264" customWidth="1"/>
    <col min="2821" max="2821" width="14.42578125" style="264" customWidth="1"/>
    <col min="2822" max="2822" width="21" style="264" customWidth="1"/>
    <col min="2823" max="2823" width="19.7109375" style="264" customWidth="1"/>
    <col min="2824" max="2824" width="18" style="264" customWidth="1"/>
    <col min="2825" max="2825" width="23.140625" style="264" customWidth="1"/>
    <col min="2826" max="2840" width="0" style="264" hidden="1" customWidth="1"/>
    <col min="2841" max="3072" width="9.140625" style="264"/>
    <col min="3073" max="3073" width="14.28515625" style="264" customWidth="1"/>
    <col min="3074" max="3074" width="13.85546875" style="264" customWidth="1"/>
    <col min="3075" max="3075" width="11.42578125" style="264" customWidth="1"/>
    <col min="3076" max="3076" width="27.85546875" style="264" customWidth="1"/>
    <col min="3077" max="3077" width="14.42578125" style="264" customWidth="1"/>
    <col min="3078" max="3078" width="21" style="264" customWidth="1"/>
    <col min="3079" max="3079" width="19.7109375" style="264" customWidth="1"/>
    <col min="3080" max="3080" width="18" style="264" customWidth="1"/>
    <col min="3081" max="3081" width="23.140625" style="264" customWidth="1"/>
    <col min="3082" max="3096" width="0" style="264" hidden="1" customWidth="1"/>
    <col min="3097" max="3328" width="9.140625" style="264"/>
    <col min="3329" max="3329" width="14.28515625" style="264" customWidth="1"/>
    <col min="3330" max="3330" width="13.85546875" style="264" customWidth="1"/>
    <col min="3331" max="3331" width="11.42578125" style="264" customWidth="1"/>
    <col min="3332" max="3332" width="27.85546875" style="264" customWidth="1"/>
    <col min="3333" max="3333" width="14.42578125" style="264" customWidth="1"/>
    <col min="3334" max="3334" width="21" style="264" customWidth="1"/>
    <col min="3335" max="3335" width="19.7109375" style="264" customWidth="1"/>
    <col min="3336" max="3336" width="18" style="264" customWidth="1"/>
    <col min="3337" max="3337" width="23.140625" style="264" customWidth="1"/>
    <col min="3338" max="3352" width="0" style="264" hidden="1" customWidth="1"/>
    <col min="3353" max="3584" width="9.140625" style="264"/>
    <col min="3585" max="3585" width="14.28515625" style="264" customWidth="1"/>
    <col min="3586" max="3586" width="13.85546875" style="264" customWidth="1"/>
    <col min="3587" max="3587" width="11.42578125" style="264" customWidth="1"/>
    <col min="3588" max="3588" width="27.85546875" style="264" customWidth="1"/>
    <col min="3589" max="3589" width="14.42578125" style="264" customWidth="1"/>
    <col min="3590" max="3590" width="21" style="264" customWidth="1"/>
    <col min="3591" max="3591" width="19.7109375" style="264" customWidth="1"/>
    <col min="3592" max="3592" width="18" style="264" customWidth="1"/>
    <col min="3593" max="3593" width="23.140625" style="264" customWidth="1"/>
    <col min="3594" max="3608" width="0" style="264" hidden="1" customWidth="1"/>
    <col min="3609" max="3840" width="9.140625" style="264"/>
    <col min="3841" max="3841" width="14.28515625" style="264" customWidth="1"/>
    <col min="3842" max="3842" width="13.85546875" style="264" customWidth="1"/>
    <col min="3843" max="3843" width="11.42578125" style="264" customWidth="1"/>
    <col min="3844" max="3844" width="27.85546875" style="264" customWidth="1"/>
    <col min="3845" max="3845" width="14.42578125" style="264" customWidth="1"/>
    <col min="3846" max="3846" width="21" style="264" customWidth="1"/>
    <col min="3847" max="3847" width="19.7109375" style="264" customWidth="1"/>
    <col min="3848" max="3848" width="18" style="264" customWidth="1"/>
    <col min="3849" max="3849" width="23.140625" style="264" customWidth="1"/>
    <col min="3850" max="3864" width="0" style="264" hidden="1" customWidth="1"/>
    <col min="3865" max="4096" width="9.140625" style="264"/>
    <col min="4097" max="4097" width="14.28515625" style="264" customWidth="1"/>
    <col min="4098" max="4098" width="13.85546875" style="264" customWidth="1"/>
    <col min="4099" max="4099" width="11.42578125" style="264" customWidth="1"/>
    <col min="4100" max="4100" width="27.85546875" style="264" customWidth="1"/>
    <col min="4101" max="4101" width="14.42578125" style="264" customWidth="1"/>
    <col min="4102" max="4102" width="21" style="264" customWidth="1"/>
    <col min="4103" max="4103" width="19.7109375" style="264" customWidth="1"/>
    <col min="4104" max="4104" width="18" style="264" customWidth="1"/>
    <col min="4105" max="4105" width="23.140625" style="264" customWidth="1"/>
    <col min="4106" max="4120" width="0" style="264" hidden="1" customWidth="1"/>
    <col min="4121" max="4352" width="9.140625" style="264"/>
    <col min="4353" max="4353" width="14.28515625" style="264" customWidth="1"/>
    <col min="4354" max="4354" width="13.85546875" style="264" customWidth="1"/>
    <col min="4355" max="4355" width="11.42578125" style="264" customWidth="1"/>
    <col min="4356" max="4356" width="27.85546875" style="264" customWidth="1"/>
    <col min="4357" max="4357" width="14.42578125" style="264" customWidth="1"/>
    <col min="4358" max="4358" width="21" style="264" customWidth="1"/>
    <col min="4359" max="4359" width="19.7109375" style="264" customWidth="1"/>
    <col min="4360" max="4360" width="18" style="264" customWidth="1"/>
    <col min="4361" max="4361" width="23.140625" style="264" customWidth="1"/>
    <col min="4362" max="4376" width="0" style="264" hidden="1" customWidth="1"/>
    <col min="4377" max="4608" width="9.140625" style="264"/>
    <col min="4609" max="4609" width="14.28515625" style="264" customWidth="1"/>
    <col min="4610" max="4610" width="13.85546875" style="264" customWidth="1"/>
    <col min="4611" max="4611" width="11.42578125" style="264" customWidth="1"/>
    <col min="4612" max="4612" width="27.85546875" style="264" customWidth="1"/>
    <col min="4613" max="4613" width="14.42578125" style="264" customWidth="1"/>
    <col min="4614" max="4614" width="21" style="264" customWidth="1"/>
    <col min="4615" max="4615" width="19.7109375" style="264" customWidth="1"/>
    <col min="4616" max="4616" width="18" style="264" customWidth="1"/>
    <col min="4617" max="4617" width="23.140625" style="264" customWidth="1"/>
    <col min="4618" max="4632" width="0" style="264" hidden="1" customWidth="1"/>
    <col min="4633" max="4864" width="9.140625" style="264"/>
    <col min="4865" max="4865" width="14.28515625" style="264" customWidth="1"/>
    <col min="4866" max="4866" width="13.85546875" style="264" customWidth="1"/>
    <col min="4867" max="4867" width="11.42578125" style="264" customWidth="1"/>
    <col min="4868" max="4868" width="27.85546875" style="264" customWidth="1"/>
    <col min="4869" max="4869" width="14.42578125" style="264" customWidth="1"/>
    <col min="4870" max="4870" width="21" style="264" customWidth="1"/>
    <col min="4871" max="4871" width="19.7109375" style="264" customWidth="1"/>
    <col min="4872" max="4872" width="18" style="264" customWidth="1"/>
    <col min="4873" max="4873" width="23.140625" style="264" customWidth="1"/>
    <col min="4874" max="4888" width="0" style="264" hidden="1" customWidth="1"/>
    <col min="4889" max="5120" width="9.140625" style="264"/>
    <col min="5121" max="5121" width="14.28515625" style="264" customWidth="1"/>
    <col min="5122" max="5122" width="13.85546875" style="264" customWidth="1"/>
    <col min="5123" max="5123" width="11.42578125" style="264" customWidth="1"/>
    <col min="5124" max="5124" width="27.85546875" style="264" customWidth="1"/>
    <col min="5125" max="5125" width="14.42578125" style="264" customWidth="1"/>
    <col min="5126" max="5126" width="21" style="264" customWidth="1"/>
    <col min="5127" max="5127" width="19.7109375" style="264" customWidth="1"/>
    <col min="5128" max="5128" width="18" style="264" customWidth="1"/>
    <col min="5129" max="5129" width="23.140625" style="264" customWidth="1"/>
    <col min="5130" max="5144" width="0" style="264" hidden="1" customWidth="1"/>
    <col min="5145" max="5376" width="9.140625" style="264"/>
    <col min="5377" max="5377" width="14.28515625" style="264" customWidth="1"/>
    <col min="5378" max="5378" width="13.85546875" style="264" customWidth="1"/>
    <col min="5379" max="5379" width="11.42578125" style="264" customWidth="1"/>
    <col min="5380" max="5380" width="27.85546875" style="264" customWidth="1"/>
    <col min="5381" max="5381" width="14.42578125" style="264" customWidth="1"/>
    <col min="5382" max="5382" width="21" style="264" customWidth="1"/>
    <col min="5383" max="5383" width="19.7109375" style="264" customWidth="1"/>
    <col min="5384" max="5384" width="18" style="264" customWidth="1"/>
    <col min="5385" max="5385" width="23.140625" style="264" customWidth="1"/>
    <col min="5386" max="5400" width="0" style="264" hidden="1" customWidth="1"/>
    <col min="5401" max="5632" width="9.140625" style="264"/>
    <col min="5633" max="5633" width="14.28515625" style="264" customWidth="1"/>
    <col min="5634" max="5634" width="13.85546875" style="264" customWidth="1"/>
    <col min="5635" max="5635" width="11.42578125" style="264" customWidth="1"/>
    <col min="5636" max="5636" width="27.85546875" style="264" customWidth="1"/>
    <col min="5637" max="5637" width="14.42578125" style="264" customWidth="1"/>
    <col min="5638" max="5638" width="21" style="264" customWidth="1"/>
    <col min="5639" max="5639" width="19.7109375" style="264" customWidth="1"/>
    <col min="5640" max="5640" width="18" style="264" customWidth="1"/>
    <col min="5641" max="5641" width="23.140625" style="264" customWidth="1"/>
    <col min="5642" max="5656" width="0" style="264" hidden="1" customWidth="1"/>
    <col min="5657" max="5888" width="9.140625" style="264"/>
    <col min="5889" max="5889" width="14.28515625" style="264" customWidth="1"/>
    <col min="5890" max="5890" width="13.85546875" style="264" customWidth="1"/>
    <col min="5891" max="5891" width="11.42578125" style="264" customWidth="1"/>
    <col min="5892" max="5892" width="27.85546875" style="264" customWidth="1"/>
    <col min="5893" max="5893" width="14.42578125" style="264" customWidth="1"/>
    <col min="5894" max="5894" width="21" style="264" customWidth="1"/>
    <col min="5895" max="5895" width="19.7109375" style="264" customWidth="1"/>
    <col min="5896" max="5896" width="18" style="264" customWidth="1"/>
    <col min="5897" max="5897" width="23.140625" style="264" customWidth="1"/>
    <col min="5898" max="5912" width="0" style="264" hidden="1" customWidth="1"/>
    <col min="5913" max="6144" width="9.140625" style="264"/>
    <col min="6145" max="6145" width="14.28515625" style="264" customWidth="1"/>
    <col min="6146" max="6146" width="13.85546875" style="264" customWidth="1"/>
    <col min="6147" max="6147" width="11.42578125" style="264" customWidth="1"/>
    <col min="6148" max="6148" width="27.85546875" style="264" customWidth="1"/>
    <col min="6149" max="6149" width="14.42578125" style="264" customWidth="1"/>
    <col min="6150" max="6150" width="21" style="264" customWidth="1"/>
    <col min="6151" max="6151" width="19.7109375" style="264" customWidth="1"/>
    <col min="6152" max="6152" width="18" style="264" customWidth="1"/>
    <col min="6153" max="6153" width="23.140625" style="264" customWidth="1"/>
    <col min="6154" max="6168" width="0" style="264" hidden="1" customWidth="1"/>
    <col min="6169" max="6400" width="9.140625" style="264"/>
    <col min="6401" max="6401" width="14.28515625" style="264" customWidth="1"/>
    <col min="6402" max="6402" width="13.85546875" style="264" customWidth="1"/>
    <col min="6403" max="6403" width="11.42578125" style="264" customWidth="1"/>
    <col min="6404" max="6404" width="27.85546875" style="264" customWidth="1"/>
    <col min="6405" max="6405" width="14.42578125" style="264" customWidth="1"/>
    <col min="6406" max="6406" width="21" style="264" customWidth="1"/>
    <col min="6407" max="6407" width="19.7109375" style="264" customWidth="1"/>
    <col min="6408" max="6408" width="18" style="264" customWidth="1"/>
    <col min="6409" max="6409" width="23.140625" style="264" customWidth="1"/>
    <col min="6410" max="6424" width="0" style="264" hidden="1" customWidth="1"/>
    <col min="6425" max="6656" width="9.140625" style="264"/>
    <col min="6657" max="6657" width="14.28515625" style="264" customWidth="1"/>
    <col min="6658" max="6658" width="13.85546875" style="264" customWidth="1"/>
    <col min="6659" max="6659" width="11.42578125" style="264" customWidth="1"/>
    <col min="6660" max="6660" width="27.85546875" style="264" customWidth="1"/>
    <col min="6661" max="6661" width="14.42578125" style="264" customWidth="1"/>
    <col min="6662" max="6662" width="21" style="264" customWidth="1"/>
    <col min="6663" max="6663" width="19.7109375" style="264" customWidth="1"/>
    <col min="6664" max="6664" width="18" style="264" customWidth="1"/>
    <col min="6665" max="6665" width="23.140625" style="264" customWidth="1"/>
    <col min="6666" max="6680" width="0" style="264" hidden="1" customWidth="1"/>
    <col min="6681" max="6912" width="9.140625" style="264"/>
    <col min="6913" max="6913" width="14.28515625" style="264" customWidth="1"/>
    <col min="6914" max="6914" width="13.85546875" style="264" customWidth="1"/>
    <col min="6915" max="6915" width="11.42578125" style="264" customWidth="1"/>
    <col min="6916" max="6916" width="27.85546875" style="264" customWidth="1"/>
    <col min="6917" max="6917" width="14.42578125" style="264" customWidth="1"/>
    <col min="6918" max="6918" width="21" style="264" customWidth="1"/>
    <col min="6919" max="6919" width="19.7109375" style="264" customWidth="1"/>
    <col min="6920" max="6920" width="18" style="264" customWidth="1"/>
    <col min="6921" max="6921" width="23.140625" style="264" customWidth="1"/>
    <col min="6922" max="6936" width="0" style="264" hidden="1" customWidth="1"/>
    <col min="6937" max="7168" width="9.140625" style="264"/>
    <col min="7169" max="7169" width="14.28515625" style="264" customWidth="1"/>
    <col min="7170" max="7170" width="13.85546875" style="264" customWidth="1"/>
    <col min="7171" max="7171" width="11.42578125" style="264" customWidth="1"/>
    <col min="7172" max="7172" width="27.85546875" style="264" customWidth="1"/>
    <col min="7173" max="7173" width="14.42578125" style="264" customWidth="1"/>
    <col min="7174" max="7174" width="21" style="264" customWidth="1"/>
    <col min="7175" max="7175" width="19.7109375" style="264" customWidth="1"/>
    <col min="7176" max="7176" width="18" style="264" customWidth="1"/>
    <col min="7177" max="7177" width="23.140625" style="264" customWidth="1"/>
    <col min="7178" max="7192" width="0" style="264" hidden="1" customWidth="1"/>
    <col min="7193" max="7424" width="9.140625" style="264"/>
    <col min="7425" max="7425" width="14.28515625" style="264" customWidth="1"/>
    <col min="7426" max="7426" width="13.85546875" style="264" customWidth="1"/>
    <col min="7427" max="7427" width="11.42578125" style="264" customWidth="1"/>
    <col min="7428" max="7428" width="27.85546875" style="264" customWidth="1"/>
    <col min="7429" max="7429" width="14.42578125" style="264" customWidth="1"/>
    <col min="7430" max="7430" width="21" style="264" customWidth="1"/>
    <col min="7431" max="7431" width="19.7109375" style="264" customWidth="1"/>
    <col min="7432" max="7432" width="18" style="264" customWidth="1"/>
    <col min="7433" max="7433" width="23.140625" style="264" customWidth="1"/>
    <col min="7434" max="7448" width="0" style="264" hidden="1" customWidth="1"/>
    <col min="7449" max="7680" width="9.140625" style="264"/>
    <col min="7681" max="7681" width="14.28515625" style="264" customWidth="1"/>
    <col min="7682" max="7682" width="13.85546875" style="264" customWidth="1"/>
    <col min="7683" max="7683" width="11.42578125" style="264" customWidth="1"/>
    <col min="7684" max="7684" width="27.85546875" style="264" customWidth="1"/>
    <col min="7685" max="7685" width="14.42578125" style="264" customWidth="1"/>
    <col min="7686" max="7686" width="21" style="264" customWidth="1"/>
    <col min="7687" max="7687" width="19.7109375" style="264" customWidth="1"/>
    <col min="7688" max="7688" width="18" style="264" customWidth="1"/>
    <col min="7689" max="7689" width="23.140625" style="264" customWidth="1"/>
    <col min="7690" max="7704" width="0" style="264" hidden="1" customWidth="1"/>
    <col min="7705" max="7936" width="9.140625" style="264"/>
    <col min="7937" max="7937" width="14.28515625" style="264" customWidth="1"/>
    <col min="7938" max="7938" width="13.85546875" style="264" customWidth="1"/>
    <col min="7939" max="7939" width="11.42578125" style="264" customWidth="1"/>
    <col min="7940" max="7940" width="27.85546875" style="264" customWidth="1"/>
    <col min="7941" max="7941" width="14.42578125" style="264" customWidth="1"/>
    <col min="7942" max="7942" width="21" style="264" customWidth="1"/>
    <col min="7943" max="7943" width="19.7109375" style="264" customWidth="1"/>
    <col min="7944" max="7944" width="18" style="264" customWidth="1"/>
    <col min="7945" max="7945" width="23.140625" style="264" customWidth="1"/>
    <col min="7946" max="7960" width="0" style="264" hidden="1" customWidth="1"/>
    <col min="7961" max="8192" width="9.140625" style="264"/>
    <col min="8193" max="8193" width="14.28515625" style="264" customWidth="1"/>
    <col min="8194" max="8194" width="13.85546875" style="264" customWidth="1"/>
    <col min="8195" max="8195" width="11.42578125" style="264" customWidth="1"/>
    <col min="8196" max="8196" width="27.85546875" style="264" customWidth="1"/>
    <col min="8197" max="8197" width="14.42578125" style="264" customWidth="1"/>
    <col min="8198" max="8198" width="21" style="264" customWidth="1"/>
    <col min="8199" max="8199" width="19.7109375" style="264" customWidth="1"/>
    <col min="8200" max="8200" width="18" style="264" customWidth="1"/>
    <col min="8201" max="8201" width="23.140625" style="264" customWidth="1"/>
    <col min="8202" max="8216" width="0" style="264" hidden="1" customWidth="1"/>
    <col min="8217" max="8448" width="9.140625" style="264"/>
    <col min="8449" max="8449" width="14.28515625" style="264" customWidth="1"/>
    <col min="8450" max="8450" width="13.85546875" style="264" customWidth="1"/>
    <col min="8451" max="8451" width="11.42578125" style="264" customWidth="1"/>
    <col min="8452" max="8452" width="27.85546875" style="264" customWidth="1"/>
    <col min="8453" max="8453" width="14.42578125" style="264" customWidth="1"/>
    <col min="8454" max="8454" width="21" style="264" customWidth="1"/>
    <col min="8455" max="8455" width="19.7109375" style="264" customWidth="1"/>
    <col min="8456" max="8456" width="18" style="264" customWidth="1"/>
    <col min="8457" max="8457" width="23.140625" style="264" customWidth="1"/>
    <col min="8458" max="8472" width="0" style="264" hidden="1" customWidth="1"/>
    <col min="8473" max="8704" width="9.140625" style="264"/>
    <col min="8705" max="8705" width="14.28515625" style="264" customWidth="1"/>
    <col min="8706" max="8706" width="13.85546875" style="264" customWidth="1"/>
    <col min="8707" max="8707" width="11.42578125" style="264" customWidth="1"/>
    <col min="8708" max="8708" width="27.85546875" style="264" customWidth="1"/>
    <col min="8709" max="8709" width="14.42578125" style="264" customWidth="1"/>
    <col min="8710" max="8710" width="21" style="264" customWidth="1"/>
    <col min="8711" max="8711" width="19.7109375" style="264" customWidth="1"/>
    <col min="8712" max="8712" width="18" style="264" customWidth="1"/>
    <col min="8713" max="8713" width="23.140625" style="264" customWidth="1"/>
    <col min="8714" max="8728" width="0" style="264" hidden="1" customWidth="1"/>
    <col min="8729" max="8960" width="9.140625" style="264"/>
    <col min="8961" max="8961" width="14.28515625" style="264" customWidth="1"/>
    <col min="8962" max="8962" width="13.85546875" style="264" customWidth="1"/>
    <col min="8963" max="8963" width="11.42578125" style="264" customWidth="1"/>
    <col min="8964" max="8964" width="27.85546875" style="264" customWidth="1"/>
    <col min="8965" max="8965" width="14.42578125" style="264" customWidth="1"/>
    <col min="8966" max="8966" width="21" style="264" customWidth="1"/>
    <col min="8967" max="8967" width="19.7109375" style="264" customWidth="1"/>
    <col min="8968" max="8968" width="18" style="264" customWidth="1"/>
    <col min="8969" max="8969" width="23.140625" style="264" customWidth="1"/>
    <col min="8970" max="8984" width="0" style="264" hidden="1" customWidth="1"/>
    <col min="8985" max="9216" width="9.140625" style="264"/>
    <col min="9217" max="9217" width="14.28515625" style="264" customWidth="1"/>
    <col min="9218" max="9218" width="13.85546875" style="264" customWidth="1"/>
    <col min="9219" max="9219" width="11.42578125" style="264" customWidth="1"/>
    <col min="9220" max="9220" width="27.85546875" style="264" customWidth="1"/>
    <col min="9221" max="9221" width="14.42578125" style="264" customWidth="1"/>
    <col min="9222" max="9222" width="21" style="264" customWidth="1"/>
    <col min="9223" max="9223" width="19.7109375" style="264" customWidth="1"/>
    <col min="9224" max="9224" width="18" style="264" customWidth="1"/>
    <col min="9225" max="9225" width="23.140625" style="264" customWidth="1"/>
    <col min="9226" max="9240" width="0" style="264" hidden="1" customWidth="1"/>
    <col min="9241" max="9472" width="9.140625" style="264"/>
    <col min="9473" max="9473" width="14.28515625" style="264" customWidth="1"/>
    <col min="9474" max="9474" width="13.85546875" style="264" customWidth="1"/>
    <col min="9475" max="9475" width="11.42578125" style="264" customWidth="1"/>
    <col min="9476" max="9476" width="27.85546875" style="264" customWidth="1"/>
    <col min="9477" max="9477" width="14.42578125" style="264" customWidth="1"/>
    <col min="9478" max="9478" width="21" style="264" customWidth="1"/>
    <col min="9479" max="9479" width="19.7109375" style="264" customWidth="1"/>
    <col min="9480" max="9480" width="18" style="264" customWidth="1"/>
    <col min="9481" max="9481" width="23.140625" style="264" customWidth="1"/>
    <col min="9482" max="9496" width="0" style="264" hidden="1" customWidth="1"/>
    <col min="9497" max="9728" width="9.140625" style="264"/>
    <col min="9729" max="9729" width="14.28515625" style="264" customWidth="1"/>
    <col min="9730" max="9730" width="13.85546875" style="264" customWidth="1"/>
    <col min="9731" max="9731" width="11.42578125" style="264" customWidth="1"/>
    <col min="9732" max="9732" width="27.85546875" style="264" customWidth="1"/>
    <col min="9733" max="9733" width="14.42578125" style="264" customWidth="1"/>
    <col min="9734" max="9734" width="21" style="264" customWidth="1"/>
    <col min="9735" max="9735" width="19.7109375" style="264" customWidth="1"/>
    <col min="9736" max="9736" width="18" style="264" customWidth="1"/>
    <col min="9737" max="9737" width="23.140625" style="264" customWidth="1"/>
    <col min="9738" max="9752" width="0" style="264" hidden="1" customWidth="1"/>
    <col min="9753" max="9984" width="9.140625" style="264"/>
    <col min="9985" max="9985" width="14.28515625" style="264" customWidth="1"/>
    <col min="9986" max="9986" width="13.85546875" style="264" customWidth="1"/>
    <col min="9987" max="9987" width="11.42578125" style="264" customWidth="1"/>
    <col min="9988" max="9988" width="27.85546875" style="264" customWidth="1"/>
    <col min="9989" max="9989" width="14.42578125" style="264" customWidth="1"/>
    <col min="9990" max="9990" width="21" style="264" customWidth="1"/>
    <col min="9991" max="9991" width="19.7109375" style="264" customWidth="1"/>
    <col min="9992" max="9992" width="18" style="264" customWidth="1"/>
    <col min="9993" max="9993" width="23.140625" style="264" customWidth="1"/>
    <col min="9994" max="10008" width="0" style="264" hidden="1" customWidth="1"/>
    <col min="10009" max="10240" width="9.140625" style="264"/>
    <col min="10241" max="10241" width="14.28515625" style="264" customWidth="1"/>
    <col min="10242" max="10242" width="13.85546875" style="264" customWidth="1"/>
    <col min="10243" max="10243" width="11.42578125" style="264" customWidth="1"/>
    <col min="10244" max="10244" width="27.85546875" style="264" customWidth="1"/>
    <col min="10245" max="10245" width="14.42578125" style="264" customWidth="1"/>
    <col min="10246" max="10246" width="21" style="264" customWidth="1"/>
    <col min="10247" max="10247" width="19.7109375" style="264" customWidth="1"/>
    <col min="10248" max="10248" width="18" style="264" customWidth="1"/>
    <col min="10249" max="10249" width="23.140625" style="264" customWidth="1"/>
    <col min="10250" max="10264" width="0" style="264" hidden="1" customWidth="1"/>
    <col min="10265" max="10496" width="9.140625" style="264"/>
    <col min="10497" max="10497" width="14.28515625" style="264" customWidth="1"/>
    <col min="10498" max="10498" width="13.85546875" style="264" customWidth="1"/>
    <col min="10499" max="10499" width="11.42578125" style="264" customWidth="1"/>
    <col min="10500" max="10500" width="27.85546875" style="264" customWidth="1"/>
    <col min="10501" max="10501" width="14.42578125" style="264" customWidth="1"/>
    <col min="10502" max="10502" width="21" style="264" customWidth="1"/>
    <col min="10503" max="10503" width="19.7109375" style="264" customWidth="1"/>
    <col min="10504" max="10504" width="18" style="264" customWidth="1"/>
    <col min="10505" max="10505" width="23.140625" style="264" customWidth="1"/>
    <col min="10506" max="10520" width="0" style="264" hidden="1" customWidth="1"/>
    <col min="10521" max="10752" width="9.140625" style="264"/>
    <col min="10753" max="10753" width="14.28515625" style="264" customWidth="1"/>
    <col min="10754" max="10754" width="13.85546875" style="264" customWidth="1"/>
    <col min="10755" max="10755" width="11.42578125" style="264" customWidth="1"/>
    <col min="10756" max="10756" width="27.85546875" style="264" customWidth="1"/>
    <col min="10757" max="10757" width="14.42578125" style="264" customWidth="1"/>
    <col min="10758" max="10758" width="21" style="264" customWidth="1"/>
    <col min="10759" max="10759" width="19.7109375" style="264" customWidth="1"/>
    <col min="10760" max="10760" width="18" style="264" customWidth="1"/>
    <col min="10761" max="10761" width="23.140625" style="264" customWidth="1"/>
    <col min="10762" max="10776" width="0" style="264" hidden="1" customWidth="1"/>
    <col min="10777" max="11008" width="9.140625" style="264"/>
    <col min="11009" max="11009" width="14.28515625" style="264" customWidth="1"/>
    <col min="11010" max="11010" width="13.85546875" style="264" customWidth="1"/>
    <col min="11011" max="11011" width="11.42578125" style="264" customWidth="1"/>
    <col min="11012" max="11012" width="27.85546875" style="264" customWidth="1"/>
    <col min="11013" max="11013" width="14.42578125" style="264" customWidth="1"/>
    <col min="11014" max="11014" width="21" style="264" customWidth="1"/>
    <col min="11015" max="11015" width="19.7109375" style="264" customWidth="1"/>
    <col min="11016" max="11016" width="18" style="264" customWidth="1"/>
    <col min="11017" max="11017" width="23.140625" style="264" customWidth="1"/>
    <col min="11018" max="11032" width="0" style="264" hidden="1" customWidth="1"/>
    <col min="11033" max="11264" width="9.140625" style="264"/>
    <col min="11265" max="11265" width="14.28515625" style="264" customWidth="1"/>
    <col min="11266" max="11266" width="13.85546875" style="264" customWidth="1"/>
    <col min="11267" max="11267" width="11.42578125" style="264" customWidth="1"/>
    <col min="11268" max="11268" width="27.85546875" style="264" customWidth="1"/>
    <col min="11269" max="11269" width="14.42578125" style="264" customWidth="1"/>
    <col min="11270" max="11270" width="21" style="264" customWidth="1"/>
    <col min="11271" max="11271" width="19.7109375" style="264" customWidth="1"/>
    <col min="11272" max="11272" width="18" style="264" customWidth="1"/>
    <col min="11273" max="11273" width="23.140625" style="264" customWidth="1"/>
    <col min="11274" max="11288" width="0" style="264" hidden="1" customWidth="1"/>
    <col min="11289" max="11520" width="9.140625" style="264"/>
    <col min="11521" max="11521" width="14.28515625" style="264" customWidth="1"/>
    <col min="11522" max="11522" width="13.85546875" style="264" customWidth="1"/>
    <col min="11523" max="11523" width="11.42578125" style="264" customWidth="1"/>
    <col min="11524" max="11524" width="27.85546875" style="264" customWidth="1"/>
    <col min="11525" max="11525" width="14.42578125" style="264" customWidth="1"/>
    <col min="11526" max="11526" width="21" style="264" customWidth="1"/>
    <col min="11527" max="11527" width="19.7109375" style="264" customWidth="1"/>
    <col min="11528" max="11528" width="18" style="264" customWidth="1"/>
    <col min="11529" max="11529" width="23.140625" style="264" customWidth="1"/>
    <col min="11530" max="11544" width="0" style="264" hidden="1" customWidth="1"/>
    <col min="11545" max="11776" width="9.140625" style="264"/>
    <col min="11777" max="11777" width="14.28515625" style="264" customWidth="1"/>
    <col min="11778" max="11778" width="13.85546875" style="264" customWidth="1"/>
    <col min="11779" max="11779" width="11.42578125" style="264" customWidth="1"/>
    <col min="11780" max="11780" width="27.85546875" style="264" customWidth="1"/>
    <col min="11781" max="11781" width="14.42578125" style="264" customWidth="1"/>
    <col min="11782" max="11782" width="21" style="264" customWidth="1"/>
    <col min="11783" max="11783" width="19.7109375" style="264" customWidth="1"/>
    <col min="11784" max="11784" width="18" style="264" customWidth="1"/>
    <col min="11785" max="11785" width="23.140625" style="264" customWidth="1"/>
    <col min="11786" max="11800" width="0" style="264" hidden="1" customWidth="1"/>
    <col min="11801" max="12032" width="9.140625" style="264"/>
    <col min="12033" max="12033" width="14.28515625" style="264" customWidth="1"/>
    <col min="12034" max="12034" width="13.85546875" style="264" customWidth="1"/>
    <col min="12035" max="12035" width="11.42578125" style="264" customWidth="1"/>
    <col min="12036" max="12036" width="27.85546875" style="264" customWidth="1"/>
    <col min="12037" max="12037" width="14.42578125" style="264" customWidth="1"/>
    <col min="12038" max="12038" width="21" style="264" customWidth="1"/>
    <col min="12039" max="12039" width="19.7109375" style="264" customWidth="1"/>
    <col min="12040" max="12040" width="18" style="264" customWidth="1"/>
    <col min="12041" max="12041" width="23.140625" style="264" customWidth="1"/>
    <col min="12042" max="12056" width="0" style="264" hidden="1" customWidth="1"/>
    <col min="12057" max="12288" width="9.140625" style="264"/>
    <col min="12289" max="12289" width="14.28515625" style="264" customWidth="1"/>
    <col min="12290" max="12290" width="13.85546875" style="264" customWidth="1"/>
    <col min="12291" max="12291" width="11.42578125" style="264" customWidth="1"/>
    <col min="12292" max="12292" width="27.85546875" style="264" customWidth="1"/>
    <col min="12293" max="12293" width="14.42578125" style="264" customWidth="1"/>
    <col min="12294" max="12294" width="21" style="264" customWidth="1"/>
    <col min="12295" max="12295" width="19.7109375" style="264" customWidth="1"/>
    <col min="12296" max="12296" width="18" style="264" customWidth="1"/>
    <col min="12297" max="12297" width="23.140625" style="264" customWidth="1"/>
    <col min="12298" max="12312" width="0" style="264" hidden="1" customWidth="1"/>
    <col min="12313" max="12544" width="9.140625" style="264"/>
    <col min="12545" max="12545" width="14.28515625" style="264" customWidth="1"/>
    <col min="12546" max="12546" width="13.85546875" style="264" customWidth="1"/>
    <col min="12547" max="12547" width="11.42578125" style="264" customWidth="1"/>
    <col min="12548" max="12548" width="27.85546875" style="264" customWidth="1"/>
    <col min="12549" max="12549" width="14.42578125" style="264" customWidth="1"/>
    <col min="12550" max="12550" width="21" style="264" customWidth="1"/>
    <col min="12551" max="12551" width="19.7109375" style="264" customWidth="1"/>
    <col min="12552" max="12552" width="18" style="264" customWidth="1"/>
    <col min="12553" max="12553" width="23.140625" style="264" customWidth="1"/>
    <col min="12554" max="12568" width="0" style="264" hidden="1" customWidth="1"/>
    <col min="12569" max="12800" width="9.140625" style="264"/>
    <col min="12801" max="12801" width="14.28515625" style="264" customWidth="1"/>
    <col min="12802" max="12802" width="13.85546875" style="264" customWidth="1"/>
    <col min="12803" max="12803" width="11.42578125" style="264" customWidth="1"/>
    <col min="12804" max="12804" width="27.85546875" style="264" customWidth="1"/>
    <col min="12805" max="12805" width="14.42578125" style="264" customWidth="1"/>
    <col min="12806" max="12806" width="21" style="264" customWidth="1"/>
    <col min="12807" max="12807" width="19.7109375" style="264" customWidth="1"/>
    <col min="12808" max="12808" width="18" style="264" customWidth="1"/>
    <col min="12809" max="12809" width="23.140625" style="264" customWidth="1"/>
    <col min="12810" max="12824" width="0" style="264" hidden="1" customWidth="1"/>
    <col min="12825" max="13056" width="9.140625" style="264"/>
    <col min="13057" max="13057" width="14.28515625" style="264" customWidth="1"/>
    <col min="13058" max="13058" width="13.85546875" style="264" customWidth="1"/>
    <col min="13059" max="13059" width="11.42578125" style="264" customWidth="1"/>
    <col min="13060" max="13060" width="27.85546875" style="264" customWidth="1"/>
    <col min="13061" max="13061" width="14.42578125" style="264" customWidth="1"/>
    <col min="13062" max="13062" width="21" style="264" customWidth="1"/>
    <col min="13063" max="13063" width="19.7109375" style="264" customWidth="1"/>
    <col min="13064" max="13064" width="18" style="264" customWidth="1"/>
    <col min="13065" max="13065" width="23.140625" style="264" customWidth="1"/>
    <col min="13066" max="13080" width="0" style="264" hidden="1" customWidth="1"/>
    <col min="13081" max="13312" width="9.140625" style="264"/>
    <col min="13313" max="13313" width="14.28515625" style="264" customWidth="1"/>
    <col min="13314" max="13314" width="13.85546875" style="264" customWidth="1"/>
    <col min="13315" max="13315" width="11.42578125" style="264" customWidth="1"/>
    <col min="13316" max="13316" width="27.85546875" style="264" customWidth="1"/>
    <col min="13317" max="13317" width="14.42578125" style="264" customWidth="1"/>
    <col min="13318" max="13318" width="21" style="264" customWidth="1"/>
    <col min="13319" max="13319" width="19.7109375" style="264" customWidth="1"/>
    <col min="13320" max="13320" width="18" style="264" customWidth="1"/>
    <col min="13321" max="13321" width="23.140625" style="264" customWidth="1"/>
    <col min="13322" max="13336" width="0" style="264" hidden="1" customWidth="1"/>
    <col min="13337" max="13568" width="9.140625" style="264"/>
    <col min="13569" max="13569" width="14.28515625" style="264" customWidth="1"/>
    <col min="13570" max="13570" width="13.85546875" style="264" customWidth="1"/>
    <col min="13571" max="13571" width="11.42578125" style="264" customWidth="1"/>
    <col min="13572" max="13572" width="27.85546875" style="264" customWidth="1"/>
    <col min="13573" max="13573" width="14.42578125" style="264" customWidth="1"/>
    <col min="13574" max="13574" width="21" style="264" customWidth="1"/>
    <col min="13575" max="13575" width="19.7109375" style="264" customWidth="1"/>
    <col min="13576" max="13576" width="18" style="264" customWidth="1"/>
    <col min="13577" max="13577" width="23.140625" style="264" customWidth="1"/>
    <col min="13578" max="13592" width="0" style="264" hidden="1" customWidth="1"/>
    <col min="13593" max="13824" width="9.140625" style="264"/>
    <col min="13825" max="13825" width="14.28515625" style="264" customWidth="1"/>
    <col min="13826" max="13826" width="13.85546875" style="264" customWidth="1"/>
    <col min="13827" max="13827" width="11.42578125" style="264" customWidth="1"/>
    <col min="13828" max="13828" width="27.85546875" style="264" customWidth="1"/>
    <col min="13829" max="13829" width="14.42578125" style="264" customWidth="1"/>
    <col min="13830" max="13830" width="21" style="264" customWidth="1"/>
    <col min="13831" max="13831" width="19.7109375" style="264" customWidth="1"/>
    <col min="13832" max="13832" width="18" style="264" customWidth="1"/>
    <col min="13833" max="13833" width="23.140625" style="264" customWidth="1"/>
    <col min="13834" max="13848" width="0" style="264" hidden="1" customWidth="1"/>
    <col min="13849" max="14080" width="9.140625" style="264"/>
    <col min="14081" max="14081" width="14.28515625" style="264" customWidth="1"/>
    <col min="14082" max="14082" width="13.85546875" style="264" customWidth="1"/>
    <col min="14083" max="14083" width="11.42578125" style="264" customWidth="1"/>
    <col min="14084" max="14084" width="27.85546875" style="264" customWidth="1"/>
    <col min="14085" max="14085" width="14.42578125" style="264" customWidth="1"/>
    <col min="14086" max="14086" width="21" style="264" customWidth="1"/>
    <col min="14087" max="14087" width="19.7109375" style="264" customWidth="1"/>
    <col min="14088" max="14088" width="18" style="264" customWidth="1"/>
    <col min="14089" max="14089" width="23.140625" style="264" customWidth="1"/>
    <col min="14090" max="14104" width="0" style="264" hidden="1" customWidth="1"/>
    <col min="14105" max="14336" width="9.140625" style="264"/>
    <col min="14337" max="14337" width="14.28515625" style="264" customWidth="1"/>
    <col min="14338" max="14338" width="13.85546875" style="264" customWidth="1"/>
    <col min="14339" max="14339" width="11.42578125" style="264" customWidth="1"/>
    <col min="14340" max="14340" width="27.85546875" style="264" customWidth="1"/>
    <col min="14341" max="14341" width="14.42578125" style="264" customWidth="1"/>
    <col min="14342" max="14342" width="21" style="264" customWidth="1"/>
    <col min="14343" max="14343" width="19.7109375" style="264" customWidth="1"/>
    <col min="14344" max="14344" width="18" style="264" customWidth="1"/>
    <col min="14345" max="14345" width="23.140625" style="264" customWidth="1"/>
    <col min="14346" max="14360" width="0" style="264" hidden="1" customWidth="1"/>
    <col min="14361" max="14592" width="9.140625" style="264"/>
    <col min="14593" max="14593" width="14.28515625" style="264" customWidth="1"/>
    <col min="14594" max="14594" width="13.85546875" style="264" customWidth="1"/>
    <col min="14595" max="14595" width="11.42578125" style="264" customWidth="1"/>
    <col min="14596" max="14596" width="27.85546875" style="264" customWidth="1"/>
    <col min="14597" max="14597" width="14.42578125" style="264" customWidth="1"/>
    <col min="14598" max="14598" width="21" style="264" customWidth="1"/>
    <col min="14599" max="14599" width="19.7109375" style="264" customWidth="1"/>
    <col min="14600" max="14600" width="18" style="264" customWidth="1"/>
    <col min="14601" max="14601" width="23.140625" style="264" customWidth="1"/>
    <col min="14602" max="14616" width="0" style="264" hidden="1" customWidth="1"/>
    <col min="14617" max="14848" width="9.140625" style="264"/>
    <col min="14849" max="14849" width="14.28515625" style="264" customWidth="1"/>
    <col min="14850" max="14850" width="13.85546875" style="264" customWidth="1"/>
    <col min="14851" max="14851" width="11.42578125" style="264" customWidth="1"/>
    <col min="14852" max="14852" width="27.85546875" style="264" customWidth="1"/>
    <col min="14853" max="14853" width="14.42578125" style="264" customWidth="1"/>
    <col min="14854" max="14854" width="21" style="264" customWidth="1"/>
    <col min="14855" max="14855" width="19.7109375" style="264" customWidth="1"/>
    <col min="14856" max="14856" width="18" style="264" customWidth="1"/>
    <col min="14857" max="14857" width="23.140625" style="264" customWidth="1"/>
    <col min="14858" max="14872" width="0" style="264" hidden="1" customWidth="1"/>
    <col min="14873" max="15104" width="9.140625" style="264"/>
    <col min="15105" max="15105" width="14.28515625" style="264" customWidth="1"/>
    <col min="15106" max="15106" width="13.85546875" style="264" customWidth="1"/>
    <col min="15107" max="15107" width="11.42578125" style="264" customWidth="1"/>
    <col min="15108" max="15108" width="27.85546875" style="264" customWidth="1"/>
    <col min="15109" max="15109" width="14.42578125" style="264" customWidth="1"/>
    <col min="15110" max="15110" width="21" style="264" customWidth="1"/>
    <col min="15111" max="15111" width="19.7109375" style="264" customWidth="1"/>
    <col min="15112" max="15112" width="18" style="264" customWidth="1"/>
    <col min="15113" max="15113" width="23.140625" style="264" customWidth="1"/>
    <col min="15114" max="15128" width="0" style="264" hidden="1" customWidth="1"/>
    <col min="15129" max="15360" width="9.140625" style="264"/>
    <col min="15361" max="15361" width="14.28515625" style="264" customWidth="1"/>
    <col min="15362" max="15362" width="13.85546875" style="264" customWidth="1"/>
    <col min="15363" max="15363" width="11.42578125" style="264" customWidth="1"/>
    <col min="15364" max="15364" width="27.85546875" style="264" customWidth="1"/>
    <col min="15365" max="15365" width="14.42578125" style="264" customWidth="1"/>
    <col min="15366" max="15366" width="21" style="264" customWidth="1"/>
    <col min="15367" max="15367" width="19.7109375" style="264" customWidth="1"/>
    <col min="15368" max="15368" width="18" style="264" customWidth="1"/>
    <col min="15369" max="15369" width="23.140625" style="264" customWidth="1"/>
    <col min="15370" max="15384" width="0" style="264" hidden="1" customWidth="1"/>
    <col min="15385" max="15616" width="9.140625" style="264"/>
    <col min="15617" max="15617" width="14.28515625" style="264" customWidth="1"/>
    <col min="15618" max="15618" width="13.85546875" style="264" customWidth="1"/>
    <col min="15619" max="15619" width="11.42578125" style="264" customWidth="1"/>
    <col min="15620" max="15620" width="27.85546875" style="264" customWidth="1"/>
    <col min="15621" max="15621" width="14.42578125" style="264" customWidth="1"/>
    <col min="15622" max="15622" width="21" style="264" customWidth="1"/>
    <col min="15623" max="15623" width="19.7109375" style="264" customWidth="1"/>
    <col min="15624" max="15624" width="18" style="264" customWidth="1"/>
    <col min="15625" max="15625" width="23.140625" style="264" customWidth="1"/>
    <col min="15626" max="15640" width="0" style="264" hidden="1" customWidth="1"/>
    <col min="15641" max="15872" width="9.140625" style="264"/>
    <col min="15873" max="15873" width="14.28515625" style="264" customWidth="1"/>
    <col min="15874" max="15874" width="13.85546875" style="264" customWidth="1"/>
    <col min="15875" max="15875" width="11.42578125" style="264" customWidth="1"/>
    <col min="15876" max="15876" width="27.85546875" style="264" customWidth="1"/>
    <col min="15877" max="15877" width="14.42578125" style="264" customWidth="1"/>
    <col min="15878" max="15878" width="21" style="264" customWidth="1"/>
    <col min="15879" max="15879" width="19.7109375" style="264" customWidth="1"/>
    <col min="15880" max="15880" width="18" style="264" customWidth="1"/>
    <col min="15881" max="15881" width="23.140625" style="264" customWidth="1"/>
    <col min="15882" max="15896" width="0" style="264" hidden="1" customWidth="1"/>
    <col min="15897" max="16128" width="9.140625" style="264"/>
    <col min="16129" max="16129" width="14.28515625" style="264" customWidth="1"/>
    <col min="16130" max="16130" width="13.85546875" style="264" customWidth="1"/>
    <col min="16131" max="16131" width="11.42578125" style="264" customWidth="1"/>
    <col min="16132" max="16132" width="27.85546875" style="264" customWidth="1"/>
    <col min="16133" max="16133" width="14.42578125" style="264" customWidth="1"/>
    <col min="16134" max="16134" width="21" style="264" customWidth="1"/>
    <col min="16135" max="16135" width="19.7109375" style="264" customWidth="1"/>
    <col min="16136" max="16136" width="18" style="264" customWidth="1"/>
    <col min="16137" max="16137" width="23.140625" style="264" customWidth="1"/>
    <col min="16138" max="16152" width="0" style="264" hidden="1" customWidth="1"/>
    <col min="16153" max="16384" width="9.140625" style="264"/>
  </cols>
  <sheetData>
    <row r="1" spans="1:9" ht="24" customHeight="1">
      <c r="A1" s="297" t="str">
        <f>'Attach 3(JV)'!A1:D1</f>
        <v>Specification No.: CC/NT/W-TR/DOM/A04/24/04796</v>
      </c>
      <c r="B1" s="313"/>
      <c r="C1" s="313"/>
      <c r="D1" s="313"/>
      <c r="E1" s="313"/>
      <c r="F1" s="313"/>
      <c r="G1" s="313"/>
      <c r="H1" s="262"/>
      <c r="I1" s="262" t="str">
        <f>"Attachment-3(QR) " &amp; '[14]Attach 3(JV)'!AU1</f>
        <v xml:space="preserve">Attachment-3(QR) </v>
      </c>
    </row>
    <row r="2" spans="1:9" ht="15.75" customHeight="1"/>
    <row r="3" spans="1:9" ht="62.25" customHeight="1">
      <c r="A3" s="1101" t="str">
        <f>'Attach 3(JV)'!A3:E3</f>
        <v xml:space="preserve">400 kV Transformer  Package 4TR-04-(SIS) for 3X 500 MVA, 400/220/33kV Transformers  1x315 MVA, 400/220/33kV Transformers  Under SIS Reserve Fund </v>
      </c>
      <c r="B3" s="1101"/>
      <c r="C3" s="1101"/>
      <c r="D3" s="1101"/>
      <c r="E3" s="1101"/>
      <c r="F3" s="1101"/>
      <c r="G3" s="1101"/>
      <c r="H3" s="1101"/>
      <c r="I3" s="1101"/>
    </row>
    <row r="5" spans="1:9" ht="21.75" customHeight="1">
      <c r="A5" s="845" t="s">
        <v>67</v>
      </c>
      <c r="B5" s="845"/>
      <c r="C5" s="845"/>
      <c r="D5" s="845"/>
      <c r="E5" s="845"/>
      <c r="F5" s="845"/>
      <c r="G5" s="845"/>
      <c r="H5" s="845"/>
      <c r="I5" s="845"/>
    </row>
    <row r="7" spans="1:9" ht="16.5">
      <c r="A7" s="269" t="str">
        <f>'Attach 3(JV)'!A7</f>
        <v>Bidder’s Name and Address  :</v>
      </c>
      <c r="F7" s="271"/>
      <c r="H7" s="293" t="str">
        <f>'[15]Attach 3(JV)'!E7</f>
        <v>To:</v>
      </c>
    </row>
    <row r="8" spans="1:9" ht="32.25" customHeight="1">
      <c r="A8" s="846" t="str">
        <f>IF('[16]Names of Bidder'!D6= "JV (Joint Venture)", "JV of " &amp; Z8, "")</f>
        <v/>
      </c>
      <c r="B8" s="846"/>
      <c r="C8" s="846"/>
      <c r="D8" s="846"/>
      <c r="F8" s="377"/>
      <c r="H8" s="295" t="str">
        <f>'[15]Attach 3(JV)'!E8</f>
        <v>Contract Services</v>
      </c>
    </row>
    <row r="9" spans="1:9" ht="18" customHeight="1">
      <c r="A9" s="269" t="s">
        <v>68</v>
      </c>
      <c r="B9" s="847">
        <f>'Attach 3(JV)'!B9:D9</f>
        <v>0</v>
      </c>
      <c r="C9" s="847"/>
      <c r="F9" s="377"/>
      <c r="H9" s="295" t="str">
        <f>'[15]Attach 3(JV)'!E9</f>
        <v>Power Grid Corporation of India Ltd.,</v>
      </c>
    </row>
    <row r="10" spans="1:9" ht="18" customHeight="1">
      <c r="A10" s="269" t="s">
        <v>69</v>
      </c>
      <c r="B10" s="847">
        <f>'Attach 3(JV)'!B10:D10</f>
        <v>0</v>
      </c>
      <c r="C10" s="847"/>
      <c r="F10" s="377"/>
      <c r="H10" s="295" t="str">
        <f>'[15]Attach 3(JV)'!E10</f>
        <v>"Saudamini", Plot No. 2, Sector 29</v>
      </c>
    </row>
    <row r="11" spans="1:9" ht="17.25" customHeight="1">
      <c r="B11" s="847">
        <f>'Attach 3(JV)'!B11:D11</f>
        <v>0</v>
      </c>
      <c r="C11" s="847"/>
      <c r="F11" s="377"/>
      <c r="H11" s="295" t="str">
        <f>'Attach 3(JV)'!E11</f>
        <v>Gurugram (Haryana) - 122001</v>
      </c>
    </row>
    <row r="12" spans="1:9" ht="18" customHeight="1">
      <c r="B12" s="847">
        <f>'Attach 3(JV)'!B12:D12</f>
        <v>0</v>
      </c>
      <c r="C12" s="847"/>
    </row>
    <row r="14" spans="1:9">
      <c r="A14" s="264" t="s">
        <v>60</v>
      </c>
    </row>
    <row r="16" spans="1:9" ht="96.75" customHeight="1">
      <c r="A16" s="849" t="s">
        <v>70</v>
      </c>
      <c r="B16" s="849"/>
      <c r="C16" s="849"/>
      <c r="D16" s="849"/>
      <c r="E16" s="849"/>
      <c r="F16" s="849"/>
      <c r="G16" s="849"/>
      <c r="H16" s="849"/>
      <c r="I16" s="849"/>
    </row>
    <row r="17" spans="1:13" ht="9.75" customHeight="1"/>
    <row r="18" spans="1:13" ht="17.25" customHeight="1">
      <c r="A18" s="378" t="s">
        <v>71</v>
      </c>
      <c r="B18" s="849" t="s">
        <v>72</v>
      </c>
      <c r="C18" s="849"/>
      <c r="D18" s="849"/>
      <c r="E18" s="849"/>
      <c r="F18" s="849"/>
      <c r="M18" s="379"/>
    </row>
    <row r="19" spans="1:13" ht="17.25" hidden="1" customHeight="1">
      <c r="A19" s="378" t="s">
        <v>71</v>
      </c>
      <c r="B19" s="849" t="s">
        <v>73</v>
      </c>
      <c r="C19" s="849"/>
      <c r="D19" s="849"/>
      <c r="E19" s="849"/>
      <c r="F19" s="849"/>
      <c r="G19" s="849"/>
      <c r="H19" s="849"/>
      <c r="M19" s="379"/>
    </row>
    <row r="20" spans="1:13" ht="16.5" hidden="1">
      <c r="A20" s="380" t="s">
        <v>74</v>
      </c>
      <c r="B20" s="850">
        <f>'[15]Name of Bidder'!C13</f>
        <v>0</v>
      </c>
      <c r="C20" s="850"/>
      <c r="D20" s="850"/>
      <c r="E20" s="850"/>
      <c r="F20" s="850"/>
      <c r="G20" s="850"/>
      <c r="H20" s="850"/>
      <c r="M20" s="309">
        <f>'[15]Name of Bidder'!F6</f>
        <v>2</v>
      </c>
    </row>
    <row r="21" spans="1:13" ht="16.5" hidden="1">
      <c r="A21" s="380" t="s">
        <v>75</v>
      </c>
      <c r="B21" s="850">
        <f>'[15]Name of Bidder'!C18</f>
        <v>0</v>
      </c>
      <c r="C21" s="850"/>
      <c r="D21" s="850"/>
      <c r="E21" s="850"/>
      <c r="F21" s="850"/>
      <c r="G21" s="850"/>
      <c r="H21" s="850"/>
      <c r="M21" s="309" t="str">
        <f>'[15]Name of Bidder'!F8</f>
        <v>2 or more</v>
      </c>
    </row>
    <row r="22" spans="1:13" ht="17.25" hidden="1" customHeight="1">
      <c r="A22" s="380" t="s">
        <v>76</v>
      </c>
      <c r="B22" s="850">
        <f>'[15]Name of Bidder'!C23</f>
        <v>0</v>
      </c>
      <c r="C22" s="850"/>
      <c r="D22" s="850"/>
      <c r="E22" s="850"/>
      <c r="F22" s="850"/>
      <c r="G22" s="850"/>
      <c r="H22" s="850"/>
      <c r="I22" s="312"/>
    </row>
    <row r="23" spans="1:13" ht="15.75" hidden="1" customHeight="1">
      <c r="B23" s="571" t="s">
        <v>77</v>
      </c>
    </row>
    <row r="24" spans="1:13" ht="15.75" customHeight="1">
      <c r="A24" s="572"/>
    </row>
    <row r="25" spans="1:13" ht="25.5" hidden="1" customHeight="1">
      <c r="A25" s="849" t="s">
        <v>78</v>
      </c>
      <c r="B25" s="849"/>
      <c r="C25" s="849"/>
      <c r="D25" s="849"/>
      <c r="E25" s="849"/>
      <c r="F25" s="849"/>
      <c r="G25" s="849"/>
      <c r="H25" s="849"/>
    </row>
    <row r="26" spans="1:13" ht="8.25" customHeight="1">
      <c r="A26" s="590"/>
      <c r="B26" s="590"/>
      <c r="C26" s="590"/>
      <c r="D26" s="590"/>
      <c r="E26" s="590"/>
      <c r="F26" s="590"/>
      <c r="G26" s="590"/>
      <c r="H26" s="590"/>
    </row>
    <row r="27" spans="1:13" ht="43.5" customHeight="1">
      <c r="A27" s="851" t="s">
        <v>79</v>
      </c>
      <c r="B27" s="851"/>
      <c r="C27" s="851"/>
      <c r="D27" s="851"/>
      <c r="E27" s="851"/>
      <c r="F27" s="851"/>
      <c r="G27" s="851"/>
      <c r="H27" s="851"/>
      <c r="I27" s="312"/>
    </row>
    <row r="28" spans="1:13" ht="26.25" customHeight="1">
      <c r="A28" s="383" t="s">
        <v>80</v>
      </c>
      <c r="B28" s="851" t="s">
        <v>81</v>
      </c>
      <c r="C28" s="851"/>
      <c r="D28" s="851"/>
      <c r="E28" s="851"/>
      <c r="F28" s="851"/>
      <c r="G28" s="851"/>
      <c r="H28" s="851"/>
      <c r="I28" s="312"/>
    </row>
    <row r="29" spans="1:13" ht="26.25" customHeight="1">
      <c r="A29" s="384" t="s">
        <v>82</v>
      </c>
      <c r="B29" s="852" t="s">
        <v>83</v>
      </c>
      <c r="C29" s="852"/>
      <c r="D29" s="852"/>
      <c r="E29" s="852"/>
      <c r="F29" s="852"/>
      <c r="G29" s="852"/>
      <c r="H29" s="852"/>
    </row>
    <row r="30" spans="1:13" ht="26.25" customHeight="1">
      <c r="A30" s="384" t="s">
        <v>84</v>
      </c>
      <c r="B30" s="852" t="s">
        <v>85</v>
      </c>
      <c r="C30" s="852"/>
      <c r="D30" s="852"/>
      <c r="E30" s="852"/>
      <c r="F30" s="852"/>
      <c r="G30" s="852"/>
      <c r="H30" s="852"/>
    </row>
    <row r="31" spans="1:13" ht="41.25" customHeight="1">
      <c r="A31" s="384" t="s">
        <v>86</v>
      </c>
      <c r="B31" s="852" t="s">
        <v>87</v>
      </c>
      <c r="C31" s="852"/>
      <c r="D31" s="852"/>
      <c r="E31" s="852"/>
      <c r="F31" s="852"/>
      <c r="G31" s="852"/>
      <c r="H31" s="852"/>
    </row>
    <row r="32" spans="1:13" ht="9.75" customHeight="1">
      <c r="A32" s="384"/>
      <c r="B32" s="312"/>
      <c r="C32" s="312"/>
      <c r="D32" s="312"/>
      <c r="E32" s="312"/>
      <c r="F32" s="312"/>
      <c r="G32" s="312"/>
      <c r="H32" s="312"/>
      <c r="I32" s="312"/>
    </row>
    <row r="33" spans="1:9" ht="25.5" customHeight="1">
      <c r="A33" s="383" t="s">
        <v>88</v>
      </c>
      <c r="B33" s="853" t="s">
        <v>89</v>
      </c>
      <c r="C33" s="853"/>
      <c r="D33" s="853"/>
      <c r="E33" s="853"/>
      <c r="F33" s="853"/>
      <c r="G33" s="853"/>
      <c r="H33" s="853"/>
      <c r="I33" s="312"/>
    </row>
    <row r="34" spans="1:9" ht="24.75" customHeight="1">
      <c r="A34" s="384" t="s">
        <v>82</v>
      </c>
      <c r="B34" s="851" t="s">
        <v>90</v>
      </c>
      <c r="C34" s="851"/>
      <c r="D34" s="851"/>
      <c r="E34" s="851"/>
      <c r="F34" s="851"/>
      <c r="G34" s="851"/>
      <c r="H34" s="851"/>
      <c r="I34" s="312"/>
    </row>
    <row r="35" spans="1:9" ht="24.75" hidden="1" customHeight="1">
      <c r="A35" s="384" t="s">
        <v>84</v>
      </c>
      <c r="B35" s="851" t="s">
        <v>91</v>
      </c>
      <c r="C35" s="851"/>
      <c r="D35" s="851"/>
      <c r="E35" s="851"/>
      <c r="F35" s="851"/>
      <c r="G35" s="851"/>
      <c r="H35" s="851"/>
      <c r="I35" s="312"/>
    </row>
    <row r="36" spans="1:9" ht="12" customHeight="1">
      <c r="A36" s="312"/>
      <c r="B36" s="312"/>
      <c r="C36" s="312"/>
      <c r="D36" s="312"/>
      <c r="E36" s="312"/>
      <c r="F36" s="312"/>
      <c r="G36" s="312"/>
      <c r="H36" s="312"/>
      <c r="I36" s="312"/>
    </row>
    <row r="37" spans="1:9" s="387" customFormat="1" ht="24.75" customHeight="1">
      <c r="A37" s="385" t="s">
        <v>92</v>
      </c>
      <c r="B37" s="854" t="s">
        <v>93</v>
      </c>
      <c r="C37" s="854"/>
      <c r="D37" s="854"/>
      <c r="E37" s="854"/>
      <c r="F37" s="854"/>
      <c r="G37" s="854"/>
      <c r="H37" s="854"/>
      <c r="I37" s="386"/>
    </row>
    <row r="38" spans="1:9" ht="24" customHeight="1">
      <c r="A38" s="312"/>
      <c r="B38" s="853" t="s">
        <v>94</v>
      </c>
      <c r="C38" s="853"/>
      <c r="D38" s="853"/>
      <c r="E38" s="853"/>
      <c r="F38" s="853"/>
      <c r="G38" s="853"/>
      <c r="H38" s="853"/>
      <c r="I38" s="312"/>
    </row>
    <row r="39" spans="1:9" ht="54" customHeight="1">
      <c r="A39" s="312"/>
      <c r="B39" s="851" t="s">
        <v>95</v>
      </c>
      <c r="C39" s="851"/>
      <c r="D39" s="851"/>
      <c r="E39" s="851"/>
      <c r="F39" s="851"/>
      <c r="G39" s="851"/>
      <c r="H39" s="851"/>
      <c r="I39" s="312"/>
    </row>
    <row r="40" spans="1:9" ht="15.75" customHeight="1">
      <c r="A40" s="855" t="s">
        <v>96</v>
      </c>
      <c r="B40" s="858" t="s">
        <v>97</v>
      </c>
      <c r="C40" s="859"/>
      <c r="D40" s="864" t="s">
        <v>98</v>
      </c>
      <c r="E40" s="864"/>
      <c r="F40" s="864"/>
      <c r="G40" s="312"/>
      <c r="H40" s="312"/>
    </row>
    <row r="41" spans="1:9" ht="19.5" customHeight="1">
      <c r="A41" s="856"/>
      <c r="B41" s="860"/>
      <c r="C41" s="861"/>
      <c r="D41" s="864"/>
      <c r="E41" s="864"/>
      <c r="F41" s="864"/>
      <c r="G41" s="312"/>
      <c r="H41" s="312"/>
      <c r="I41" s="312"/>
    </row>
    <row r="42" spans="1:9" ht="20.25" customHeight="1">
      <c r="A42" s="857"/>
      <c r="B42" s="862"/>
      <c r="C42" s="863"/>
      <c r="D42" s="864"/>
      <c r="E42" s="864"/>
      <c r="F42" s="864"/>
      <c r="G42" s="312"/>
      <c r="H42" s="312"/>
      <c r="I42" s="312"/>
    </row>
    <row r="43" spans="1:9" ht="30.75" customHeight="1">
      <c r="A43" s="390">
        <v>1</v>
      </c>
      <c r="B43" s="874" t="s">
        <v>99</v>
      </c>
      <c r="C43" s="874"/>
      <c r="D43" s="880">
        <f>'Names of Bidder'!D10:G10</f>
        <v>0</v>
      </c>
      <c r="E43" s="881"/>
      <c r="F43" s="882"/>
      <c r="G43" s="312"/>
      <c r="H43" s="312"/>
      <c r="I43" s="312"/>
    </row>
    <row r="44" spans="1:9" ht="15.75" customHeight="1">
      <c r="A44" s="865">
        <v>2</v>
      </c>
      <c r="B44" s="868" t="s">
        <v>100</v>
      </c>
      <c r="C44" s="869"/>
      <c r="D44" s="875"/>
      <c r="E44" s="876"/>
      <c r="F44" s="877"/>
      <c r="G44" s="312"/>
      <c r="H44" s="312"/>
      <c r="I44" s="312"/>
    </row>
    <row r="45" spans="1:9" ht="15.75" customHeight="1">
      <c r="A45" s="866"/>
      <c r="B45" s="870"/>
      <c r="C45" s="871"/>
      <c r="D45" s="875"/>
      <c r="E45" s="876"/>
      <c r="F45" s="877"/>
      <c r="G45" s="312"/>
      <c r="H45" s="312"/>
      <c r="I45" s="312"/>
    </row>
    <row r="46" spans="1:9" ht="15.75" customHeight="1">
      <c r="A46" s="867"/>
      <c r="B46" s="872"/>
      <c r="C46" s="873"/>
      <c r="D46" s="875"/>
      <c r="E46" s="876"/>
      <c r="F46" s="877"/>
      <c r="G46" s="312"/>
      <c r="H46" s="312"/>
      <c r="I46" s="312"/>
    </row>
    <row r="47" spans="1:9" ht="18.75" customHeight="1">
      <c r="A47" s="390">
        <v>3</v>
      </c>
      <c r="B47" s="874" t="s">
        <v>101</v>
      </c>
      <c r="C47" s="874"/>
      <c r="D47" s="875"/>
      <c r="E47" s="876"/>
      <c r="F47" s="877"/>
      <c r="G47" s="312"/>
      <c r="H47" s="312"/>
      <c r="I47" s="312"/>
    </row>
    <row r="48" spans="1:9" ht="20.25" customHeight="1">
      <c r="A48" s="390">
        <v>4</v>
      </c>
      <c r="B48" s="874" t="s">
        <v>102</v>
      </c>
      <c r="C48" s="874"/>
      <c r="D48" s="875"/>
      <c r="E48" s="876"/>
      <c r="F48" s="877"/>
      <c r="G48" s="312"/>
      <c r="H48" s="312"/>
      <c r="I48" s="312"/>
    </row>
    <row r="49" spans="1:10" ht="19.5" customHeight="1">
      <c r="A49" s="391">
        <v>5</v>
      </c>
      <c r="B49" s="874" t="s">
        <v>103</v>
      </c>
      <c r="C49" s="874"/>
      <c r="D49" s="875"/>
      <c r="E49" s="876"/>
      <c r="F49" s="877"/>
      <c r="G49" s="312"/>
      <c r="H49" s="312"/>
    </row>
    <row r="50" spans="1:10" ht="51.75" customHeight="1">
      <c r="A50" s="390">
        <v>6</v>
      </c>
      <c r="B50" s="874" t="s">
        <v>104</v>
      </c>
      <c r="C50" s="874"/>
      <c r="D50" s="875"/>
      <c r="E50" s="876"/>
      <c r="F50" s="877"/>
      <c r="G50" s="312"/>
      <c r="H50" s="312"/>
      <c r="I50" s="312"/>
    </row>
    <row r="51" spans="1:10" ht="49.5" customHeight="1">
      <c r="A51" s="390">
        <v>7</v>
      </c>
      <c r="B51" s="874" t="s">
        <v>105</v>
      </c>
      <c r="C51" s="874"/>
      <c r="D51" s="875"/>
      <c r="E51" s="876"/>
      <c r="F51" s="877"/>
      <c r="G51" s="312"/>
      <c r="H51" s="312"/>
      <c r="I51" s="312"/>
    </row>
    <row r="52" spans="1:10" ht="18" customHeight="1">
      <c r="A52" s="390">
        <v>8</v>
      </c>
      <c r="B52" s="874" t="s">
        <v>106</v>
      </c>
      <c r="C52" s="874"/>
      <c r="D52" s="875"/>
      <c r="E52" s="876"/>
      <c r="F52" s="877"/>
      <c r="G52" s="312"/>
      <c r="H52" s="312"/>
      <c r="I52" s="312"/>
    </row>
    <row r="53" spans="1:10" ht="18" customHeight="1">
      <c r="A53" s="392"/>
      <c r="B53" s="393" t="s">
        <v>107</v>
      </c>
      <c r="C53" s="394"/>
      <c r="D53" s="875"/>
      <c r="E53" s="876"/>
      <c r="F53" s="877"/>
      <c r="G53" s="312"/>
      <c r="H53" s="312"/>
      <c r="I53" s="312"/>
    </row>
    <row r="54" spans="1:10" ht="18" customHeight="1">
      <c r="A54" s="392"/>
      <c r="B54" s="393" t="s">
        <v>108</v>
      </c>
      <c r="C54" s="394"/>
      <c r="D54" s="875"/>
      <c r="E54" s="876"/>
      <c r="F54" s="877"/>
      <c r="G54" s="312"/>
      <c r="H54" s="312"/>
      <c r="I54" s="312"/>
    </row>
    <row r="55" spans="1:10" ht="18" customHeight="1">
      <c r="A55" s="395"/>
      <c r="B55" s="393" t="s">
        <v>109</v>
      </c>
      <c r="C55" s="396"/>
      <c r="D55" s="875"/>
      <c r="E55" s="876"/>
      <c r="F55" s="877"/>
      <c r="G55" s="312"/>
      <c r="H55" s="312"/>
    </row>
    <row r="56" spans="1:10" ht="13.5" customHeight="1">
      <c r="A56" s="312"/>
      <c r="B56" s="312"/>
      <c r="C56" s="312"/>
      <c r="D56" s="312"/>
      <c r="E56" s="312"/>
      <c r="F56" s="312"/>
      <c r="G56" s="312"/>
      <c r="H56" s="312"/>
      <c r="I56" s="312"/>
    </row>
    <row r="57" spans="1:10" s="574" customFormat="1" ht="47.25" customHeight="1">
      <c r="A57" s="390">
        <v>9</v>
      </c>
      <c r="B57" s="883" t="s">
        <v>110</v>
      </c>
      <c r="C57" s="884"/>
      <c r="D57" s="884"/>
      <c r="E57" s="884"/>
      <c r="F57" s="885"/>
      <c r="G57" s="587"/>
      <c r="H57" s="398"/>
      <c r="I57" s="573"/>
      <c r="J57" s="573"/>
    </row>
    <row r="58" spans="1:10" s="574" customFormat="1" ht="42" customHeight="1">
      <c r="A58" s="390">
        <v>10</v>
      </c>
      <c r="B58" s="883" t="s">
        <v>111</v>
      </c>
      <c r="C58" s="884"/>
      <c r="D58" s="884"/>
      <c r="E58" s="884"/>
      <c r="F58" s="885"/>
      <c r="G58" s="587"/>
      <c r="H58" s="398"/>
      <c r="I58" s="573"/>
      <c r="J58" s="573"/>
    </row>
    <row r="59" spans="1:10" s="574" customFormat="1" ht="16.5">
      <c r="A59" s="573"/>
      <c r="B59" s="573"/>
      <c r="C59" s="573"/>
      <c r="D59" s="573"/>
      <c r="E59" s="573"/>
      <c r="F59" s="573"/>
      <c r="G59" s="573"/>
      <c r="H59" s="573"/>
      <c r="I59" s="573"/>
      <c r="J59" s="573"/>
    </row>
    <row r="60" spans="1:10" s="574" customFormat="1" ht="16.5">
      <c r="A60" s="573"/>
      <c r="B60" s="573"/>
      <c r="C60" s="573"/>
      <c r="D60" s="573"/>
      <c r="E60" s="573"/>
      <c r="F60" s="573"/>
      <c r="G60" s="573"/>
      <c r="H60" s="573"/>
      <c r="I60" s="573"/>
      <c r="J60" s="573"/>
    </row>
    <row r="61" spans="1:10" s="574" customFormat="1" ht="24" customHeight="1">
      <c r="A61" s="670">
        <v>2</v>
      </c>
      <c r="B61" s="1099" t="s">
        <v>286</v>
      </c>
      <c r="C61" s="1099"/>
      <c r="D61" s="1099"/>
      <c r="E61" s="1099"/>
      <c r="F61" s="1099"/>
      <c r="G61" s="1099"/>
      <c r="H61" s="1099"/>
      <c r="I61" s="1099"/>
      <c r="J61" s="573"/>
    </row>
    <row r="62" spans="1:10" s="574" customFormat="1" ht="16.5">
      <c r="A62" s="671"/>
      <c r="B62" s="671"/>
      <c r="C62" s="671"/>
      <c r="D62" s="671"/>
      <c r="E62" s="671"/>
      <c r="F62" s="671"/>
      <c r="G62" s="671"/>
      <c r="H62" s="671"/>
      <c r="I62" s="671"/>
      <c r="J62" s="573"/>
    </row>
    <row r="63" spans="1:10" s="574" customFormat="1" ht="24.75" customHeight="1">
      <c r="A63" s="672" t="s">
        <v>113</v>
      </c>
      <c r="B63" s="1100" t="s">
        <v>114</v>
      </c>
      <c r="C63" s="1100"/>
      <c r="D63" s="1100"/>
      <c r="E63" s="1100"/>
      <c r="F63" s="1100"/>
      <c r="G63" s="1100"/>
      <c r="H63" s="1100"/>
      <c r="I63" s="1100"/>
      <c r="J63" s="573"/>
    </row>
    <row r="64" spans="1:10" s="574" customFormat="1" ht="10.5" customHeight="1">
      <c r="A64" s="671"/>
      <c r="B64" s="671"/>
      <c r="C64" s="671"/>
      <c r="D64" s="671"/>
      <c r="E64" s="671"/>
      <c r="F64" s="671"/>
      <c r="G64" s="671"/>
      <c r="H64" s="671"/>
      <c r="I64" s="671"/>
      <c r="J64" s="573"/>
    </row>
    <row r="65" spans="1:25" s="574" customFormat="1" ht="101.45" customHeight="1">
      <c r="A65" s="668" t="s">
        <v>115</v>
      </c>
      <c r="B65" s="1096" t="s">
        <v>1052</v>
      </c>
      <c r="C65" s="1097"/>
      <c r="D65" s="1097"/>
      <c r="E65" s="1097"/>
      <c r="F65" s="1097"/>
      <c r="G65" s="1097"/>
      <c r="H65" s="1097"/>
      <c r="I65" s="1097"/>
    </row>
    <row r="66" spans="1:25" s="574" customFormat="1" ht="24.6" customHeight="1">
      <c r="A66" s="669"/>
      <c r="B66" s="1095" t="s">
        <v>149</v>
      </c>
      <c r="C66" s="1095"/>
      <c r="D66" s="1095"/>
      <c r="E66" s="1095"/>
      <c r="F66" s="1095"/>
      <c r="G66" s="1095"/>
      <c r="H66" s="1095"/>
      <c r="I66" s="1095"/>
      <c r="J66" s="573"/>
    </row>
    <row r="67" spans="1:25" s="574" customFormat="1" ht="252.75" customHeight="1">
      <c r="A67" s="668" t="s">
        <v>117</v>
      </c>
      <c r="B67" s="1096" t="s">
        <v>1029</v>
      </c>
      <c r="C67" s="1097"/>
      <c r="D67" s="1097"/>
      <c r="E67" s="1097"/>
      <c r="F67" s="1097"/>
      <c r="G67" s="1097"/>
      <c r="H67" s="1097"/>
      <c r="I67" s="1097"/>
      <c r="J67" s="573"/>
    </row>
    <row r="68" spans="1:25" s="574" customFormat="1" ht="30" customHeight="1">
      <c r="A68" s="669"/>
      <c r="B68" s="1095"/>
      <c r="C68" s="1095"/>
      <c r="D68" s="1095"/>
      <c r="E68" s="1095"/>
      <c r="F68" s="1095"/>
      <c r="G68" s="1095"/>
      <c r="H68" s="1095"/>
      <c r="I68" s="1095"/>
      <c r="J68" s="573"/>
    </row>
    <row r="69" spans="1:25" s="574" customFormat="1" ht="9" customHeight="1">
      <c r="A69" s="668"/>
      <c r="B69" s="1097"/>
      <c r="C69" s="1097"/>
      <c r="D69" s="1097"/>
      <c r="E69" s="1097"/>
      <c r="F69" s="1097"/>
      <c r="G69" s="1097"/>
      <c r="H69" s="1097"/>
      <c r="I69" s="1097"/>
      <c r="J69" s="573"/>
    </row>
    <row r="70" spans="1:25" s="574" customFormat="1" ht="64.5" customHeight="1">
      <c r="A70" s="668"/>
      <c r="B70" s="1097" t="s">
        <v>1030</v>
      </c>
      <c r="C70" s="1097"/>
      <c r="D70" s="1097"/>
      <c r="E70" s="1097"/>
      <c r="F70" s="1097"/>
      <c r="G70" s="1097"/>
      <c r="H70" s="1097"/>
      <c r="I70" s="1097"/>
      <c r="J70" s="573"/>
    </row>
    <row r="71" spans="1:25" s="574" customFormat="1" ht="16.5">
      <c r="A71" s="573"/>
      <c r="B71" s="573"/>
      <c r="C71" s="573"/>
      <c r="D71" s="573"/>
      <c r="E71" s="573"/>
      <c r="F71" s="573"/>
      <c r="G71" s="573"/>
      <c r="H71" s="573"/>
      <c r="I71" s="573"/>
      <c r="J71" s="573"/>
    </row>
    <row r="72" spans="1:25" s="574" customFormat="1" ht="57" customHeight="1">
      <c r="A72" s="591" t="s">
        <v>119</v>
      </c>
      <c r="B72" s="1098" t="s">
        <v>287</v>
      </c>
      <c r="C72" s="1098"/>
      <c r="D72" s="1098"/>
      <c r="E72" s="1098"/>
      <c r="F72" s="1098"/>
      <c r="G72" s="1098"/>
      <c r="H72" s="1098"/>
      <c r="I72" s="1098"/>
      <c r="J72" s="573"/>
    </row>
    <row r="73" spans="1:25" s="574" customFormat="1" ht="54.75" customHeight="1">
      <c r="B73" s="1098" t="s">
        <v>125</v>
      </c>
      <c r="C73" s="1098"/>
      <c r="D73" s="1098"/>
      <c r="E73" s="1098"/>
      <c r="F73" s="1098"/>
      <c r="G73" s="1098"/>
      <c r="H73" s="1098"/>
      <c r="I73" s="1098"/>
    </row>
    <row r="74" spans="1:25" s="574" customFormat="1" ht="24" customHeight="1">
      <c r="B74" s="1083" t="s">
        <v>1031</v>
      </c>
      <c r="C74" s="1084"/>
      <c r="D74" s="1084"/>
      <c r="E74" s="1084"/>
      <c r="F74" s="1084"/>
      <c r="G74" s="1084"/>
      <c r="H74" s="1084"/>
      <c r="I74" s="1084"/>
      <c r="J74" s="1085"/>
    </row>
    <row r="75" spans="1:25" s="574" customFormat="1" ht="14.25" customHeight="1">
      <c r="A75" s="573"/>
      <c r="B75" s="1086"/>
      <c r="C75" s="1087"/>
      <c r="D75" s="1087"/>
      <c r="E75" s="1087"/>
      <c r="F75" s="1087"/>
      <c r="G75" s="1087"/>
      <c r="H75" s="1087"/>
      <c r="I75" s="1087"/>
      <c r="J75" s="1088"/>
    </row>
    <row r="76" spans="1:25" s="574" customFormat="1" ht="15.75" customHeight="1">
      <c r="A76" s="573"/>
      <c r="B76" s="582"/>
      <c r="C76" s="583"/>
      <c r="D76" s="583"/>
      <c r="E76" s="583"/>
      <c r="F76" s="583"/>
      <c r="G76" s="583"/>
      <c r="H76" s="583"/>
      <c r="I76" s="583"/>
      <c r="J76" s="573"/>
    </row>
    <row r="77" spans="1:25" s="574" customFormat="1" ht="38.25" customHeight="1">
      <c r="A77" s="684">
        <v>1</v>
      </c>
      <c r="B77" s="1089" t="s">
        <v>33</v>
      </c>
      <c r="C77" s="1090"/>
      <c r="D77" s="1090"/>
      <c r="E77" s="1090"/>
      <c r="F77" s="1091">
        <v>0</v>
      </c>
      <c r="G77" s="1091"/>
      <c r="H77" s="1091"/>
      <c r="I77" s="1091"/>
      <c r="J77" s="575"/>
      <c r="K77" s="575"/>
      <c r="L77" s="575"/>
      <c r="M77" s="575"/>
      <c r="N77" s="576" t="e">
        <f>'[17]Name of Bidder'!D17</f>
        <v>#REF!</v>
      </c>
      <c r="O77" s="575"/>
      <c r="P77" s="575"/>
      <c r="Q77" s="575"/>
      <c r="R77" s="575"/>
      <c r="S77" s="575"/>
      <c r="T77" s="575"/>
      <c r="U77" s="575"/>
      <c r="V77" s="575"/>
      <c r="W77" s="575"/>
      <c r="X77" s="575"/>
      <c r="Y77" s="575"/>
    </row>
    <row r="78" spans="1:25" s="574" customFormat="1" ht="44.25" customHeight="1">
      <c r="A78" s="684">
        <v>2</v>
      </c>
      <c r="B78" s="1092" t="s">
        <v>132</v>
      </c>
      <c r="C78" s="1093"/>
      <c r="D78" s="1093"/>
      <c r="E78" s="1094"/>
      <c r="F78" s="1091"/>
      <c r="G78" s="1091"/>
      <c r="H78" s="1091"/>
      <c r="I78" s="1091"/>
      <c r="J78" s="577"/>
      <c r="K78" s="577"/>
      <c r="L78" s="577"/>
      <c r="M78" s="577"/>
      <c r="N78" s="578" t="e">
        <f>'[17]Name of Bidder'!D27</f>
        <v>#REF!</v>
      </c>
      <c r="O78" s="577"/>
      <c r="P78" s="577"/>
      <c r="Q78" s="577"/>
      <c r="R78" s="577"/>
      <c r="S78" s="577"/>
      <c r="T78" s="577"/>
      <c r="U78" s="577"/>
      <c r="V78" s="577"/>
      <c r="W78" s="577"/>
      <c r="X78" s="577"/>
      <c r="Y78" s="577"/>
    </row>
    <row r="79" spans="1:25" s="574" customFormat="1" ht="44.25" customHeight="1">
      <c r="A79" s="684">
        <v>3</v>
      </c>
      <c r="B79" s="1092" t="s">
        <v>1044</v>
      </c>
      <c r="C79" s="1093"/>
      <c r="D79" s="1093"/>
      <c r="E79" s="1093"/>
      <c r="F79" s="685"/>
      <c r="G79" s="1081"/>
      <c r="H79" s="1082"/>
      <c r="I79" s="685"/>
      <c r="J79" s="577"/>
      <c r="K79" s="577"/>
      <c r="L79" s="577"/>
      <c r="M79" s="577"/>
      <c r="N79" s="681"/>
      <c r="O79" s="577"/>
      <c r="P79" s="577"/>
      <c r="Q79" s="577"/>
      <c r="R79" s="577"/>
      <c r="S79" s="577"/>
      <c r="T79" s="577"/>
      <c r="U79" s="577"/>
      <c r="V79" s="577"/>
      <c r="W79" s="577"/>
      <c r="X79" s="577"/>
      <c r="Y79" s="577"/>
    </row>
    <row r="80" spans="1:25" s="574" customFormat="1" ht="36.75" customHeight="1">
      <c r="A80" s="684">
        <v>4</v>
      </c>
      <c r="B80" s="1092" t="s">
        <v>134</v>
      </c>
      <c r="C80" s="1093"/>
      <c r="D80" s="1093"/>
      <c r="E80" s="1094"/>
      <c r="F80" s="685"/>
      <c r="G80" s="1076"/>
      <c r="H80" s="1076"/>
      <c r="I80" s="686"/>
      <c r="J80" s="577"/>
      <c r="K80" s="577"/>
      <c r="L80" s="577"/>
      <c r="M80" s="577"/>
      <c r="N80" s="577"/>
      <c r="O80" s="577"/>
      <c r="P80" s="577"/>
      <c r="Q80" s="577"/>
      <c r="R80" s="577"/>
      <c r="S80" s="577"/>
      <c r="T80" s="577"/>
      <c r="U80" s="577"/>
      <c r="V80" s="577"/>
      <c r="W80" s="577"/>
      <c r="X80" s="577"/>
      <c r="Y80" s="577"/>
    </row>
    <row r="81" spans="1:25" s="574" customFormat="1" ht="23.25" customHeight="1">
      <c r="A81" s="1067">
        <v>5</v>
      </c>
      <c r="B81" s="1070" t="s">
        <v>135</v>
      </c>
      <c r="C81" s="1071"/>
      <c r="D81" s="1071"/>
      <c r="E81" s="1072"/>
      <c r="F81" s="685"/>
      <c r="G81" s="1076"/>
      <c r="H81" s="1076"/>
      <c r="I81" s="686"/>
      <c r="J81" s="577"/>
      <c r="K81" s="577"/>
      <c r="L81" s="577"/>
      <c r="M81" s="577"/>
      <c r="N81" s="577"/>
      <c r="O81" s="577"/>
      <c r="P81" s="577"/>
      <c r="Q81" s="577"/>
      <c r="R81" s="577"/>
      <c r="S81" s="577"/>
      <c r="T81" s="577"/>
      <c r="U81" s="577"/>
      <c r="V81" s="577"/>
      <c r="W81" s="577"/>
      <c r="X81" s="577"/>
      <c r="Y81" s="577"/>
    </row>
    <row r="82" spans="1:25" s="574" customFormat="1" ht="21" customHeight="1">
      <c r="A82" s="1068"/>
      <c r="B82" s="1073"/>
      <c r="C82" s="1074"/>
      <c r="D82" s="1074"/>
      <c r="E82" s="1075"/>
      <c r="F82" s="685"/>
      <c r="G82" s="1076"/>
      <c r="H82" s="1076"/>
      <c r="I82" s="686"/>
      <c r="J82" s="577"/>
      <c r="K82" s="577"/>
      <c r="L82" s="577"/>
      <c r="M82" s="577"/>
      <c r="N82" s="577"/>
      <c r="O82" s="577"/>
      <c r="P82" s="577"/>
      <c r="Q82" s="577"/>
      <c r="R82" s="577"/>
      <c r="S82" s="577"/>
      <c r="T82" s="577"/>
      <c r="U82" s="577"/>
      <c r="V82" s="577"/>
      <c r="W82" s="577"/>
      <c r="X82" s="577"/>
      <c r="Y82" s="577"/>
    </row>
    <row r="83" spans="1:25" s="574" customFormat="1" ht="20.25" customHeight="1">
      <c r="A83" s="1068"/>
      <c r="B83" s="1073"/>
      <c r="C83" s="1074"/>
      <c r="D83" s="1074"/>
      <c r="E83" s="1075"/>
      <c r="F83" s="685"/>
      <c r="G83" s="1076"/>
      <c r="H83" s="1076"/>
      <c r="I83" s="686"/>
      <c r="J83" s="577"/>
      <c r="K83" s="577"/>
      <c r="L83" s="577"/>
      <c r="M83" s="577"/>
      <c r="N83" s="577"/>
      <c r="O83" s="577"/>
      <c r="P83" s="577"/>
      <c r="Q83" s="577"/>
      <c r="R83" s="577"/>
      <c r="S83" s="577"/>
      <c r="T83" s="577"/>
      <c r="U83" s="577"/>
      <c r="V83" s="577"/>
      <c r="W83" s="577"/>
      <c r="X83" s="577"/>
      <c r="Y83" s="577"/>
    </row>
    <row r="84" spans="1:25" s="574" customFormat="1" ht="21" customHeight="1">
      <c r="A84" s="1068"/>
      <c r="B84" s="1073"/>
      <c r="C84" s="1074"/>
      <c r="D84" s="1074"/>
      <c r="E84" s="1075"/>
      <c r="F84" s="685"/>
      <c r="G84" s="1076"/>
      <c r="H84" s="1076"/>
      <c r="I84" s="686"/>
      <c r="J84" s="577"/>
      <c r="K84" s="577"/>
      <c r="L84" s="577"/>
      <c r="M84" s="577"/>
      <c r="N84" s="577"/>
      <c r="O84" s="577"/>
      <c r="P84" s="577"/>
      <c r="Q84" s="577"/>
      <c r="R84" s="577"/>
      <c r="S84" s="577"/>
      <c r="T84" s="577"/>
      <c r="U84" s="577"/>
      <c r="V84" s="577"/>
      <c r="W84" s="577"/>
      <c r="X84" s="577"/>
      <c r="Y84" s="577"/>
    </row>
    <row r="85" spans="1:25" s="574" customFormat="1" ht="24.95" customHeight="1">
      <c r="A85" s="1068"/>
      <c r="B85" s="579"/>
      <c r="E85" s="588" t="s">
        <v>136</v>
      </c>
      <c r="F85" s="685"/>
      <c r="G85" s="1076"/>
      <c r="H85" s="1076"/>
      <c r="I85" s="686"/>
      <c r="J85" s="577"/>
      <c r="K85" s="577"/>
      <c r="L85" s="577"/>
      <c r="M85" s="577"/>
      <c r="N85" s="577"/>
      <c r="O85" s="577"/>
      <c r="P85" s="577"/>
      <c r="Q85" s="577"/>
      <c r="R85" s="577"/>
      <c r="S85" s="577"/>
      <c r="T85" s="577"/>
      <c r="U85" s="577"/>
      <c r="V85" s="577"/>
      <c r="W85" s="577"/>
      <c r="X85" s="577"/>
      <c r="Y85" s="577"/>
    </row>
    <row r="86" spans="1:25" s="574" customFormat="1" ht="24.95" customHeight="1">
      <c r="A86" s="1068"/>
      <c r="B86" s="579"/>
      <c r="E86" s="588" t="s">
        <v>137</v>
      </c>
      <c r="F86" s="685"/>
      <c r="G86" s="1076"/>
      <c r="H86" s="1076"/>
      <c r="I86" s="686"/>
      <c r="J86" s="577"/>
      <c r="K86" s="577"/>
      <c r="L86" s="577"/>
      <c r="M86" s="577"/>
      <c r="N86" s="577"/>
      <c r="O86" s="577"/>
      <c r="P86" s="577"/>
      <c r="Q86" s="577"/>
      <c r="R86" s="577"/>
      <c r="S86" s="577"/>
      <c r="T86" s="577"/>
      <c r="U86" s="577"/>
      <c r="V86" s="577"/>
      <c r="W86" s="577"/>
      <c r="X86" s="577"/>
      <c r="Y86" s="577"/>
    </row>
    <row r="87" spans="1:25" s="574" customFormat="1" ht="24.95" customHeight="1">
      <c r="A87" s="1069"/>
      <c r="B87" s="580"/>
      <c r="C87" s="581"/>
      <c r="D87" s="581"/>
      <c r="E87" s="589" t="s">
        <v>138</v>
      </c>
      <c r="F87" s="685"/>
      <c r="G87" s="1076"/>
      <c r="H87" s="1076"/>
      <c r="I87" s="686"/>
      <c r="J87" s="577"/>
      <c r="K87" s="577"/>
      <c r="L87" s="577"/>
      <c r="M87" s="577"/>
      <c r="N87" s="577"/>
      <c r="O87" s="577"/>
      <c r="P87" s="577"/>
      <c r="Q87" s="577"/>
      <c r="R87" s="577"/>
      <c r="S87" s="577"/>
      <c r="T87" s="577"/>
      <c r="U87" s="577"/>
      <c r="V87" s="577"/>
      <c r="W87" s="577"/>
      <c r="X87" s="577"/>
      <c r="Y87" s="577"/>
    </row>
    <row r="88" spans="1:25" s="574" customFormat="1" ht="72" customHeight="1">
      <c r="A88" s="684">
        <v>6</v>
      </c>
      <c r="B88" s="1078" t="s">
        <v>1032</v>
      </c>
      <c r="C88" s="1078"/>
      <c r="D88" s="1078"/>
      <c r="E88" s="1078"/>
      <c r="F88" s="687"/>
      <c r="G88" s="688"/>
      <c r="H88" s="689"/>
      <c r="I88" s="689"/>
      <c r="J88" s="577"/>
      <c r="K88" s="577"/>
      <c r="L88" s="577"/>
      <c r="M88" s="577"/>
      <c r="N88" s="577"/>
      <c r="O88" s="577"/>
      <c r="P88" s="577"/>
      <c r="Q88" s="577"/>
      <c r="R88" s="577"/>
      <c r="S88" s="577"/>
      <c r="T88" s="577"/>
      <c r="U88" s="577"/>
      <c r="V88" s="577"/>
      <c r="W88" s="577"/>
      <c r="X88" s="577"/>
      <c r="Y88" s="577"/>
    </row>
    <row r="89" spans="1:25" s="574" customFormat="1" ht="62.25" customHeight="1">
      <c r="A89" s="684">
        <v>7</v>
      </c>
      <c r="B89" s="1078" t="s">
        <v>1033</v>
      </c>
      <c r="C89" s="1078"/>
      <c r="D89" s="1078"/>
      <c r="E89" s="1078"/>
      <c r="F89" s="690"/>
      <c r="G89" s="1079"/>
      <c r="H89" s="1080"/>
      <c r="I89" s="690"/>
      <c r="J89" s="577"/>
      <c r="K89" s="577"/>
      <c r="L89" s="577"/>
      <c r="M89" s="577"/>
      <c r="N89" s="577"/>
      <c r="O89" s="577"/>
      <c r="P89" s="577"/>
      <c r="Q89" s="577"/>
      <c r="R89" s="577"/>
      <c r="S89" s="577"/>
      <c r="T89" s="577"/>
      <c r="U89" s="577"/>
      <c r="V89" s="577"/>
      <c r="W89" s="577"/>
      <c r="X89" s="577"/>
      <c r="Y89" s="577"/>
    </row>
    <row r="90" spans="1:25" s="574" customFormat="1" ht="9.75" customHeight="1">
      <c r="A90" s="684"/>
      <c r="B90" s="1078"/>
      <c r="C90" s="1078"/>
      <c r="D90" s="1078"/>
      <c r="E90" s="1078"/>
      <c r="F90" s="1081"/>
      <c r="G90" s="1082"/>
      <c r="H90" s="1081"/>
      <c r="I90" s="1082"/>
      <c r="J90" s="577"/>
      <c r="K90" s="577"/>
      <c r="L90" s="577"/>
      <c r="M90" s="577"/>
      <c r="N90" s="577"/>
      <c r="O90" s="577"/>
      <c r="P90" s="577"/>
      <c r="Q90" s="577"/>
      <c r="R90" s="577"/>
      <c r="S90" s="577"/>
      <c r="T90" s="577"/>
      <c r="U90" s="577"/>
      <c r="V90" s="577"/>
      <c r="W90" s="577"/>
      <c r="X90" s="577"/>
      <c r="Y90" s="577"/>
    </row>
    <row r="91" spans="1:25" s="574" customFormat="1" ht="27" customHeight="1">
      <c r="A91" s="684">
        <v>8</v>
      </c>
      <c r="B91" s="1078" t="s">
        <v>141</v>
      </c>
      <c r="C91" s="1078"/>
      <c r="D91" s="1078"/>
      <c r="E91" s="1078"/>
      <c r="F91" s="690"/>
      <c r="G91" s="1079"/>
      <c r="H91" s="1080"/>
      <c r="I91" s="689"/>
      <c r="J91" s="577"/>
      <c r="K91" s="577"/>
      <c r="L91" s="577"/>
      <c r="M91" s="577"/>
      <c r="N91" s="577"/>
      <c r="O91" s="577"/>
      <c r="P91" s="577"/>
      <c r="Q91" s="577"/>
      <c r="R91" s="577"/>
      <c r="S91" s="577"/>
      <c r="T91" s="577"/>
      <c r="U91" s="577"/>
      <c r="V91" s="577"/>
      <c r="W91" s="577"/>
      <c r="X91" s="577"/>
      <c r="Y91" s="577"/>
    </row>
    <row r="92" spans="1:25" s="574" customFormat="1" ht="26.25" customHeight="1">
      <c r="A92" s="684">
        <v>9</v>
      </c>
      <c r="B92" s="1078" t="s">
        <v>142</v>
      </c>
      <c r="C92" s="1078"/>
      <c r="D92" s="1078"/>
      <c r="E92" s="1078"/>
      <c r="F92" s="690"/>
      <c r="G92" s="1079"/>
      <c r="H92" s="1080"/>
      <c r="I92" s="689"/>
      <c r="J92" s="577"/>
      <c r="K92" s="577"/>
      <c r="L92" s="577"/>
      <c r="M92" s="577"/>
      <c r="N92" s="577"/>
      <c r="O92" s="577"/>
      <c r="P92" s="577"/>
      <c r="Q92" s="577"/>
      <c r="R92" s="577"/>
      <c r="S92" s="577"/>
      <c r="T92" s="577"/>
      <c r="U92" s="577"/>
      <c r="V92" s="577"/>
      <c r="W92" s="577"/>
      <c r="X92" s="577"/>
      <c r="Y92" s="577"/>
    </row>
    <row r="93" spans="1:25" s="574" customFormat="1" ht="43.5" customHeight="1">
      <c r="A93" s="684">
        <v>10</v>
      </c>
      <c r="B93" s="1078" t="s">
        <v>288</v>
      </c>
      <c r="C93" s="1078"/>
      <c r="D93" s="1078"/>
      <c r="E93" s="1078"/>
      <c r="F93" s="690"/>
      <c r="G93" s="1079"/>
      <c r="H93" s="1080"/>
      <c r="I93" s="689"/>
      <c r="J93" s="577"/>
      <c r="K93" s="577"/>
      <c r="L93" s="577"/>
      <c r="M93" s="577"/>
      <c r="N93" s="577"/>
      <c r="O93" s="577"/>
      <c r="P93" s="577"/>
      <c r="Q93" s="577"/>
      <c r="R93" s="577"/>
      <c r="S93" s="577"/>
      <c r="T93" s="577"/>
      <c r="U93" s="577"/>
      <c r="V93" s="577"/>
      <c r="W93" s="577"/>
      <c r="X93" s="577"/>
      <c r="Y93" s="577"/>
    </row>
    <row r="94" spans="1:25" s="574" customFormat="1" ht="25.5" customHeight="1">
      <c r="A94" s="1067">
        <v>11</v>
      </c>
      <c r="B94" s="1102" t="s">
        <v>289</v>
      </c>
      <c r="C94" s="1103"/>
      <c r="D94" s="1103"/>
      <c r="E94" s="1103"/>
      <c r="F94" s="691"/>
      <c r="G94" s="692"/>
      <c r="H94" s="693"/>
      <c r="I94" s="691"/>
      <c r="J94" s="577"/>
      <c r="K94" s="577"/>
      <c r="L94" s="577"/>
      <c r="M94" s="577"/>
      <c r="N94" s="577"/>
      <c r="O94" s="577"/>
      <c r="P94" s="577"/>
      <c r="Q94" s="577"/>
      <c r="R94" s="577"/>
      <c r="S94" s="577"/>
      <c r="T94" s="577"/>
      <c r="U94" s="577"/>
      <c r="V94" s="577"/>
      <c r="W94" s="577"/>
      <c r="X94" s="577"/>
      <c r="Y94" s="577"/>
    </row>
    <row r="95" spans="1:25" s="574" customFormat="1" ht="83.25" customHeight="1">
      <c r="A95" s="1068"/>
      <c r="B95" s="1104" t="s">
        <v>145</v>
      </c>
      <c r="C95" s="1105"/>
      <c r="D95" s="1105"/>
      <c r="E95" s="1106"/>
      <c r="F95" s="694"/>
      <c r="G95" s="694"/>
      <c r="H95" s="695"/>
      <c r="I95" s="696"/>
      <c r="J95" s="577"/>
      <c r="K95" s="577"/>
      <c r="L95" s="577"/>
      <c r="M95" s="577"/>
      <c r="N95" s="577"/>
      <c r="O95" s="577"/>
      <c r="P95" s="577"/>
      <c r="Q95" s="577"/>
      <c r="R95" s="577"/>
      <c r="S95" s="577"/>
      <c r="T95" s="577"/>
      <c r="U95" s="577"/>
      <c r="V95" s="577"/>
      <c r="W95" s="577"/>
      <c r="X95" s="577"/>
      <c r="Y95" s="577"/>
    </row>
    <row r="96" spans="1:25" s="574" customFormat="1" ht="36.75" customHeight="1">
      <c r="A96" s="684">
        <v>12</v>
      </c>
      <c r="B96" s="1092" t="s">
        <v>148</v>
      </c>
      <c r="C96" s="1093"/>
      <c r="D96" s="1093"/>
      <c r="E96" s="1107"/>
      <c r="F96" s="697"/>
      <c r="G96" s="1126"/>
      <c r="H96" s="1127"/>
      <c r="I96" s="697"/>
      <c r="J96" s="577"/>
      <c r="K96" s="577"/>
      <c r="L96" s="577"/>
      <c r="M96" s="577"/>
      <c r="N96" s="577"/>
      <c r="O96" s="577"/>
      <c r="P96" s="577"/>
      <c r="Q96" s="577"/>
      <c r="R96" s="577"/>
      <c r="S96" s="577"/>
      <c r="T96" s="577"/>
      <c r="U96" s="577"/>
      <c r="V96" s="577"/>
      <c r="W96" s="577"/>
      <c r="X96" s="577"/>
      <c r="Y96" s="577"/>
    </row>
    <row r="97" spans="1:25" s="574" customFormat="1" ht="18.75" customHeight="1">
      <c r="A97" s="575"/>
      <c r="B97" s="698" t="s">
        <v>149</v>
      </c>
      <c r="C97" s="680"/>
      <c r="D97" s="680"/>
      <c r="E97" s="680"/>
      <c r="F97" s="680"/>
      <c r="G97" s="680"/>
      <c r="H97" s="680"/>
      <c r="I97" s="680"/>
      <c r="J97" s="577"/>
      <c r="K97" s="577"/>
      <c r="L97" s="577"/>
      <c r="M97" s="577"/>
      <c r="N97" s="577"/>
      <c r="O97" s="577"/>
      <c r="P97" s="577"/>
      <c r="Q97" s="577"/>
      <c r="R97" s="577"/>
      <c r="S97" s="577"/>
      <c r="T97" s="577"/>
      <c r="U97" s="577"/>
      <c r="V97" s="577"/>
      <c r="W97" s="577"/>
      <c r="X97" s="577"/>
      <c r="Y97" s="577"/>
    </row>
    <row r="98" spans="1:25" s="574" customFormat="1" ht="24" customHeight="1">
      <c r="A98" s="1083" t="s">
        <v>1034</v>
      </c>
      <c r="B98" s="1084"/>
      <c r="C98" s="1084"/>
      <c r="D98" s="1084"/>
      <c r="E98" s="1084"/>
      <c r="F98" s="1084"/>
      <c r="G98" s="1084"/>
      <c r="H98" s="1084"/>
      <c r="I98" s="1084"/>
    </row>
    <row r="99" spans="1:25" s="574" customFormat="1" ht="75" customHeight="1">
      <c r="A99" s="1086" t="s">
        <v>1035</v>
      </c>
      <c r="B99" s="1087"/>
      <c r="C99" s="1087"/>
      <c r="D99" s="1087"/>
      <c r="E99" s="1087"/>
      <c r="F99" s="1087"/>
      <c r="G99" s="1087"/>
      <c r="H99" s="1087"/>
      <c r="I99" s="1088"/>
      <c r="J99" s="573"/>
    </row>
    <row r="100" spans="1:25" s="574" customFormat="1" ht="48.75" customHeight="1">
      <c r="A100" s="699" t="s">
        <v>152</v>
      </c>
      <c r="B100" s="1089" t="s">
        <v>290</v>
      </c>
      <c r="C100" s="1090"/>
      <c r="D100" s="1090"/>
      <c r="E100" s="1090"/>
      <c r="F100" s="1108"/>
      <c r="G100" s="1109"/>
      <c r="H100" s="1109"/>
      <c r="I100" s="1110"/>
      <c r="J100" s="575"/>
      <c r="K100" s="575"/>
      <c r="L100" s="575"/>
      <c r="M100" s="575"/>
      <c r="N100" s="603"/>
      <c r="O100" s="575"/>
      <c r="P100" s="575"/>
      <c r="Q100" s="575"/>
      <c r="R100" s="575"/>
      <c r="S100" s="575"/>
      <c r="T100" s="575"/>
      <c r="U100" s="575"/>
      <c r="V100" s="575"/>
      <c r="W100" s="575"/>
      <c r="X100" s="575"/>
      <c r="Y100" s="575"/>
    </row>
    <row r="101" spans="1:25" s="574" customFormat="1" ht="61.5" customHeight="1">
      <c r="A101" s="699" t="s">
        <v>154</v>
      </c>
      <c r="B101" s="1089" t="s">
        <v>1036</v>
      </c>
      <c r="C101" s="1090"/>
      <c r="D101" s="1090"/>
      <c r="E101" s="1090"/>
      <c r="F101" s="1111"/>
      <c r="G101" s="1112"/>
      <c r="H101" s="1112"/>
      <c r="I101" s="1082"/>
      <c r="J101" s="575"/>
      <c r="K101" s="575"/>
      <c r="L101" s="575"/>
      <c r="M101" s="575"/>
      <c r="N101" s="603"/>
      <c r="O101" s="575"/>
      <c r="P101" s="575"/>
      <c r="Q101" s="575"/>
      <c r="R101" s="575"/>
      <c r="S101" s="575"/>
      <c r="T101" s="575"/>
      <c r="U101" s="575"/>
      <c r="V101" s="575"/>
      <c r="W101" s="575"/>
      <c r="X101" s="575"/>
      <c r="Y101" s="575"/>
    </row>
    <row r="102" spans="1:25" s="574" customFormat="1" ht="54.75" customHeight="1">
      <c r="A102" s="699" t="s">
        <v>156</v>
      </c>
      <c r="B102" s="1113" t="s">
        <v>291</v>
      </c>
      <c r="C102" s="1114"/>
      <c r="D102" s="1114"/>
      <c r="E102" s="1115"/>
      <c r="F102" s="1108"/>
      <c r="G102" s="1109"/>
      <c r="H102" s="1109"/>
      <c r="I102" s="1110"/>
      <c r="J102" s="575"/>
      <c r="K102" s="575"/>
      <c r="L102" s="575"/>
      <c r="M102" s="575"/>
      <c r="N102" s="681"/>
      <c r="O102" s="575"/>
      <c r="P102" s="575"/>
      <c r="Q102" s="575"/>
      <c r="R102" s="575"/>
      <c r="S102" s="575"/>
      <c r="T102" s="575"/>
      <c r="U102" s="575"/>
      <c r="V102" s="575"/>
      <c r="W102" s="575"/>
      <c r="X102" s="575"/>
      <c r="Y102" s="575"/>
    </row>
    <row r="103" spans="1:25" s="574" customFormat="1" ht="27" customHeight="1">
      <c r="A103" s="684" t="s">
        <v>292</v>
      </c>
      <c r="B103" s="1116" t="s">
        <v>1037</v>
      </c>
      <c r="C103" s="1116"/>
      <c r="D103" s="1116"/>
      <c r="E103" s="1116"/>
      <c r="F103" s="1116"/>
      <c r="G103" s="1116"/>
      <c r="H103" s="1116"/>
      <c r="I103" s="1116"/>
      <c r="J103" s="577"/>
      <c r="K103" s="577"/>
      <c r="L103" s="577"/>
      <c r="M103" s="577"/>
      <c r="N103" s="577"/>
      <c r="O103" s="577"/>
      <c r="P103" s="577"/>
      <c r="Q103" s="577"/>
      <c r="R103" s="577"/>
      <c r="S103" s="577"/>
      <c r="T103" s="577"/>
      <c r="U103" s="577"/>
      <c r="V103" s="577"/>
      <c r="W103" s="577"/>
      <c r="X103" s="577"/>
      <c r="Y103" s="577"/>
    </row>
    <row r="104" spans="1:25" s="574" customFormat="1" ht="38.25" customHeight="1">
      <c r="A104" s="684">
        <v>1</v>
      </c>
      <c r="B104" s="1092" t="s">
        <v>159</v>
      </c>
      <c r="C104" s="1093"/>
      <c r="D104" s="1093"/>
      <c r="E104" s="1094"/>
      <c r="F104" s="697"/>
      <c r="G104" s="1079"/>
      <c r="H104" s="1080"/>
      <c r="I104" s="689"/>
      <c r="J104" s="577"/>
      <c r="K104" s="577"/>
      <c r="L104" s="577"/>
      <c r="M104" s="577"/>
      <c r="N104" s="681"/>
      <c r="O104" s="577"/>
      <c r="P104" s="577"/>
      <c r="Q104" s="577"/>
      <c r="R104" s="577"/>
      <c r="S104" s="577"/>
      <c r="T104" s="577"/>
      <c r="U104" s="577"/>
      <c r="V104" s="577"/>
      <c r="W104" s="577"/>
      <c r="X104" s="577"/>
      <c r="Y104" s="577"/>
    </row>
    <row r="105" spans="1:25" s="574" customFormat="1" ht="35.25" customHeight="1">
      <c r="A105" s="684">
        <v>2</v>
      </c>
      <c r="B105" s="1092" t="s">
        <v>134</v>
      </c>
      <c r="C105" s="1093"/>
      <c r="D105" s="1093"/>
      <c r="E105" s="1093"/>
      <c r="F105" s="697"/>
      <c r="G105" s="1079"/>
      <c r="H105" s="1080"/>
      <c r="I105" s="689"/>
      <c r="J105" s="577"/>
      <c r="K105" s="577"/>
      <c r="L105" s="577"/>
      <c r="M105" s="577"/>
      <c r="N105" s="577"/>
      <c r="O105" s="577"/>
      <c r="P105" s="577"/>
      <c r="Q105" s="577"/>
      <c r="R105" s="577"/>
      <c r="S105" s="577"/>
      <c r="T105" s="577"/>
      <c r="U105" s="577"/>
      <c r="V105" s="577"/>
      <c r="W105" s="577"/>
      <c r="X105" s="577"/>
      <c r="Y105" s="577"/>
    </row>
    <row r="106" spans="1:25" s="574" customFormat="1" ht="34.5" customHeight="1">
      <c r="A106" s="1067">
        <v>3</v>
      </c>
      <c r="B106" s="1070" t="s">
        <v>160</v>
      </c>
      <c r="C106" s="1071"/>
      <c r="D106" s="1071"/>
      <c r="E106" s="1071"/>
      <c r="F106" s="697"/>
      <c r="G106" s="1079"/>
      <c r="H106" s="1080"/>
      <c r="I106" s="689"/>
      <c r="J106" s="577"/>
      <c r="K106" s="577"/>
      <c r="L106" s="577"/>
      <c r="M106" s="577"/>
      <c r="N106" s="577"/>
      <c r="O106" s="577"/>
      <c r="P106" s="577"/>
      <c r="Q106" s="577"/>
      <c r="R106" s="577"/>
      <c r="S106" s="577"/>
      <c r="T106" s="577"/>
      <c r="U106" s="577"/>
      <c r="V106" s="577"/>
      <c r="W106" s="577"/>
      <c r="X106" s="577"/>
      <c r="Y106" s="577"/>
    </row>
    <row r="107" spans="1:25" s="574" customFormat="1" ht="27.75" customHeight="1">
      <c r="A107" s="1068"/>
      <c r="B107" s="1073"/>
      <c r="C107" s="1074"/>
      <c r="D107" s="1074"/>
      <c r="E107" s="1074"/>
      <c r="F107" s="697"/>
      <c r="G107" s="1079"/>
      <c r="H107" s="1080"/>
      <c r="I107" s="689"/>
      <c r="J107" s="577"/>
      <c r="K107" s="577"/>
      <c r="L107" s="577"/>
      <c r="M107" s="577"/>
      <c r="N107" s="577"/>
      <c r="O107" s="577"/>
      <c r="P107" s="577"/>
      <c r="Q107" s="577"/>
      <c r="R107" s="577"/>
      <c r="S107" s="577"/>
      <c r="T107" s="577"/>
      <c r="U107" s="577"/>
      <c r="V107" s="577"/>
      <c r="W107" s="577"/>
      <c r="X107" s="577"/>
      <c r="Y107" s="577"/>
    </row>
    <row r="108" spans="1:25" s="574" customFormat="1" ht="31.5" customHeight="1">
      <c r="A108" s="1068"/>
      <c r="B108" s="579"/>
      <c r="E108" s="588" t="s">
        <v>136</v>
      </c>
      <c r="F108" s="697"/>
      <c r="G108" s="1079"/>
      <c r="H108" s="1080"/>
      <c r="I108" s="689"/>
      <c r="J108" s="577"/>
      <c r="K108" s="577"/>
      <c r="L108" s="577"/>
      <c r="M108" s="577"/>
      <c r="N108" s="577"/>
      <c r="O108" s="577"/>
      <c r="P108" s="577"/>
      <c r="Q108" s="577"/>
      <c r="R108" s="577"/>
      <c r="S108" s="577"/>
      <c r="T108" s="577"/>
      <c r="U108" s="577"/>
      <c r="V108" s="577"/>
      <c r="W108" s="577"/>
      <c r="X108" s="577"/>
      <c r="Y108" s="577"/>
    </row>
    <row r="109" spans="1:25" s="574" customFormat="1" ht="31.5" customHeight="1">
      <c r="A109" s="1068"/>
      <c r="B109" s="579"/>
      <c r="E109" s="588" t="s">
        <v>137</v>
      </c>
      <c r="F109" s="697"/>
      <c r="G109" s="1079"/>
      <c r="H109" s="1080"/>
      <c r="I109" s="689"/>
      <c r="J109" s="577"/>
      <c r="K109" s="577"/>
      <c r="L109" s="577"/>
      <c r="M109" s="577"/>
      <c r="N109" s="577"/>
      <c r="O109" s="577"/>
      <c r="P109" s="577"/>
      <c r="Q109" s="577"/>
      <c r="R109" s="577"/>
      <c r="S109" s="577"/>
      <c r="T109" s="577"/>
      <c r="U109" s="577"/>
      <c r="V109" s="577"/>
      <c r="W109" s="577"/>
      <c r="X109" s="577"/>
      <c r="Y109" s="577"/>
    </row>
    <row r="110" spans="1:25" s="574" customFormat="1" ht="30" customHeight="1">
      <c r="A110" s="1069"/>
      <c r="B110" s="580"/>
      <c r="C110" s="581"/>
      <c r="D110" s="581"/>
      <c r="E110" s="589" t="s">
        <v>138</v>
      </c>
      <c r="F110" s="697"/>
      <c r="G110" s="1079"/>
      <c r="H110" s="1080"/>
      <c r="I110" s="689"/>
      <c r="J110" s="577"/>
      <c r="K110" s="577"/>
      <c r="L110" s="577"/>
      <c r="M110" s="577"/>
      <c r="N110" s="577"/>
      <c r="O110" s="577"/>
      <c r="P110" s="577"/>
      <c r="Q110" s="577"/>
      <c r="R110" s="577"/>
      <c r="S110" s="577"/>
      <c r="T110" s="577"/>
      <c r="U110" s="577"/>
      <c r="V110" s="577"/>
      <c r="W110" s="577"/>
      <c r="X110" s="577"/>
      <c r="Y110" s="577"/>
    </row>
    <row r="111" spans="1:25" s="574" customFormat="1" ht="15.75" customHeight="1">
      <c r="A111" s="575"/>
      <c r="B111" s="582"/>
      <c r="C111" s="583"/>
      <c r="D111" s="583"/>
      <c r="E111" s="583"/>
      <c r="F111" s="583"/>
      <c r="G111" s="583"/>
      <c r="H111" s="583"/>
      <c r="I111" s="583"/>
      <c r="J111" s="573"/>
    </row>
    <row r="112" spans="1:25" s="574" customFormat="1" ht="43.9" customHeight="1">
      <c r="A112" s="700" t="s">
        <v>293</v>
      </c>
      <c r="B112" s="1117" t="s">
        <v>294</v>
      </c>
      <c r="C112" s="1118"/>
      <c r="D112" s="1118"/>
      <c r="E112" s="1118"/>
      <c r="F112" s="701"/>
      <c r="G112" s="701"/>
      <c r="H112" s="701"/>
      <c r="I112" s="701"/>
      <c r="J112" s="573"/>
    </row>
    <row r="113" spans="1:25" s="574" customFormat="1" ht="59.25" customHeight="1">
      <c r="A113" s="684" t="s">
        <v>74</v>
      </c>
      <c r="B113" s="1078" t="s">
        <v>1038</v>
      </c>
      <c r="C113" s="1078"/>
      <c r="D113" s="1078"/>
      <c r="E113" s="1078"/>
      <c r="F113" s="689"/>
      <c r="G113" s="1079"/>
      <c r="H113" s="1080"/>
      <c r="I113" s="689"/>
      <c r="J113" s="577"/>
      <c r="K113" s="577"/>
      <c r="L113" s="577"/>
      <c r="M113" s="577"/>
      <c r="N113" s="577"/>
      <c r="O113" s="577"/>
      <c r="P113" s="577"/>
      <c r="Q113" s="577"/>
      <c r="R113" s="577"/>
      <c r="S113" s="577"/>
      <c r="T113" s="577"/>
      <c r="U113" s="577"/>
      <c r="V113" s="577"/>
      <c r="W113" s="577"/>
      <c r="X113" s="577"/>
      <c r="Y113" s="577"/>
    </row>
    <row r="114" spans="1:25" s="574" customFormat="1" ht="42" customHeight="1">
      <c r="A114" s="684" t="s">
        <v>75</v>
      </c>
      <c r="B114" s="1078" t="s">
        <v>164</v>
      </c>
      <c r="C114" s="1119"/>
      <c r="D114" s="1119"/>
      <c r="E114" s="1119"/>
      <c r="F114" s="689"/>
      <c r="G114" s="1079"/>
      <c r="H114" s="1080"/>
      <c r="I114" s="689"/>
      <c r="J114" s="577"/>
      <c r="K114" s="577"/>
      <c r="L114" s="577"/>
      <c r="M114" s="577"/>
      <c r="N114" s="577"/>
      <c r="O114" s="577"/>
      <c r="P114" s="577"/>
      <c r="Q114" s="577"/>
      <c r="R114" s="577"/>
      <c r="S114" s="577"/>
      <c r="T114" s="577"/>
      <c r="U114" s="577"/>
      <c r="V114" s="577"/>
      <c r="W114" s="577"/>
      <c r="X114" s="577"/>
      <c r="Y114" s="577"/>
    </row>
    <row r="115" spans="1:25" s="574" customFormat="1" ht="48" customHeight="1">
      <c r="A115" s="684" t="s">
        <v>76</v>
      </c>
      <c r="B115" s="1078" t="s">
        <v>1039</v>
      </c>
      <c r="C115" s="1078"/>
      <c r="D115" s="1078"/>
      <c r="E115" s="1078"/>
      <c r="F115" s="689"/>
      <c r="G115" s="1079"/>
      <c r="H115" s="1080"/>
      <c r="I115" s="689"/>
      <c r="J115" s="577"/>
      <c r="K115" s="577"/>
      <c r="L115" s="577"/>
      <c r="M115" s="577"/>
      <c r="N115" s="577"/>
      <c r="O115" s="577"/>
      <c r="P115" s="577"/>
      <c r="Q115" s="577"/>
      <c r="R115" s="577"/>
      <c r="S115" s="577"/>
      <c r="T115" s="577"/>
      <c r="U115" s="577"/>
      <c r="V115" s="577"/>
      <c r="W115" s="577"/>
      <c r="X115" s="577"/>
      <c r="Y115" s="577"/>
    </row>
    <row r="116" spans="1:25" s="574" customFormat="1" ht="34.5" hidden="1" customHeight="1">
      <c r="A116" s="684"/>
      <c r="B116" s="1078"/>
      <c r="C116" s="1078"/>
      <c r="D116" s="1078"/>
      <c r="E116" s="1078"/>
      <c r="F116" s="1112"/>
      <c r="G116" s="1082"/>
      <c r="H116" s="1081"/>
      <c r="I116" s="1082"/>
      <c r="J116" s="577"/>
      <c r="K116" s="577"/>
      <c r="L116" s="577"/>
      <c r="M116" s="577"/>
      <c r="N116" s="577"/>
      <c r="O116" s="577"/>
      <c r="P116" s="577"/>
      <c r="Q116" s="577"/>
      <c r="R116" s="577"/>
      <c r="S116" s="577"/>
      <c r="T116" s="577"/>
      <c r="U116" s="577"/>
      <c r="V116" s="577"/>
      <c r="W116" s="577"/>
      <c r="X116" s="577"/>
      <c r="Y116" s="577"/>
    </row>
    <row r="117" spans="1:25" s="574" customFormat="1" ht="38.25" customHeight="1">
      <c r="A117" s="684" t="s">
        <v>166</v>
      </c>
      <c r="B117" s="1078" t="s">
        <v>142</v>
      </c>
      <c r="C117" s="1078"/>
      <c r="D117" s="1078"/>
      <c r="E117" s="1078"/>
      <c r="F117" s="689"/>
      <c r="G117" s="1079"/>
      <c r="H117" s="1080"/>
      <c r="I117" s="689"/>
      <c r="J117" s="577"/>
      <c r="K117" s="577"/>
      <c r="L117" s="577"/>
      <c r="M117" s="577"/>
      <c r="N117" s="577"/>
      <c r="O117" s="577"/>
      <c r="P117" s="577"/>
      <c r="Q117" s="577"/>
      <c r="R117" s="577"/>
      <c r="S117" s="577"/>
      <c r="T117" s="577"/>
      <c r="U117" s="577"/>
      <c r="V117" s="577"/>
      <c r="W117" s="577"/>
      <c r="X117" s="577"/>
      <c r="Y117" s="577"/>
    </row>
    <row r="118" spans="1:25" s="574" customFormat="1" ht="32.25" customHeight="1">
      <c r="A118" s="684" t="s">
        <v>167</v>
      </c>
      <c r="B118" s="1078" t="s">
        <v>295</v>
      </c>
      <c r="C118" s="1078"/>
      <c r="D118" s="1078"/>
      <c r="E118" s="1078"/>
      <c r="F118" s="689"/>
      <c r="G118" s="1079"/>
      <c r="H118" s="1080"/>
      <c r="I118" s="689"/>
      <c r="J118" s="577"/>
      <c r="K118" s="577"/>
      <c r="L118" s="577"/>
      <c r="M118" s="577"/>
      <c r="N118" s="577"/>
      <c r="O118" s="577"/>
      <c r="P118" s="577"/>
      <c r="Q118" s="577"/>
      <c r="R118" s="577"/>
      <c r="S118" s="577"/>
      <c r="T118" s="577"/>
      <c r="U118" s="577"/>
      <c r="V118" s="577"/>
      <c r="W118" s="577"/>
      <c r="X118" s="577"/>
      <c r="Y118" s="577"/>
    </row>
    <row r="119" spans="1:25" s="574" customFormat="1" ht="96" customHeight="1">
      <c r="A119" s="1120" t="s">
        <v>169</v>
      </c>
      <c r="B119" s="1102" t="s">
        <v>144</v>
      </c>
      <c r="C119" s="1103"/>
      <c r="D119" s="1103"/>
      <c r="E119" s="1103"/>
      <c r="F119" s="693"/>
      <c r="G119" s="1124"/>
      <c r="H119" s="1125"/>
      <c r="I119" s="691"/>
      <c r="J119" s="577"/>
      <c r="K119" s="577"/>
      <c r="L119" s="577"/>
      <c r="M119" s="577"/>
      <c r="N119" s="577"/>
      <c r="O119" s="577"/>
      <c r="P119" s="577"/>
      <c r="Q119" s="577"/>
      <c r="R119" s="577"/>
      <c r="S119" s="577"/>
      <c r="T119" s="577"/>
      <c r="U119" s="577"/>
      <c r="V119" s="577"/>
      <c r="W119" s="577"/>
      <c r="X119" s="577"/>
      <c r="Y119" s="577"/>
    </row>
    <row r="120" spans="1:25" s="574" customFormat="1" ht="4.5" customHeight="1">
      <c r="A120" s="1121"/>
      <c r="B120" s="1123" t="s">
        <v>145</v>
      </c>
      <c r="C120" s="1123"/>
      <c r="D120" s="1123"/>
      <c r="E120" s="1123"/>
      <c r="F120" s="702"/>
      <c r="G120" s="703"/>
      <c r="H120" s="702"/>
      <c r="I120" s="704"/>
      <c r="J120" s="577"/>
      <c r="K120" s="577"/>
      <c r="L120" s="577"/>
      <c r="M120" s="577"/>
      <c r="N120" s="577"/>
      <c r="O120" s="577"/>
      <c r="P120" s="577"/>
      <c r="Q120" s="577"/>
      <c r="R120" s="577"/>
      <c r="S120" s="577"/>
      <c r="T120" s="577"/>
      <c r="U120" s="577"/>
      <c r="V120" s="577"/>
      <c r="W120" s="577"/>
      <c r="X120" s="577"/>
      <c r="Y120" s="577"/>
    </row>
    <row r="121" spans="1:25" s="574" customFormat="1" ht="18.75" customHeight="1">
      <c r="A121" s="1122"/>
      <c r="B121" s="1078"/>
      <c r="C121" s="1078"/>
      <c r="D121" s="1078"/>
      <c r="E121" s="1078"/>
      <c r="F121" s="705" t="s">
        <v>172</v>
      </c>
      <c r="G121" s="706" t="s">
        <v>172</v>
      </c>
      <c r="H121" s="707"/>
      <c r="I121" s="708" t="s">
        <v>172</v>
      </c>
      <c r="J121" s="577"/>
      <c r="K121" s="577"/>
      <c r="L121" s="577"/>
      <c r="M121" s="577"/>
      <c r="N121" s="577"/>
      <c r="O121" s="577"/>
      <c r="P121" s="577"/>
      <c r="Q121" s="577"/>
      <c r="R121" s="577"/>
      <c r="S121" s="577"/>
      <c r="T121" s="577"/>
      <c r="U121" s="577"/>
      <c r="V121" s="577"/>
      <c r="W121" s="577"/>
      <c r="X121" s="577"/>
      <c r="Y121" s="577"/>
    </row>
    <row r="122" spans="1:25" s="712" customFormat="1" ht="21.75" hidden="1" customHeight="1">
      <c r="A122" s="709"/>
      <c r="B122" s="710" t="s">
        <v>149</v>
      </c>
      <c r="C122" s="711"/>
      <c r="D122" s="711"/>
      <c r="E122" s="711"/>
      <c r="F122" s="711"/>
      <c r="G122" s="711"/>
      <c r="H122" s="711"/>
      <c r="I122" s="711"/>
      <c r="J122" s="581"/>
    </row>
    <row r="123" spans="1:25" s="574" customFormat="1" ht="36.75" hidden="1" customHeight="1">
      <c r="A123" s="713" t="s">
        <v>296</v>
      </c>
      <c r="B123" s="1086" t="s">
        <v>174</v>
      </c>
      <c r="C123" s="1087"/>
      <c r="D123" s="1087"/>
      <c r="E123" s="1087"/>
      <c r="F123" s="714"/>
      <c r="G123" s="715"/>
      <c r="H123" s="715"/>
      <c r="I123" s="716"/>
      <c r="J123" s="577"/>
      <c r="K123" s="577"/>
      <c r="L123" s="577"/>
      <c r="M123" s="577"/>
      <c r="N123" s="577"/>
      <c r="O123" s="577"/>
      <c r="P123" s="577"/>
      <c r="Q123" s="577"/>
      <c r="R123" s="577"/>
      <c r="S123" s="577"/>
      <c r="T123" s="577"/>
      <c r="U123" s="577"/>
      <c r="V123" s="577"/>
      <c r="W123" s="577"/>
      <c r="X123" s="577"/>
      <c r="Y123" s="577"/>
    </row>
    <row r="124" spans="1:25" s="574" customFormat="1" ht="57.75" hidden="1" customHeight="1">
      <c r="A124" s="684" t="s">
        <v>175</v>
      </c>
      <c r="B124" s="1093" t="s">
        <v>297</v>
      </c>
      <c r="C124" s="1093"/>
      <c r="D124" s="1093"/>
      <c r="E124" s="1107"/>
      <c r="F124" s="690"/>
      <c r="G124" s="1079"/>
      <c r="H124" s="1080"/>
      <c r="I124" s="717"/>
      <c r="J124" s="577"/>
      <c r="K124" s="577"/>
      <c r="L124" s="577"/>
      <c r="M124" s="577"/>
      <c r="N124" s="577"/>
      <c r="O124" s="577"/>
      <c r="P124" s="577"/>
      <c r="Q124" s="577"/>
      <c r="R124" s="577"/>
      <c r="S124" s="577"/>
      <c r="T124" s="577"/>
      <c r="U124" s="577"/>
      <c r="V124" s="577"/>
      <c r="W124" s="577"/>
      <c r="X124" s="577"/>
      <c r="Y124" s="577"/>
    </row>
    <row r="125" spans="1:25" s="574" customFormat="1" ht="48" hidden="1" customHeight="1">
      <c r="A125" s="684" t="s">
        <v>177</v>
      </c>
      <c r="B125" s="1093" t="s">
        <v>298</v>
      </c>
      <c r="C125" s="1093"/>
      <c r="D125" s="1093"/>
      <c r="E125" s="1107"/>
      <c r="F125" s="693"/>
      <c r="G125" s="1079"/>
      <c r="H125" s="1080"/>
      <c r="I125" s="717"/>
      <c r="J125" s="577"/>
      <c r="K125" s="577"/>
      <c r="L125" s="577"/>
      <c r="M125" s="577"/>
      <c r="N125" s="577"/>
      <c r="O125" s="577"/>
      <c r="P125" s="577"/>
      <c r="Q125" s="577"/>
      <c r="R125" s="577"/>
      <c r="S125" s="577"/>
      <c r="T125" s="577"/>
      <c r="U125" s="577"/>
      <c r="V125" s="577"/>
      <c r="W125" s="577"/>
      <c r="X125" s="577"/>
      <c r="Y125" s="577"/>
    </row>
    <row r="126" spans="1:25" s="574" customFormat="1" ht="40.5" hidden="1" customHeight="1">
      <c r="A126" s="684" t="s">
        <v>179</v>
      </c>
      <c r="B126" s="1093" t="s">
        <v>299</v>
      </c>
      <c r="C126" s="1093"/>
      <c r="D126" s="1093"/>
      <c r="E126" s="1107"/>
      <c r="F126" s="689"/>
      <c r="G126" s="1079"/>
      <c r="H126" s="1080"/>
      <c r="I126" s="689"/>
      <c r="J126" s="577"/>
      <c r="K126" s="577"/>
      <c r="L126" s="577"/>
      <c r="M126" s="577"/>
      <c r="N126" s="577"/>
      <c r="O126" s="577"/>
      <c r="P126" s="577"/>
      <c r="Q126" s="577"/>
      <c r="R126" s="577"/>
      <c r="S126" s="577"/>
      <c r="T126" s="577"/>
      <c r="U126" s="577"/>
      <c r="V126" s="577"/>
      <c r="W126" s="577"/>
      <c r="X126" s="577"/>
      <c r="Y126" s="577"/>
    </row>
    <row r="127" spans="1:25" s="574" customFormat="1" ht="24" hidden="1" customHeight="1">
      <c r="A127" s="684" t="s">
        <v>181</v>
      </c>
      <c r="B127" s="1093" t="s">
        <v>142</v>
      </c>
      <c r="C127" s="1093"/>
      <c r="D127" s="1093"/>
      <c r="E127" s="1107"/>
      <c r="F127" s="689"/>
      <c r="G127" s="1079"/>
      <c r="H127" s="1080"/>
      <c r="I127" s="689"/>
      <c r="J127" s="577"/>
      <c r="K127" s="577"/>
      <c r="L127" s="577"/>
      <c r="M127" s="577"/>
      <c r="N127" s="577"/>
      <c r="O127" s="577"/>
      <c r="P127" s="577"/>
      <c r="Q127" s="577"/>
      <c r="R127" s="577"/>
      <c r="S127" s="577"/>
      <c r="T127" s="577"/>
      <c r="U127" s="577"/>
      <c r="V127" s="577"/>
      <c r="W127" s="577"/>
      <c r="X127" s="577"/>
      <c r="Y127" s="577"/>
    </row>
    <row r="128" spans="1:25" s="574" customFormat="1" ht="27" hidden="1" customHeight="1">
      <c r="A128" s="684" t="s">
        <v>182</v>
      </c>
      <c r="B128" s="1093" t="s">
        <v>300</v>
      </c>
      <c r="C128" s="1093"/>
      <c r="D128" s="1093"/>
      <c r="E128" s="1107"/>
      <c r="F128" s="689"/>
      <c r="G128" s="1079"/>
      <c r="H128" s="1080"/>
      <c r="I128" s="689"/>
      <c r="J128" s="577"/>
      <c r="K128" s="577"/>
      <c r="L128" s="577"/>
      <c r="M128" s="577"/>
      <c r="N128" s="577"/>
      <c r="O128" s="577"/>
      <c r="P128" s="577"/>
      <c r="Q128" s="577"/>
      <c r="R128" s="577"/>
      <c r="S128" s="577"/>
      <c r="T128" s="577"/>
      <c r="U128" s="577"/>
      <c r="V128" s="577"/>
      <c r="W128" s="577"/>
      <c r="X128" s="577"/>
      <c r="Y128" s="577"/>
    </row>
    <row r="129" spans="1:25" s="574" customFormat="1" ht="53.25" hidden="1" customHeight="1">
      <c r="A129" s="1067" t="s">
        <v>186</v>
      </c>
      <c r="B129" s="1102" t="s">
        <v>144</v>
      </c>
      <c r="C129" s="1103"/>
      <c r="D129" s="1103"/>
      <c r="E129" s="1103"/>
      <c r="F129" s="691"/>
      <c r="G129" s="692"/>
      <c r="H129" s="693"/>
      <c r="I129" s="691"/>
      <c r="J129" s="577"/>
      <c r="K129" s="577"/>
      <c r="L129" s="577"/>
      <c r="M129" s="577"/>
      <c r="N129" s="577"/>
      <c r="O129" s="577"/>
      <c r="P129" s="577"/>
      <c r="Q129" s="577"/>
      <c r="R129" s="577"/>
      <c r="S129" s="577"/>
      <c r="T129" s="577"/>
      <c r="U129" s="577"/>
      <c r="V129" s="577"/>
      <c r="W129" s="577"/>
      <c r="X129" s="577"/>
      <c r="Y129" s="577"/>
    </row>
    <row r="130" spans="1:25" s="574" customFormat="1" ht="27" hidden="1" customHeight="1">
      <c r="A130" s="1069"/>
      <c r="B130" s="1104" t="s">
        <v>145</v>
      </c>
      <c r="C130" s="1105"/>
      <c r="D130" s="1105"/>
      <c r="E130" s="1106"/>
      <c r="F130" s="718"/>
      <c r="G130" s="718"/>
      <c r="H130" s="719"/>
      <c r="I130" s="720"/>
      <c r="J130" s="577"/>
      <c r="K130" s="577"/>
      <c r="L130" s="577"/>
      <c r="M130" s="577"/>
      <c r="N130" s="577"/>
      <c r="O130" s="577"/>
      <c r="P130" s="577"/>
      <c r="Q130" s="577"/>
      <c r="R130" s="577"/>
      <c r="S130" s="577"/>
      <c r="T130" s="577"/>
      <c r="U130" s="577"/>
      <c r="V130" s="577"/>
      <c r="W130" s="577"/>
      <c r="X130" s="577"/>
      <c r="Y130" s="577"/>
    </row>
    <row r="131" spans="1:25" s="574" customFormat="1" ht="14.25" customHeight="1">
      <c r="A131" s="575"/>
      <c r="B131" s="721"/>
      <c r="C131" s="722"/>
      <c r="D131" s="722"/>
      <c r="E131" s="723"/>
      <c r="F131" s="583"/>
      <c r="G131" s="583"/>
      <c r="H131" s="583"/>
      <c r="I131" s="583"/>
      <c r="J131" s="577"/>
      <c r="K131" s="577"/>
      <c r="L131" s="577"/>
      <c r="M131" s="577"/>
      <c r="N131" s="577"/>
      <c r="O131" s="577"/>
      <c r="P131" s="577"/>
      <c r="Q131" s="577"/>
      <c r="R131" s="577"/>
      <c r="S131" s="577"/>
      <c r="T131" s="577"/>
      <c r="U131" s="577"/>
      <c r="V131" s="577"/>
      <c r="W131" s="577"/>
      <c r="X131" s="577"/>
      <c r="Y131" s="577"/>
    </row>
    <row r="132" spans="1:25" s="574" customFormat="1" ht="45" customHeight="1">
      <c r="A132" s="684">
        <v>4</v>
      </c>
      <c r="B132" s="1078" t="s">
        <v>1040</v>
      </c>
      <c r="C132" s="1078"/>
      <c r="D132" s="1078"/>
      <c r="E132" s="1078"/>
      <c r="F132" s="1078"/>
      <c r="G132" s="1078"/>
      <c r="H132" s="1078"/>
      <c r="I132" s="683"/>
      <c r="J132" s="577"/>
      <c r="K132" s="577"/>
      <c r="L132" s="577"/>
      <c r="M132" s="577"/>
      <c r="N132" s="577"/>
      <c r="O132" s="577"/>
      <c r="P132" s="577"/>
      <c r="Q132" s="577"/>
      <c r="R132" s="577"/>
      <c r="S132" s="577" t="s">
        <v>27</v>
      </c>
      <c r="T132" s="577"/>
      <c r="U132" s="577"/>
      <c r="V132" s="577"/>
      <c r="W132" s="577"/>
      <c r="X132" s="577"/>
      <c r="Y132" s="577"/>
    </row>
    <row r="133" spans="1:25" s="574" customFormat="1" ht="12.75" customHeight="1">
      <c r="A133" s="713"/>
      <c r="B133" s="1086"/>
      <c r="C133" s="1087"/>
      <c r="D133" s="1087"/>
      <c r="E133" s="1087"/>
      <c r="F133" s="714"/>
      <c r="G133" s="715"/>
      <c r="H133" s="715"/>
      <c r="I133" s="716"/>
      <c r="J133" s="577"/>
      <c r="K133" s="577"/>
      <c r="L133" s="577"/>
      <c r="M133" s="577"/>
      <c r="N133" s="577"/>
      <c r="O133" s="577"/>
      <c r="P133" s="577"/>
      <c r="Q133" s="577"/>
      <c r="R133" s="577"/>
      <c r="S133" s="577" t="s">
        <v>31</v>
      </c>
      <c r="T133" s="577"/>
      <c r="U133" s="577"/>
      <c r="V133" s="577"/>
      <c r="W133" s="577"/>
      <c r="X133" s="577"/>
      <c r="Y133" s="577"/>
    </row>
    <row r="134" spans="1:25" s="574" customFormat="1" ht="52.5" customHeight="1">
      <c r="A134" s="684">
        <v>5</v>
      </c>
      <c r="B134" s="1078" t="s">
        <v>1041</v>
      </c>
      <c r="C134" s="1078"/>
      <c r="D134" s="1078"/>
      <c r="E134" s="1078"/>
      <c r="F134" s="1078"/>
      <c r="G134" s="1078"/>
      <c r="H134" s="1078"/>
      <c r="I134" s="683"/>
      <c r="J134" s="577"/>
      <c r="K134" s="577"/>
      <c r="L134" s="577"/>
      <c r="M134" s="577"/>
      <c r="N134" s="577"/>
      <c r="O134" s="577"/>
      <c r="P134" s="577"/>
      <c r="Q134" s="577"/>
      <c r="R134" s="577"/>
      <c r="S134" s="577"/>
      <c r="T134" s="577"/>
      <c r="U134" s="577"/>
      <c r="V134" s="577"/>
      <c r="W134" s="577"/>
      <c r="X134" s="577"/>
      <c r="Y134" s="577"/>
    </row>
    <row r="135" spans="1:25" s="574" customFormat="1" ht="12" customHeight="1">
      <c r="A135" s="713"/>
      <c r="B135" s="1086"/>
      <c r="C135" s="1087"/>
      <c r="D135" s="1087"/>
      <c r="E135" s="1087"/>
      <c r="F135" s="714"/>
      <c r="G135" s="715"/>
      <c r="H135" s="715"/>
      <c r="I135" s="716"/>
      <c r="J135" s="577"/>
      <c r="K135" s="577"/>
      <c r="L135" s="577"/>
      <c r="M135" s="577"/>
      <c r="N135" s="577"/>
      <c r="O135" s="577"/>
      <c r="P135" s="577"/>
      <c r="Q135" s="577"/>
      <c r="R135" s="577"/>
      <c r="S135" s="577"/>
      <c r="T135" s="577"/>
      <c r="U135" s="577"/>
      <c r="V135" s="577"/>
      <c r="W135" s="577"/>
      <c r="X135" s="577"/>
      <c r="Y135" s="577"/>
    </row>
    <row r="136" spans="1:25" s="574" customFormat="1" ht="72" customHeight="1">
      <c r="A136" s="684">
        <v>6</v>
      </c>
      <c r="B136" s="1078" t="s">
        <v>1042</v>
      </c>
      <c r="C136" s="1078"/>
      <c r="D136" s="1078"/>
      <c r="E136" s="1078"/>
      <c r="F136" s="1078"/>
      <c r="G136" s="1078"/>
      <c r="H136" s="1078"/>
      <c r="I136" s="683"/>
      <c r="J136" s="577"/>
      <c r="K136" s="577"/>
      <c r="L136" s="577"/>
      <c r="M136" s="577"/>
      <c r="N136" s="577"/>
      <c r="O136" s="577"/>
      <c r="P136" s="577"/>
      <c r="Q136" s="577"/>
      <c r="R136" s="577"/>
      <c r="S136" s="577"/>
      <c r="T136" s="577"/>
      <c r="U136" s="577"/>
      <c r="V136" s="577"/>
      <c r="W136" s="577"/>
      <c r="X136" s="577"/>
      <c r="Y136" s="577"/>
    </row>
    <row r="137" spans="1:25" s="574" customFormat="1" ht="16.5">
      <c r="A137" s="713"/>
      <c r="B137" s="1086"/>
      <c r="C137" s="1087"/>
      <c r="D137" s="1087"/>
      <c r="E137" s="1087"/>
      <c r="F137" s="714"/>
      <c r="G137" s="715"/>
      <c r="H137" s="715"/>
      <c r="I137" s="716"/>
      <c r="J137" s="577"/>
      <c r="K137" s="577"/>
      <c r="L137" s="577"/>
      <c r="M137" s="577"/>
      <c r="N137" s="577"/>
      <c r="O137" s="577"/>
      <c r="P137" s="577"/>
      <c r="Q137" s="577"/>
      <c r="R137" s="577"/>
      <c r="S137" s="577"/>
      <c r="T137" s="577"/>
      <c r="U137" s="577"/>
      <c r="V137" s="577"/>
      <c r="W137" s="577"/>
      <c r="X137" s="577"/>
      <c r="Y137" s="577"/>
    </row>
    <row r="138" spans="1:25" s="574" customFormat="1" ht="42" customHeight="1">
      <c r="A138" s="684">
        <v>7</v>
      </c>
      <c r="B138" s="1105" t="s">
        <v>148</v>
      </c>
      <c r="C138" s="1105"/>
      <c r="D138" s="1105"/>
      <c r="E138" s="1105"/>
      <c r="F138" s="697"/>
      <c r="G138" s="1126"/>
      <c r="H138" s="1127"/>
      <c r="I138" s="697"/>
      <c r="J138" s="577"/>
      <c r="K138" s="577"/>
      <c r="L138" s="577"/>
      <c r="M138" s="577"/>
      <c r="N138" s="577"/>
      <c r="O138" s="577"/>
      <c r="P138" s="577"/>
      <c r="Q138" s="577"/>
      <c r="R138" s="577"/>
      <c r="S138" s="577"/>
      <c r="T138" s="577"/>
      <c r="U138" s="577"/>
      <c r="V138" s="577"/>
      <c r="W138" s="577"/>
      <c r="X138" s="577"/>
      <c r="Y138" s="577"/>
    </row>
    <row r="139" spans="1:25" s="574" customFormat="1" ht="21.75" customHeight="1">
      <c r="A139" s="575"/>
      <c r="B139" s="573"/>
      <c r="C139" s="573"/>
      <c r="D139" s="573"/>
      <c r="E139" s="573"/>
      <c r="F139" s="573"/>
      <c r="G139" s="573"/>
      <c r="H139" s="573"/>
      <c r="I139" s="573"/>
      <c r="J139" s="573"/>
    </row>
    <row r="140" spans="1:25" ht="27" hidden="1" customHeight="1">
      <c r="A140" s="1128" t="s">
        <v>301</v>
      </c>
      <c r="B140" s="1129"/>
      <c r="C140" s="1129"/>
      <c r="D140" s="1129"/>
      <c r="E140" s="1129"/>
      <c r="F140" s="1129"/>
      <c r="G140" s="1129"/>
      <c r="H140" s="1129"/>
      <c r="I140" s="1130"/>
      <c r="J140" s="376"/>
      <c r="K140" s="376"/>
      <c r="L140" s="376"/>
      <c r="M140" s="418"/>
      <c r="N140" s="376"/>
      <c r="O140" s="376"/>
      <c r="P140" s="376"/>
      <c r="Q140" s="376"/>
      <c r="R140" s="376"/>
      <c r="S140" s="376"/>
      <c r="T140" s="376"/>
      <c r="U140" s="376"/>
      <c r="V140" s="376"/>
      <c r="W140" s="376"/>
      <c r="X140" s="376"/>
    </row>
    <row r="141" spans="1:25" ht="52.5" hidden="1" customHeight="1">
      <c r="A141" s="1117" t="s">
        <v>302</v>
      </c>
      <c r="B141" s="1118"/>
      <c r="C141" s="1118"/>
      <c r="D141" s="1118"/>
      <c r="E141" s="1118"/>
      <c r="F141" s="1118"/>
      <c r="G141" s="1118"/>
      <c r="H141" s="1118"/>
      <c r="I141" s="1118"/>
      <c r="J141" s="376"/>
      <c r="K141" s="376"/>
      <c r="L141" s="376"/>
      <c r="M141" s="418"/>
      <c r="N141" s="376"/>
      <c r="O141" s="376"/>
      <c r="P141" s="376"/>
      <c r="Q141" s="376"/>
      <c r="R141" s="376"/>
      <c r="S141" s="376"/>
      <c r="T141" s="376"/>
      <c r="U141" s="376"/>
      <c r="V141" s="376"/>
      <c r="W141" s="376"/>
      <c r="X141" s="376"/>
    </row>
    <row r="142" spans="1:25" ht="34.5" hidden="1" customHeight="1">
      <c r="A142" s="684" t="s">
        <v>152</v>
      </c>
      <c r="B142" s="1131" t="s">
        <v>290</v>
      </c>
      <c r="C142" s="1131"/>
      <c r="D142" s="1131"/>
      <c r="E142" s="1131"/>
      <c r="F142" s="1132"/>
      <c r="G142" s="1132"/>
      <c r="H142" s="1132"/>
      <c r="I142" s="1080"/>
      <c r="J142" s="376"/>
      <c r="K142" s="376"/>
      <c r="L142" s="376"/>
      <c r="M142" s="418"/>
      <c r="N142" s="376"/>
      <c r="O142" s="376"/>
      <c r="P142" s="376"/>
      <c r="Q142" s="376"/>
      <c r="R142" s="376"/>
      <c r="S142" s="376"/>
      <c r="T142" s="376"/>
      <c r="U142" s="376"/>
      <c r="V142" s="376"/>
      <c r="W142" s="376"/>
      <c r="X142" s="376"/>
    </row>
    <row r="143" spans="1:25" ht="97.5" hidden="1" customHeight="1">
      <c r="A143" s="684" t="s">
        <v>154</v>
      </c>
      <c r="B143" s="1133" t="s">
        <v>195</v>
      </c>
      <c r="C143" s="1134"/>
      <c r="D143" s="1134"/>
      <c r="E143" s="1135"/>
      <c r="F143" s="1079"/>
      <c r="G143" s="1132"/>
      <c r="H143" s="1132"/>
      <c r="I143" s="1080"/>
      <c r="J143" s="376"/>
      <c r="K143" s="376"/>
      <c r="L143" s="376"/>
      <c r="M143" s="418"/>
      <c r="N143" s="376"/>
      <c r="O143" s="376"/>
      <c r="P143" s="376"/>
      <c r="Q143" s="376"/>
      <c r="R143" s="376"/>
      <c r="S143" s="376"/>
      <c r="T143" s="376"/>
      <c r="U143" s="376"/>
      <c r="V143" s="376"/>
      <c r="W143" s="376"/>
      <c r="X143" s="376"/>
    </row>
    <row r="144" spans="1:25" ht="63.75" hidden="1" customHeight="1">
      <c r="A144" s="684" t="s">
        <v>156</v>
      </c>
      <c r="B144" s="1136" t="s">
        <v>303</v>
      </c>
      <c r="C144" s="1136"/>
      <c r="D144" s="1136"/>
      <c r="E144" s="1137"/>
      <c r="F144" s="1132"/>
      <c r="G144" s="1132"/>
      <c r="H144" s="1132"/>
      <c r="I144" s="1080"/>
      <c r="J144" s="376"/>
      <c r="K144" s="376"/>
      <c r="L144" s="376"/>
      <c r="M144" s="418"/>
      <c r="N144" s="376"/>
      <c r="O144" s="376"/>
      <c r="P144" s="376"/>
      <c r="Q144" s="376"/>
      <c r="R144" s="376"/>
      <c r="S144" s="376"/>
      <c r="T144" s="376"/>
      <c r="U144" s="376"/>
      <c r="V144" s="376"/>
      <c r="W144" s="376"/>
      <c r="X144" s="376"/>
    </row>
    <row r="145" spans="1:24" ht="24.75" hidden="1" customHeight="1">
      <c r="A145" s="684" t="s">
        <v>304</v>
      </c>
      <c r="B145" s="1117" t="s">
        <v>305</v>
      </c>
      <c r="C145" s="1118"/>
      <c r="D145" s="1118"/>
      <c r="E145" s="1118"/>
      <c r="F145" s="1118"/>
      <c r="G145" s="1118"/>
      <c r="H145" s="1118"/>
      <c r="I145" s="1138"/>
      <c r="J145" s="295"/>
      <c r="K145" s="295"/>
      <c r="L145" s="295"/>
      <c r="M145" s="295"/>
      <c r="N145" s="295"/>
      <c r="O145" s="295"/>
      <c r="P145" s="295"/>
      <c r="Q145" s="295"/>
      <c r="R145" s="295"/>
      <c r="S145" s="295"/>
      <c r="T145" s="295"/>
      <c r="U145" s="295"/>
      <c r="V145" s="295"/>
      <c r="W145" s="295"/>
      <c r="X145" s="295"/>
    </row>
    <row r="146" spans="1:24" ht="36" hidden="1" customHeight="1">
      <c r="A146" s="684">
        <v>1</v>
      </c>
      <c r="B146" s="1093" t="s">
        <v>159</v>
      </c>
      <c r="C146" s="1093"/>
      <c r="D146" s="1093"/>
      <c r="E146" s="1094"/>
      <c r="F146" s="697"/>
      <c r="G146" s="1079"/>
      <c r="H146" s="1080"/>
      <c r="I146" s="689"/>
      <c r="J146" s="295"/>
      <c r="K146" s="295"/>
      <c r="L146" s="295"/>
      <c r="M146" s="295"/>
      <c r="N146" s="295"/>
      <c r="O146" s="295"/>
      <c r="P146" s="295"/>
      <c r="Q146" s="295"/>
      <c r="R146" s="295"/>
      <c r="S146" s="295"/>
      <c r="T146" s="295"/>
      <c r="U146" s="295"/>
      <c r="V146" s="295"/>
      <c r="W146" s="295"/>
      <c r="X146" s="295"/>
    </row>
    <row r="147" spans="1:24" ht="42" hidden="1" customHeight="1">
      <c r="A147" s="684">
        <v>2</v>
      </c>
      <c r="B147" s="1093" t="s">
        <v>134</v>
      </c>
      <c r="C147" s="1093"/>
      <c r="D147" s="1093"/>
      <c r="E147" s="1094"/>
      <c r="F147" s="697"/>
      <c r="G147" s="1079"/>
      <c r="H147" s="1080"/>
      <c r="I147" s="689"/>
      <c r="J147" s="295"/>
      <c r="K147" s="295"/>
      <c r="L147" s="295"/>
      <c r="M147" s="295"/>
      <c r="N147" s="295"/>
      <c r="O147" s="295"/>
      <c r="P147" s="295"/>
      <c r="Q147" s="295"/>
      <c r="R147" s="295"/>
      <c r="S147" s="295"/>
      <c r="T147" s="295"/>
      <c r="U147" s="295"/>
      <c r="V147" s="295"/>
      <c r="W147" s="295"/>
      <c r="X147" s="295"/>
    </row>
    <row r="148" spans="1:24" ht="33" hidden="1" customHeight="1">
      <c r="A148" s="724">
        <v>3</v>
      </c>
      <c r="B148" s="1071" t="s">
        <v>306</v>
      </c>
      <c r="C148" s="1071"/>
      <c r="D148" s="1071"/>
      <c r="E148" s="1072"/>
      <c r="F148" s="697"/>
      <c r="G148" s="1079"/>
      <c r="H148" s="1080"/>
      <c r="I148" s="689"/>
      <c r="J148" s="295"/>
      <c r="K148" s="295"/>
      <c r="L148" s="295"/>
      <c r="M148" s="295"/>
      <c r="N148" s="295"/>
      <c r="O148" s="295"/>
      <c r="P148" s="295"/>
      <c r="Q148" s="295"/>
      <c r="R148" s="295"/>
      <c r="S148" s="295"/>
      <c r="T148" s="295"/>
      <c r="U148" s="295"/>
      <c r="V148" s="295"/>
      <c r="W148" s="295"/>
      <c r="X148" s="295"/>
    </row>
    <row r="149" spans="1:24" ht="31.5" hidden="1" customHeight="1">
      <c r="A149" s="725"/>
      <c r="B149" s="1074"/>
      <c r="C149" s="1074"/>
      <c r="D149" s="1074"/>
      <c r="E149" s="1075"/>
      <c r="F149" s="697"/>
      <c r="G149" s="1079"/>
      <c r="H149" s="1080"/>
      <c r="I149" s="689"/>
      <c r="J149" s="295"/>
      <c r="K149" s="295"/>
      <c r="L149" s="295"/>
      <c r="M149" s="295"/>
      <c r="N149" s="295"/>
      <c r="O149" s="295"/>
      <c r="P149" s="295"/>
      <c r="Q149" s="295"/>
      <c r="R149" s="295"/>
      <c r="S149" s="295"/>
      <c r="T149" s="295"/>
      <c r="U149" s="295"/>
      <c r="V149" s="295"/>
      <c r="W149" s="295"/>
      <c r="X149" s="295"/>
    </row>
    <row r="150" spans="1:24" ht="28.5" hidden="1" customHeight="1">
      <c r="A150" s="725"/>
      <c r="B150" s="1074"/>
      <c r="C150" s="1074"/>
      <c r="D150" s="1074"/>
      <c r="E150" s="1075"/>
      <c r="F150" s="697"/>
      <c r="G150" s="1079"/>
      <c r="H150" s="1080"/>
      <c r="I150" s="689"/>
      <c r="J150" s="295"/>
      <c r="K150" s="295"/>
      <c r="L150" s="295"/>
      <c r="M150" s="295"/>
      <c r="N150" s="295"/>
      <c r="O150" s="295"/>
      <c r="P150" s="295"/>
      <c r="Q150" s="295"/>
      <c r="R150" s="295"/>
      <c r="S150" s="295"/>
      <c r="T150" s="295"/>
      <c r="U150" s="295"/>
      <c r="V150" s="295"/>
      <c r="W150" s="295"/>
      <c r="X150" s="295"/>
    </row>
    <row r="151" spans="1:24" ht="32.25" hidden="1" customHeight="1">
      <c r="A151" s="725"/>
      <c r="B151" s="1074"/>
      <c r="C151" s="1074"/>
      <c r="D151" s="1074"/>
      <c r="E151" s="1075"/>
      <c r="F151" s="697"/>
      <c r="G151" s="1079"/>
      <c r="H151" s="1080"/>
      <c r="I151" s="689"/>
      <c r="J151" s="295"/>
      <c r="K151" s="295"/>
      <c r="L151" s="295"/>
      <c r="M151" s="295"/>
      <c r="N151" s="295"/>
      <c r="O151" s="295"/>
      <c r="P151" s="295"/>
      <c r="Q151" s="295"/>
      <c r="R151" s="295"/>
      <c r="S151" s="295"/>
      <c r="T151" s="295"/>
      <c r="U151" s="295"/>
      <c r="V151" s="295"/>
      <c r="W151" s="295"/>
      <c r="X151" s="295"/>
    </row>
    <row r="152" spans="1:24" ht="35.25" hidden="1" customHeight="1">
      <c r="A152" s="725"/>
      <c r="B152" s="1139" t="s">
        <v>136</v>
      </c>
      <c r="C152" s="1139"/>
      <c r="D152" s="1139"/>
      <c r="E152" s="1140"/>
      <c r="F152" s="697"/>
      <c r="G152" s="1079"/>
      <c r="H152" s="1080"/>
      <c r="I152" s="689"/>
      <c r="J152" s="295"/>
      <c r="K152" s="295"/>
      <c r="L152" s="295"/>
      <c r="M152" s="295"/>
      <c r="N152" s="295"/>
      <c r="O152" s="295"/>
      <c r="P152" s="295"/>
      <c r="Q152" s="295"/>
      <c r="R152" s="295"/>
      <c r="S152" s="295"/>
      <c r="T152" s="295"/>
      <c r="U152" s="295"/>
      <c r="V152" s="295"/>
      <c r="W152" s="295"/>
      <c r="X152" s="295"/>
    </row>
    <row r="153" spans="1:24" ht="35.25" hidden="1" customHeight="1">
      <c r="A153" s="725"/>
      <c r="B153" s="1139" t="s">
        <v>137</v>
      </c>
      <c r="C153" s="1139"/>
      <c r="D153" s="1139"/>
      <c r="E153" s="1140"/>
      <c r="F153" s="697"/>
      <c r="G153" s="1079"/>
      <c r="H153" s="1080"/>
      <c r="I153" s="689"/>
      <c r="J153" s="295"/>
      <c r="K153" s="295"/>
      <c r="L153" s="295"/>
      <c r="M153" s="295"/>
      <c r="N153" s="295"/>
      <c r="O153" s="295"/>
      <c r="P153" s="295"/>
      <c r="Q153" s="295"/>
      <c r="R153" s="295"/>
      <c r="S153" s="295"/>
      <c r="T153" s="295"/>
      <c r="U153" s="295"/>
      <c r="V153" s="295"/>
      <c r="W153" s="295"/>
      <c r="X153" s="295"/>
    </row>
    <row r="154" spans="1:24" ht="41.25" hidden="1" customHeight="1">
      <c r="A154" s="726"/>
      <c r="B154" s="1142" t="s">
        <v>138</v>
      </c>
      <c r="C154" s="1142"/>
      <c r="D154" s="1142"/>
      <c r="E154" s="1143"/>
      <c r="F154" s="697"/>
      <c r="G154" s="1079"/>
      <c r="H154" s="1080"/>
      <c r="I154" s="689"/>
      <c r="J154" s="295"/>
      <c r="K154" s="295"/>
      <c r="L154" s="295"/>
      <c r="M154" s="295"/>
      <c r="N154" s="295"/>
      <c r="O154" s="295"/>
      <c r="P154" s="295"/>
      <c r="Q154" s="295"/>
      <c r="R154" s="295"/>
      <c r="S154" s="295"/>
      <c r="T154" s="295"/>
      <c r="U154" s="295"/>
      <c r="V154" s="295"/>
      <c r="W154" s="295"/>
      <c r="X154" s="295"/>
    </row>
    <row r="155" spans="1:24" ht="34.5" hidden="1" customHeight="1">
      <c r="A155" s="713" t="s">
        <v>307</v>
      </c>
      <c r="B155" s="1117" t="s">
        <v>198</v>
      </c>
      <c r="C155" s="1118"/>
      <c r="D155" s="1118"/>
      <c r="E155" s="1118"/>
      <c r="F155" s="714"/>
      <c r="G155" s="714"/>
      <c r="H155" s="714"/>
      <c r="I155" s="714"/>
      <c r="J155" s="295"/>
      <c r="K155" s="295"/>
      <c r="L155" s="295"/>
      <c r="M155" s="295"/>
      <c r="N155" s="295"/>
      <c r="O155" s="295"/>
      <c r="P155" s="295"/>
      <c r="Q155" s="295"/>
      <c r="R155" s="295"/>
      <c r="S155" s="295"/>
      <c r="T155" s="295"/>
      <c r="U155" s="295"/>
      <c r="V155" s="295"/>
      <c r="W155" s="295"/>
      <c r="X155" s="295"/>
    </row>
    <row r="156" spans="1:24" ht="44.25" hidden="1" customHeight="1">
      <c r="A156" s="684" t="s">
        <v>175</v>
      </c>
      <c r="B156" s="1093" t="s">
        <v>308</v>
      </c>
      <c r="C156" s="1093"/>
      <c r="D156" s="1093"/>
      <c r="E156" s="1107"/>
      <c r="F156" s="689"/>
      <c r="G156" s="1079"/>
      <c r="H156" s="1080"/>
      <c r="I156" s="689"/>
      <c r="J156" s="295"/>
      <c r="K156" s="295"/>
      <c r="L156" s="295"/>
      <c r="M156" s="295"/>
      <c r="N156" s="295"/>
      <c r="O156" s="295"/>
      <c r="P156" s="295"/>
      <c r="Q156" s="295"/>
      <c r="R156" s="295"/>
      <c r="S156" s="295"/>
      <c r="T156" s="295"/>
      <c r="U156" s="295"/>
      <c r="V156" s="295"/>
      <c r="W156" s="295"/>
      <c r="X156" s="295"/>
    </row>
    <row r="157" spans="1:24" ht="41.25" hidden="1" customHeight="1">
      <c r="A157" s="684" t="s">
        <v>177</v>
      </c>
      <c r="B157" s="1093" t="s">
        <v>309</v>
      </c>
      <c r="C157" s="1093"/>
      <c r="D157" s="1093"/>
      <c r="E157" s="1107"/>
      <c r="F157" s="689"/>
      <c r="G157" s="1079"/>
      <c r="H157" s="1080"/>
      <c r="I157" s="689"/>
      <c r="J157" s="295"/>
      <c r="K157" s="295"/>
      <c r="L157" s="295"/>
      <c r="M157" s="295"/>
      <c r="N157" s="295"/>
      <c r="O157" s="295"/>
      <c r="P157" s="295"/>
      <c r="Q157" s="295"/>
      <c r="R157" s="295"/>
      <c r="S157" s="295"/>
      <c r="T157" s="295"/>
      <c r="U157" s="295"/>
      <c r="V157" s="295"/>
      <c r="W157" s="295"/>
      <c r="X157" s="295"/>
    </row>
    <row r="158" spans="1:24" ht="37.5" hidden="1" customHeight="1">
      <c r="A158" s="684" t="s">
        <v>179</v>
      </c>
      <c r="B158" s="1093" t="s">
        <v>164</v>
      </c>
      <c r="C158" s="1093"/>
      <c r="D158" s="1093"/>
      <c r="E158" s="1107"/>
      <c r="F158" s="689"/>
      <c r="G158" s="1079"/>
      <c r="H158" s="1080"/>
      <c r="I158" s="689"/>
      <c r="J158" s="295"/>
      <c r="K158" s="295"/>
      <c r="L158" s="295"/>
      <c r="M158" s="295"/>
      <c r="N158" s="295"/>
      <c r="O158" s="295"/>
      <c r="P158" s="295"/>
      <c r="Q158" s="295"/>
      <c r="R158" s="295"/>
      <c r="S158" s="295"/>
      <c r="T158" s="295"/>
      <c r="U158" s="295"/>
      <c r="V158" s="295"/>
      <c r="W158" s="295"/>
      <c r="X158" s="295"/>
    </row>
    <row r="159" spans="1:24" ht="32.25" hidden="1" customHeight="1">
      <c r="A159" s="684" t="s">
        <v>181</v>
      </c>
      <c r="B159" s="1093" t="s">
        <v>142</v>
      </c>
      <c r="C159" s="1093"/>
      <c r="D159" s="1093"/>
      <c r="E159" s="1107"/>
      <c r="F159" s="689"/>
      <c r="G159" s="1079"/>
      <c r="H159" s="1080"/>
      <c r="I159" s="689"/>
      <c r="J159" s="295"/>
      <c r="K159" s="295"/>
      <c r="L159" s="295"/>
      <c r="M159" s="295"/>
      <c r="N159" s="295"/>
      <c r="O159" s="295"/>
      <c r="P159" s="295"/>
      <c r="Q159" s="295"/>
      <c r="R159" s="295"/>
      <c r="S159" s="295"/>
      <c r="T159" s="295"/>
      <c r="U159" s="295"/>
      <c r="V159" s="295"/>
      <c r="W159" s="295"/>
      <c r="X159" s="295"/>
    </row>
    <row r="160" spans="1:24" ht="37.5" hidden="1" customHeight="1">
      <c r="A160" s="684" t="s">
        <v>182</v>
      </c>
      <c r="B160" s="1093" t="s">
        <v>168</v>
      </c>
      <c r="C160" s="1093"/>
      <c r="D160" s="1093"/>
      <c r="E160" s="1107"/>
      <c r="F160" s="689"/>
      <c r="G160" s="1079"/>
      <c r="H160" s="1080"/>
      <c r="I160" s="689"/>
      <c r="J160" s="295"/>
      <c r="K160" s="295"/>
      <c r="L160" s="295"/>
      <c r="M160" s="295"/>
      <c r="N160" s="295"/>
      <c r="O160" s="295"/>
      <c r="P160" s="295"/>
      <c r="Q160" s="295"/>
      <c r="R160" s="295"/>
      <c r="S160" s="295"/>
      <c r="T160" s="295"/>
      <c r="U160" s="295"/>
      <c r="V160" s="295"/>
      <c r="W160" s="295"/>
      <c r="X160" s="295"/>
    </row>
    <row r="161" spans="1:24" ht="49.5" hidden="1" customHeight="1">
      <c r="A161" s="1067" t="s">
        <v>184</v>
      </c>
      <c r="B161" s="1102" t="s">
        <v>289</v>
      </c>
      <c r="C161" s="1103"/>
      <c r="D161" s="1103"/>
      <c r="E161" s="1141"/>
      <c r="F161" s="727"/>
      <c r="G161" s="692"/>
      <c r="H161" s="693"/>
      <c r="I161" s="691"/>
      <c r="J161" s="295"/>
      <c r="K161" s="295"/>
      <c r="L161" s="295"/>
      <c r="M161" s="295"/>
      <c r="N161" s="295"/>
      <c r="O161" s="295"/>
      <c r="P161" s="295"/>
      <c r="Q161" s="295"/>
      <c r="R161" s="295"/>
      <c r="S161" s="295"/>
      <c r="T161" s="295"/>
      <c r="U161" s="295"/>
      <c r="V161" s="295"/>
      <c r="W161" s="295"/>
      <c r="X161" s="295"/>
    </row>
    <row r="162" spans="1:24" ht="36" hidden="1" customHeight="1">
      <c r="A162" s="1069"/>
      <c r="B162" s="1104" t="s">
        <v>145</v>
      </c>
      <c r="C162" s="1105"/>
      <c r="D162" s="1105"/>
      <c r="E162" s="1106"/>
      <c r="F162" s="728" t="s">
        <v>172</v>
      </c>
      <c r="G162" s="729" t="s">
        <v>172</v>
      </c>
      <c r="H162" s="702"/>
      <c r="I162" s="728" t="s">
        <v>172</v>
      </c>
      <c r="J162" s="295"/>
      <c r="K162" s="295"/>
      <c r="L162" s="295"/>
      <c r="M162" s="295"/>
      <c r="N162" s="295"/>
      <c r="O162" s="295"/>
      <c r="P162" s="295"/>
      <c r="Q162" s="295"/>
      <c r="R162" s="295"/>
      <c r="S162" s="295"/>
      <c r="T162" s="295"/>
      <c r="U162" s="295"/>
      <c r="V162" s="295"/>
      <c r="W162" s="295"/>
      <c r="X162" s="295"/>
    </row>
    <row r="163" spans="1:24" ht="19.5" hidden="1" customHeight="1">
      <c r="A163" s="684"/>
      <c r="B163" s="1148" t="s">
        <v>149</v>
      </c>
      <c r="C163" s="1148"/>
      <c r="D163" s="1148"/>
      <c r="E163" s="1148"/>
      <c r="F163" s="1148"/>
      <c r="G163" s="1148"/>
      <c r="H163" s="1148"/>
      <c r="I163" s="1149"/>
      <c r="J163" s="295"/>
      <c r="K163" s="295"/>
      <c r="L163" s="295"/>
      <c r="M163" s="295"/>
      <c r="N163" s="295"/>
      <c r="O163" s="295"/>
      <c r="P163" s="295"/>
      <c r="Q163" s="295"/>
      <c r="R163" s="295"/>
      <c r="S163" s="295"/>
      <c r="T163" s="295"/>
      <c r="U163" s="295"/>
      <c r="V163" s="295"/>
      <c r="W163" s="295"/>
      <c r="X163" s="295"/>
    </row>
    <row r="164" spans="1:24" ht="39" hidden="1" customHeight="1">
      <c r="A164" s="700" t="s">
        <v>310</v>
      </c>
      <c r="B164" s="1117" t="s">
        <v>174</v>
      </c>
      <c r="C164" s="1118"/>
      <c r="D164" s="1118"/>
      <c r="E164" s="1118"/>
      <c r="F164" s="714"/>
      <c r="G164" s="730"/>
      <c r="H164" s="730"/>
      <c r="I164" s="731"/>
      <c r="J164" s="295"/>
      <c r="K164" s="295"/>
      <c r="L164" s="295"/>
      <c r="M164" s="295"/>
      <c r="N164" s="295"/>
      <c r="O164" s="295"/>
      <c r="P164" s="295"/>
      <c r="Q164" s="295"/>
      <c r="R164" s="295"/>
      <c r="S164" s="295"/>
      <c r="T164" s="295"/>
      <c r="U164" s="295"/>
      <c r="V164" s="295"/>
      <c r="W164" s="295"/>
      <c r="X164" s="295"/>
    </row>
    <row r="165" spans="1:24" ht="40.5" hidden="1" customHeight="1">
      <c r="A165" s="684" t="s">
        <v>175</v>
      </c>
      <c r="B165" s="1093" t="s">
        <v>311</v>
      </c>
      <c r="C165" s="1093"/>
      <c r="D165" s="1093"/>
      <c r="E165" s="1107"/>
      <c r="F165" s="690"/>
      <c r="G165" s="1079"/>
      <c r="H165" s="1080"/>
      <c r="I165" s="690"/>
      <c r="J165" s="295"/>
      <c r="K165" s="295"/>
      <c r="L165" s="295"/>
      <c r="M165" s="295"/>
      <c r="N165" s="295"/>
      <c r="O165" s="295"/>
      <c r="P165" s="295"/>
      <c r="Q165" s="295"/>
      <c r="R165" s="295"/>
      <c r="S165" s="295"/>
      <c r="T165" s="295"/>
      <c r="U165" s="295"/>
      <c r="V165" s="295"/>
      <c r="W165" s="295"/>
      <c r="X165" s="295"/>
    </row>
    <row r="166" spans="1:24" ht="30" hidden="1" customHeight="1">
      <c r="A166" s="684" t="s">
        <v>177</v>
      </c>
      <c r="B166" s="1093" t="s">
        <v>178</v>
      </c>
      <c r="C166" s="1093"/>
      <c r="D166" s="1093"/>
      <c r="E166" s="1107"/>
      <c r="F166" s="693"/>
      <c r="G166" s="587"/>
      <c r="H166" s="682"/>
      <c r="I166" s="717"/>
      <c r="J166" s="295"/>
      <c r="K166" s="295"/>
      <c r="L166" s="295"/>
      <c r="M166" s="295"/>
      <c r="N166" s="295"/>
      <c r="O166" s="295"/>
      <c r="P166" s="295"/>
      <c r="Q166" s="295"/>
      <c r="R166" s="295"/>
      <c r="S166" s="295"/>
      <c r="T166" s="295"/>
      <c r="U166" s="295"/>
      <c r="V166" s="295"/>
      <c r="W166" s="295"/>
      <c r="X166" s="295"/>
    </row>
    <row r="167" spans="1:24" ht="35.25" hidden="1" customHeight="1">
      <c r="A167" s="684" t="s">
        <v>179</v>
      </c>
      <c r="B167" s="1093" t="s">
        <v>312</v>
      </c>
      <c r="C167" s="1093"/>
      <c r="D167" s="1093"/>
      <c r="E167" s="1107"/>
      <c r="F167" s="689"/>
      <c r="G167" s="1079"/>
      <c r="H167" s="1080"/>
      <c r="I167" s="689"/>
      <c r="J167" s="295"/>
      <c r="K167" s="295"/>
      <c r="L167" s="295"/>
      <c r="M167" s="295"/>
      <c r="N167" s="295"/>
      <c r="O167" s="295"/>
      <c r="P167" s="295"/>
      <c r="Q167" s="295"/>
      <c r="R167" s="295"/>
      <c r="S167" s="295"/>
      <c r="T167" s="295"/>
      <c r="U167" s="295"/>
      <c r="V167" s="295"/>
      <c r="W167" s="295"/>
      <c r="X167" s="295"/>
    </row>
    <row r="168" spans="1:24" ht="31.5" hidden="1" customHeight="1">
      <c r="A168" s="684" t="s">
        <v>181</v>
      </c>
      <c r="B168" s="1093" t="s">
        <v>142</v>
      </c>
      <c r="C168" s="1093"/>
      <c r="D168" s="1093"/>
      <c r="E168" s="1107"/>
      <c r="F168" s="689"/>
      <c r="G168" s="1079"/>
      <c r="H168" s="1080"/>
      <c r="I168" s="689"/>
      <c r="J168" s="295"/>
      <c r="K168" s="295"/>
      <c r="L168" s="295"/>
      <c r="M168" s="295"/>
      <c r="N168" s="295"/>
      <c r="O168" s="295"/>
      <c r="P168" s="295"/>
      <c r="Q168" s="295"/>
      <c r="R168" s="295"/>
      <c r="S168" s="295"/>
      <c r="T168" s="295"/>
      <c r="U168" s="295"/>
      <c r="V168" s="295"/>
      <c r="W168" s="295"/>
      <c r="X168" s="295"/>
    </row>
    <row r="169" spans="1:24" ht="33" hidden="1" customHeight="1">
      <c r="A169" s="684" t="s">
        <v>182</v>
      </c>
      <c r="B169" s="1093" t="s">
        <v>183</v>
      </c>
      <c r="C169" s="1093"/>
      <c r="D169" s="1093"/>
      <c r="E169" s="1107"/>
      <c r="F169" s="689"/>
      <c r="G169" s="1079"/>
      <c r="H169" s="1080"/>
      <c r="I169" s="689"/>
      <c r="J169" s="295"/>
      <c r="K169" s="295"/>
      <c r="L169" s="295"/>
      <c r="M169" s="295"/>
      <c r="N169" s="295"/>
      <c r="O169" s="295"/>
      <c r="P169" s="295"/>
      <c r="Q169" s="295"/>
      <c r="R169" s="295"/>
      <c r="S169" s="295"/>
      <c r="T169" s="295"/>
      <c r="U169" s="295"/>
      <c r="V169" s="295"/>
      <c r="W169" s="295"/>
      <c r="X169" s="295"/>
    </row>
    <row r="170" spans="1:24" ht="48" hidden="1" customHeight="1">
      <c r="A170" s="1067" t="s">
        <v>202</v>
      </c>
      <c r="B170" s="1102" t="s">
        <v>144</v>
      </c>
      <c r="C170" s="1103"/>
      <c r="D170" s="1103"/>
      <c r="E170" s="1141"/>
      <c r="F170" s="691"/>
      <c r="G170" s="692"/>
      <c r="H170" s="693"/>
      <c r="I170" s="691"/>
    </row>
    <row r="171" spans="1:24" ht="48" hidden="1" customHeight="1">
      <c r="A171" s="1069"/>
      <c r="B171" s="1104" t="s">
        <v>145</v>
      </c>
      <c r="C171" s="1105"/>
      <c r="D171" s="1105"/>
      <c r="E171" s="1106"/>
      <c r="F171" s="718" t="s">
        <v>188</v>
      </c>
      <c r="G171" s="718" t="s">
        <v>188</v>
      </c>
      <c r="H171" s="719"/>
      <c r="I171" s="718" t="s">
        <v>188</v>
      </c>
    </row>
    <row r="172" spans="1:24" ht="16.5" hidden="1" customHeight="1">
      <c r="A172" s="614"/>
      <c r="B172" s="680"/>
      <c r="C172" s="680"/>
      <c r="D172" s="680"/>
      <c r="E172" s="680"/>
      <c r="F172" s="680"/>
      <c r="G172" s="680"/>
      <c r="H172" s="680"/>
      <c r="I172" s="680"/>
    </row>
    <row r="173" spans="1:24" ht="53.25" hidden="1" customHeight="1">
      <c r="A173" s="684">
        <v>5</v>
      </c>
      <c r="B173" s="1078" t="s">
        <v>313</v>
      </c>
      <c r="C173" s="1078"/>
      <c r="D173" s="1078"/>
      <c r="E173" s="1078"/>
      <c r="F173" s="1078"/>
      <c r="G173" s="1078"/>
      <c r="H173" s="1078"/>
      <c r="I173" s="732"/>
    </row>
    <row r="174" spans="1:24" ht="9" hidden="1" customHeight="1">
      <c r="A174" s="575"/>
      <c r="B174" s="1144"/>
      <c r="C174" s="1144"/>
      <c r="D174" s="1144"/>
      <c r="E174" s="1144"/>
      <c r="F174" s="1144"/>
      <c r="G174" s="1144"/>
      <c r="H174" s="1144"/>
      <c r="I174" s="1144"/>
    </row>
    <row r="175" spans="1:24" ht="61.5" hidden="1" customHeight="1">
      <c r="A175" s="684">
        <v>6</v>
      </c>
      <c r="B175" s="1078" t="s">
        <v>314</v>
      </c>
      <c r="C175" s="1078"/>
      <c r="D175" s="1078"/>
      <c r="E175" s="1078"/>
      <c r="F175" s="1078"/>
      <c r="G175" s="1078"/>
      <c r="H175" s="1078"/>
      <c r="I175" s="732"/>
    </row>
    <row r="176" spans="1:24" ht="15.75" hidden="1" customHeight="1">
      <c r="A176" s="1145"/>
      <c r="B176" s="1146"/>
      <c r="C176" s="1146"/>
      <c r="D176" s="1146"/>
      <c r="E176" s="1146"/>
      <c r="F176" s="1146"/>
      <c r="G176" s="1146"/>
      <c r="H176" s="1146"/>
      <c r="I176" s="1147"/>
    </row>
    <row r="177" spans="1:24" ht="72" hidden="1" customHeight="1">
      <c r="A177" s="684">
        <v>7</v>
      </c>
      <c r="B177" s="1078" t="s">
        <v>315</v>
      </c>
      <c r="C177" s="1078"/>
      <c r="D177" s="1078"/>
      <c r="E177" s="1078"/>
      <c r="F177" s="1078"/>
      <c r="G177" s="1078"/>
      <c r="H177" s="1078"/>
      <c r="I177" s="732"/>
    </row>
    <row r="178" spans="1:24" ht="45.75" hidden="1" customHeight="1">
      <c r="A178" s="733">
        <v>8</v>
      </c>
      <c r="B178" s="1105" t="s">
        <v>148</v>
      </c>
      <c r="C178" s="1105"/>
      <c r="D178" s="1105"/>
      <c r="E178" s="1106"/>
      <c r="F178" s="697"/>
      <c r="G178" s="1126"/>
      <c r="H178" s="1127"/>
      <c r="I178" s="697"/>
    </row>
    <row r="179" spans="1:24" s="574" customFormat="1" ht="12" customHeight="1">
      <c r="A179" s="573"/>
      <c r="B179" s="573"/>
      <c r="C179" s="573"/>
      <c r="D179" s="573"/>
      <c r="E179" s="573"/>
      <c r="F179" s="573"/>
      <c r="G179" s="573"/>
      <c r="H179" s="573"/>
      <c r="I179" s="573"/>
      <c r="J179" s="573"/>
    </row>
    <row r="180" spans="1:24" ht="21" hidden="1" customHeight="1">
      <c r="A180" s="312"/>
      <c r="B180" s="274"/>
      <c r="C180" s="274"/>
      <c r="D180" s="274"/>
      <c r="E180" s="417"/>
      <c r="F180" s="417"/>
      <c r="G180" s="417"/>
      <c r="H180" s="584"/>
      <c r="I180" s="376"/>
      <c r="J180" s="376"/>
      <c r="K180" s="376"/>
      <c r="L180" s="376"/>
      <c r="M180" s="418"/>
      <c r="N180" s="376"/>
      <c r="O180" s="376"/>
      <c r="P180" s="376"/>
      <c r="Q180" s="376"/>
      <c r="R180" s="376"/>
      <c r="S180" s="376"/>
      <c r="T180" s="376"/>
      <c r="U180" s="376"/>
      <c r="V180" s="376"/>
      <c r="W180" s="376"/>
      <c r="X180" s="376"/>
    </row>
    <row r="181" spans="1:24" ht="10.5" hidden="1" customHeight="1">
      <c r="A181" s="312"/>
      <c r="B181" s="274"/>
      <c r="C181" s="274"/>
      <c r="D181" s="274"/>
      <c r="E181" s="417"/>
      <c r="F181" s="417"/>
      <c r="G181" s="417"/>
      <c r="H181" s="584"/>
      <c r="I181" s="376"/>
      <c r="J181" s="376"/>
      <c r="K181" s="376"/>
      <c r="L181" s="376"/>
      <c r="M181" s="418"/>
      <c r="N181" s="376"/>
      <c r="O181" s="376"/>
      <c r="P181" s="376"/>
      <c r="Q181" s="376"/>
      <c r="R181" s="376"/>
      <c r="S181" s="376"/>
      <c r="T181" s="376"/>
      <c r="U181" s="376"/>
      <c r="V181" s="376"/>
      <c r="W181" s="376"/>
      <c r="X181" s="376"/>
    </row>
    <row r="182" spans="1:24" ht="10.5" hidden="1" customHeight="1">
      <c r="A182" s="312"/>
      <c r="B182" s="274"/>
      <c r="C182" s="274"/>
      <c r="D182" s="274"/>
      <c r="E182" s="417"/>
      <c r="F182" s="417"/>
      <c r="G182" s="417"/>
      <c r="H182" s="584"/>
      <c r="I182" s="376"/>
      <c r="J182" s="376"/>
      <c r="K182" s="376"/>
      <c r="L182" s="376"/>
      <c r="M182" s="418"/>
      <c r="N182" s="376"/>
      <c r="O182" s="376"/>
      <c r="P182" s="376"/>
      <c r="Q182" s="376"/>
      <c r="R182" s="376"/>
      <c r="S182" s="376"/>
      <c r="T182" s="376"/>
      <c r="U182" s="376"/>
      <c r="V182" s="376"/>
      <c r="W182" s="376"/>
      <c r="X182" s="376"/>
    </row>
    <row r="183" spans="1:24" ht="10.5" hidden="1" customHeight="1">
      <c r="A183" s="312"/>
      <c r="B183" s="274"/>
      <c r="C183" s="274"/>
      <c r="D183" s="274"/>
      <c r="E183" s="417"/>
      <c r="F183" s="417"/>
      <c r="G183" s="417"/>
      <c r="H183" s="584"/>
      <c r="I183" s="376"/>
      <c r="J183" s="376"/>
      <c r="K183" s="376"/>
      <c r="L183" s="376"/>
      <c r="M183" s="418"/>
      <c r="N183" s="376"/>
      <c r="O183" s="376"/>
      <c r="P183" s="376"/>
      <c r="Q183" s="376"/>
      <c r="R183" s="376"/>
      <c r="S183" s="376"/>
      <c r="T183" s="376"/>
      <c r="U183" s="376"/>
      <c r="V183" s="376"/>
      <c r="W183" s="376"/>
      <c r="X183" s="376"/>
    </row>
    <row r="184" spans="1:24" ht="10.5" hidden="1" customHeight="1">
      <c r="A184" s="312"/>
      <c r="B184" s="274"/>
      <c r="C184" s="274"/>
      <c r="D184" s="274"/>
      <c r="E184" s="417"/>
      <c r="F184" s="417"/>
      <c r="G184" s="417"/>
      <c r="H184" s="584"/>
      <c r="I184" s="376"/>
      <c r="J184" s="376"/>
      <c r="K184" s="376"/>
      <c r="L184" s="376"/>
      <c r="M184" s="418"/>
      <c r="N184" s="376"/>
      <c r="O184" s="376"/>
      <c r="P184" s="376"/>
      <c r="Q184" s="376"/>
      <c r="R184" s="376"/>
      <c r="S184" s="376"/>
      <c r="T184" s="376"/>
      <c r="U184" s="376"/>
      <c r="V184" s="376"/>
      <c r="W184" s="376"/>
      <c r="X184" s="376"/>
    </row>
    <row r="185" spans="1:24" ht="9.75" hidden="1" customHeight="1">
      <c r="A185" s="384"/>
      <c r="B185" s="312"/>
      <c r="C185" s="312"/>
      <c r="D185" s="592"/>
      <c r="E185" s="274"/>
      <c r="F185" s="274"/>
      <c r="G185" s="274"/>
      <c r="H185" s="593"/>
      <c r="I185" s="295"/>
      <c r="J185" s="295"/>
      <c r="K185" s="295"/>
      <c r="L185" s="295"/>
      <c r="M185" s="295"/>
      <c r="N185" s="295"/>
      <c r="O185" s="295"/>
      <c r="P185" s="295"/>
      <c r="Q185" s="295"/>
      <c r="R185" s="295"/>
      <c r="S185" s="295"/>
      <c r="T185" s="295"/>
      <c r="U185" s="295"/>
      <c r="V185" s="295"/>
      <c r="W185" s="295"/>
      <c r="X185" s="295"/>
    </row>
    <row r="186" spans="1:24" ht="15.75" hidden="1" customHeight="1">
      <c r="A186" s="384"/>
      <c r="B186" s="312"/>
      <c r="C186" s="312"/>
      <c r="D186" s="312"/>
      <c r="E186" s="312"/>
      <c r="F186" s="312"/>
      <c r="G186" s="312"/>
      <c r="H186" s="312"/>
      <c r="I186" s="312"/>
    </row>
    <row r="187" spans="1:24" ht="16.5" customHeight="1">
      <c r="A187" s="673" t="s">
        <v>316</v>
      </c>
      <c r="B187" s="1077" t="s">
        <v>317</v>
      </c>
      <c r="C187" s="1077"/>
      <c r="D187" s="1077"/>
      <c r="E187" s="1077"/>
      <c r="F187" s="1077"/>
      <c r="G187" s="1077"/>
      <c r="H187" s="1077"/>
      <c r="I187" s="674"/>
    </row>
    <row r="188" spans="1:24" ht="9" customHeight="1">
      <c r="A188" s="674"/>
      <c r="B188" s="675"/>
      <c r="C188" s="675"/>
      <c r="D188" s="675"/>
      <c r="E188" s="675"/>
      <c r="F188" s="675"/>
      <c r="G188" s="675"/>
      <c r="H188" s="674"/>
      <c r="I188" s="674"/>
    </row>
    <row r="189" spans="1:24" ht="20.100000000000001" customHeight="1">
      <c r="A189" s="676"/>
      <c r="B189" s="1061" t="s">
        <v>318</v>
      </c>
      <c r="C189" s="1061"/>
      <c r="D189" s="1061"/>
      <c r="E189" s="1061"/>
      <c r="F189" s="1061"/>
      <c r="G189" s="1061"/>
      <c r="H189" s="1061"/>
      <c r="I189" s="677"/>
    </row>
    <row r="190" spans="1:24" ht="9" customHeight="1">
      <c r="A190" s="674"/>
      <c r="B190" s="675"/>
      <c r="C190" s="675"/>
      <c r="D190" s="675"/>
      <c r="E190" s="675"/>
      <c r="F190" s="675"/>
      <c r="G190" s="675"/>
      <c r="H190" s="674"/>
      <c r="I190" s="674"/>
    </row>
    <row r="191" spans="1:24" ht="343.5" customHeight="1">
      <c r="A191" s="678"/>
      <c r="B191" s="1062" t="s">
        <v>1049</v>
      </c>
      <c r="C191" s="1062"/>
      <c r="D191" s="1062"/>
      <c r="E191" s="1062"/>
      <c r="F191" s="1062"/>
      <c r="G191" s="1062"/>
      <c r="H191" s="1062"/>
      <c r="I191" s="674"/>
    </row>
    <row r="192" spans="1:24" ht="33.75" customHeight="1">
      <c r="A192" s="678"/>
      <c r="B192" s="1062"/>
      <c r="C192" s="1062"/>
      <c r="D192" s="1062"/>
      <c r="E192" s="1062"/>
      <c r="F192" s="1062"/>
      <c r="G192" s="1062"/>
      <c r="H192" s="1062"/>
      <c r="I192" s="674"/>
    </row>
    <row r="193" spans="1:13" ht="14.25" customHeight="1">
      <c r="A193" s="312"/>
      <c r="B193" s="585"/>
      <c r="C193" s="585"/>
      <c r="D193" s="585"/>
      <c r="E193" s="585"/>
      <c r="F193" s="585"/>
      <c r="G193" s="585"/>
      <c r="H193" s="585"/>
      <c r="I193" s="312"/>
    </row>
    <row r="194" spans="1:13" ht="75" customHeight="1">
      <c r="A194" s="420"/>
      <c r="B194" s="851" t="s">
        <v>319</v>
      </c>
      <c r="C194" s="851"/>
      <c r="D194" s="851"/>
      <c r="E194" s="851"/>
      <c r="F194" s="851"/>
      <c r="G194" s="851"/>
      <c r="H194" s="851"/>
      <c r="I194" s="312"/>
    </row>
    <row r="195" spans="1:13" ht="15.75" hidden="1" customHeight="1">
      <c r="A195" s="420"/>
      <c r="B195" s="310"/>
      <c r="C195" s="310"/>
      <c r="D195" s="310"/>
      <c r="E195" s="310"/>
      <c r="F195" s="310"/>
      <c r="G195" s="310"/>
      <c r="H195" s="310"/>
      <c r="I195" s="312"/>
      <c r="M195" s="309">
        <f>M20</f>
        <v>2</v>
      </c>
    </row>
    <row r="196" spans="1:13" ht="7.5" customHeight="1">
      <c r="A196" s="420"/>
      <c r="B196" s="310"/>
      <c r="C196" s="310"/>
      <c r="D196" s="310"/>
      <c r="E196" s="310"/>
      <c r="F196" s="310"/>
      <c r="G196" s="310"/>
      <c r="H196" s="310"/>
      <c r="I196" s="312"/>
      <c r="M196" s="309"/>
    </row>
    <row r="197" spans="1:13" ht="20.25" customHeight="1">
      <c r="A197" s="586">
        <v>4</v>
      </c>
      <c r="B197" s="1063" t="s">
        <v>218</v>
      </c>
      <c r="C197" s="1063"/>
      <c r="D197" s="1063"/>
      <c r="E197" s="1063"/>
      <c r="F197" s="1063"/>
      <c r="G197" s="1063"/>
      <c r="H197" s="1063"/>
      <c r="I197" s="312"/>
      <c r="M197" s="309" t="str">
        <f>M21</f>
        <v>2 or more</v>
      </c>
    </row>
    <row r="198" spans="1:13" ht="29.25" customHeight="1">
      <c r="A198" s="390"/>
      <c r="B198" s="913" t="str">
        <f>IF(M195=1, "Name of the Bidder", IF(M195=2, "Name of the Bidder", IF(M195=3, "Name of Lead Partner of Joint Venture", "")))</f>
        <v>Name of the Bidder</v>
      </c>
      <c r="C198" s="914"/>
      <c r="D198" s="914"/>
      <c r="E198" s="1064">
        <f>'Names of Bidder'!D10</f>
        <v>0</v>
      </c>
      <c r="F198" s="1065"/>
      <c r="G198" s="1065"/>
      <c r="H198" s="1066"/>
      <c r="I198" s="312"/>
    </row>
    <row r="199" spans="1:13" ht="25.5" customHeight="1">
      <c r="A199" s="390" t="s">
        <v>219</v>
      </c>
      <c r="B199" s="913" t="s">
        <v>220</v>
      </c>
      <c r="C199" s="914"/>
      <c r="D199" s="914"/>
      <c r="E199" s="914"/>
      <c r="F199" s="914"/>
      <c r="G199" s="914"/>
      <c r="H199" s="914"/>
      <c r="I199" s="312"/>
    </row>
    <row r="200" spans="1:13" ht="19.5" customHeight="1">
      <c r="A200" s="423"/>
      <c r="B200" s="424"/>
      <c r="C200" s="424"/>
      <c r="D200" s="388"/>
      <c r="E200" s="855"/>
      <c r="F200" s="858" t="s">
        <v>222</v>
      </c>
      <c r="G200" s="936"/>
      <c r="H200" s="859"/>
      <c r="I200" s="312"/>
    </row>
    <row r="201" spans="1:13" ht="47.25" customHeight="1">
      <c r="A201" s="423"/>
      <c r="B201" s="424"/>
      <c r="C201" s="424"/>
      <c r="D201" s="388" t="s">
        <v>221</v>
      </c>
      <c r="E201" s="857"/>
      <c r="F201" s="862"/>
      <c r="G201" s="937"/>
      <c r="H201" s="863"/>
      <c r="I201" s="312"/>
    </row>
    <row r="202" spans="1:13" ht="17.25" customHeight="1">
      <c r="A202" s="425" t="s">
        <v>223</v>
      </c>
      <c r="B202" s="874" t="s">
        <v>224</v>
      </c>
      <c r="C202" s="874"/>
      <c r="D202" s="426"/>
      <c r="E202" s="478"/>
      <c r="F202" s="880"/>
      <c r="G202" s="881"/>
      <c r="H202" s="882"/>
      <c r="I202" s="312"/>
    </row>
    <row r="203" spans="1:13" ht="57" customHeight="1">
      <c r="A203" s="425"/>
      <c r="B203" s="868" t="s">
        <v>1050</v>
      </c>
      <c r="C203" s="1060"/>
      <c r="D203" s="869"/>
      <c r="E203" s="427"/>
      <c r="F203" s="875"/>
      <c r="G203" s="876"/>
      <c r="H203" s="877"/>
      <c r="I203" s="312"/>
    </row>
    <row r="204" spans="1:13" ht="15.75" customHeight="1">
      <c r="A204" s="641">
        <v>1</v>
      </c>
      <c r="B204" s="645" t="s">
        <v>1051</v>
      </c>
      <c r="C204" s="396"/>
      <c r="D204" s="640"/>
      <c r="E204" s="477"/>
      <c r="F204" s="875"/>
      <c r="G204" s="876"/>
      <c r="H204" s="877"/>
      <c r="I204" s="312"/>
    </row>
    <row r="205" spans="1:13" ht="15.75" customHeight="1">
      <c r="A205" s="425">
        <v>2</v>
      </c>
      <c r="B205" s="645" t="s">
        <v>320</v>
      </c>
      <c r="C205" s="396"/>
      <c r="D205" s="433"/>
      <c r="E205" s="594"/>
      <c r="F205" s="875"/>
      <c r="G205" s="876"/>
      <c r="H205" s="877"/>
    </row>
    <row r="206" spans="1:13" ht="15.75" customHeight="1">
      <c r="A206" s="425">
        <v>3</v>
      </c>
      <c r="B206" s="645" t="s">
        <v>321</v>
      </c>
      <c r="C206" s="396"/>
      <c r="D206" s="433"/>
      <c r="E206" s="594"/>
      <c r="F206" s="875"/>
      <c r="G206" s="876"/>
      <c r="H206" s="877"/>
      <c r="I206" s="312"/>
    </row>
    <row r="207" spans="1:13" ht="15.75" customHeight="1">
      <c r="A207" s="425">
        <v>4</v>
      </c>
      <c r="B207" s="645" t="s">
        <v>322</v>
      </c>
      <c r="C207" s="642"/>
      <c r="D207" s="433"/>
      <c r="E207" s="594"/>
      <c r="F207" s="636"/>
      <c r="G207" s="637"/>
      <c r="H207" s="638"/>
      <c r="I207" s="312"/>
    </row>
    <row r="208" spans="1:13" ht="16.5" customHeight="1">
      <c r="A208" s="425">
        <v>5</v>
      </c>
      <c r="B208" s="645" t="s">
        <v>323</v>
      </c>
      <c r="C208" s="432"/>
      <c r="D208" s="433"/>
      <c r="E208" s="594"/>
      <c r="F208" s="875"/>
      <c r="G208" s="876"/>
      <c r="H208" s="877"/>
      <c r="I208" s="312"/>
    </row>
    <row r="209" spans="1:9" hidden="1">
      <c r="A209" s="425">
        <v>6</v>
      </c>
      <c r="B209" s="645" t="s">
        <v>226</v>
      </c>
      <c r="C209" s="432"/>
      <c r="D209" s="433"/>
      <c r="E209" s="594"/>
      <c r="F209" s="875"/>
      <c r="G209" s="876"/>
      <c r="H209" s="877"/>
      <c r="I209" s="312"/>
    </row>
    <row r="210" spans="1:9">
      <c r="A210" s="425">
        <v>6</v>
      </c>
      <c r="B210" s="645" t="s">
        <v>324</v>
      </c>
      <c r="C210" s="432"/>
      <c r="D210" s="433"/>
      <c r="E210" s="594"/>
      <c r="F210" s="875"/>
      <c r="G210" s="876"/>
      <c r="H210" s="877"/>
      <c r="I210" s="312"/>
    </row>
    <row r="211" spans="1:9" ht="29.25" customHeight="1">
      <c r="A211" s="390"/>
      <c r="B211" s="421"/>
      <c r="C211" s="422"/>
      <c r="D211" s="422"/>
      <c r="E211" s="422"/>
      <c r="F211" s="422"/>
      <c r="G211" s="422"/>
      <c r="H211" s="422"/>
      <c r="I211" s="312"/>
    </row>
    <row r="212" spans="1:9" ht="20.25" customHeight="1">
      <c r="A212" s="423" t="s">
        <v>88</v>
      </c>
      <c r="B212" s="913" t="s">
        <v>227</v>
      </c>
      <c r="C212" s="914"/>
      <c r="D212" s="914"/>
      <c r="E212" s="914"/>
      <c r="F212" s="914"/>
      <c r="G212" s="914"/>
      <c r="H212" s="914"/>
      <c r="I212" s="312"/>
    </row>
    <row r="213" spans="1:9" ht="19.5" customHeight="1">
      <c r="A213" s="423"/>
      <c r="B213" s="439"/>
      <c r="C213" s="424"/>
      <c r="D213" s="388"/>
      <c r="E213" s="855"/>
      <c r="F213" s="858" t="s">
        <v>222</v>
      </c>
      <c r="G213" s="936"/>
      <c r="H213" s="859"/>
      <c r="I213" s="312"/>
    </row>
    <row r="214" spans="1:9" ht="47.25" customHeight="1">
      <c r="A214" s="423"/>
      <c r="B214" s="439"/>
      <c r="C214" s="424"/>
      <c r="D214" s="388" t="s">
        <v>228</v>
      </c>
      <c r="E214" s="857"/>
      <c r="F214" s="862"/>
      <c r="G214" s="937"/>
      <c r="H214" s="863"/>
      <c r="I214" s="312"/>
    </row>
    <row r="215" spans="1:9" ht="17.25" customHeight="1">
      <c r="A215" s="425" t="s">
        <v>223</v>
      </c>
      <c r="B215" s="928" t="s">
        <v>224</v>
      </c>
      <c r="C215" s="929"/>
      <c r="D215" s="440"/>
      <c r="E215" s="478"/>
      <c r="F215" s="880"/>
      <c r="G215" s="881"/>
      <c r="H215" s="882"/>
      <c r="I215" s="312"/>
    </row>
    <row r="216" spans="1:9" ht="58.5" customHeight="1">
      <c r="A216" s="425"/>
      <c r="B216" s="868" t="s">
        <v>1050</v>
      </c>
      <c r="C216" s="1060"/>
      <c r="D216" s="869"/>
      <c r="E216" s="427"/>
      <c r="F216" s="875"/>
      <c r="G216" s="876"/>
      <c r="H216" s="877"/>
      <c r="I216" s="312"/>
    </row>
    <row r="217" spans="1:9" ht="15.75" customHeight="1">
      <c r="A217" s="641">
        <v>1</v>
      </c>
      <c r="B217" s="645" t="s">
        <v>1051</v>
      </c>
      <c r="C217" s="639"/>
      <c r="D217" s="640"/>
      <c r="E217" s="595"/>
      <c r="F217" s="875"/>
      <c r="G217" s="876"/>
      <c r="H217" s="877"/>
      <c r="I217" s="312"/>
    </row>
    <row r="218" spans="1:9" ht="15.75" customHeight="1">
      <c r="A218" s="425">
        <v>2</v>
      </c>
      <c r="B218" s="426" t="s">
        <v>320</v>
      </c>
      <c r="C218" s="426"/>
      <c r="D218" s="431"/>
      <c r="E218" s="595"/>
      <c r="F218" s="875"/>
      <c r="G218" s="876"/>
      <c r="H218" s="877"/>
    </row>
    <row r="219" spans="1:9" ht="15.75" customHeight="1">
      <c r="A219" s="425">
        <v>3</v>
      </c>
      <c r="B219" s="426" t="s">
        <v>321</v>
      </c>
      <c r="C219" s="426"/>
      <c r="D219" s="431"/>
      <c r="E219" s="595"/>
      <c r="F219" s="875"/>
      <c r="G219" s="876"/>
      <c r="H219" s="877"/>
      <c r="I219" s="312"/>
    </row>
    <row r="220" spans="1:9" ht="16.5" customHeight="1">
      <c r="A220" s="425">
        <v>4</v>
      </c>
      <c r="B220" s="426" t="s">
        <v>322</v>
      </c>
      <c r="C220" s="426"/>
      <c r="D220" s="431"/>
      <c r="E220" s="595"/>
      <c r="F220" s="875"/>
      <c r="G220" s="876"/>
      <c r="H220" s="877"/>
      <c r="I220" s="312"/>
    </row>
    <row r="221" spans="1:9" ht="16.5" customHeight="1">
      <c r="A221" s="425">
        <v>5</v>
      </c>
      <c r="B221" s="426" t="s">
        <v>323</v>
      </c>
      <c r="C221" s="426"/>
      <c r="D221" s="431"/>
      <c r="E221" s="595"/>
      <c r="F221" s="636"/>
      <c r="G221" s="637"/>
      <c r="H221" s="638"/>
      <c r="I221" s="312"/>
    </row>
    <row r="222" spans="1:9" ht="16.5" hidden="1" customHeight="1">
      <c r="A222" s="425">
        <v>6</v>
      </c>
      <c r="B222" s="426" t="s">
        <v>226</v>
      </c>
      <c r="C222" s="788"/>
      <c r="D222" s="640"/>
      <c r="E222" s="595"/>
      <c r="F222" s="875"/>
      <c r="G222" s="876"/>
      <c r="H222" s="877"/>
      <c r="I222" s="312"/>
    </row>
    <row r="223" spans="1:9" ht="16.5" customHeight="1">
      <c r="A223" s="425">
        <v>6</v>
      </c>
      <c r="B223" s="426" t="s">
        <v>324</v>
      </c>
      <c r="C223" s="426"/>
      <c r="D223" s="431"/>
      <c r="E223" s="595"/>
      <c r="F223" s="636"/>
      <c r="G223" s="637"/>
      <c r="H223" s="638"/>
      <c r="I223" s="312"/>
    </row>
    <row r="224" spans="1:9" ht="51" customHeight="1">
      <c r="A224" s="456"/>
      <c r="B224" s="1058" t="s">
        <v>229</v>
      </c>
      <c r="C224" s="1059"/>
      <c r="D224" s="431"/>
      <c r="E224" s="595"/>
      <c r="F224" s="875"/>
      <c r="G224" s="876"/>
      <c r="H224" s="877"/>
      <c r="I224" s="312"/>
    </row>
    <row r="225" spans="1:9" ht="16.5" customHeight="1">
      <c r="A225" s="420"/>
      <c r="B225" s="310"/>
      <c r="C225" s="310"/>
      <c r="D225" s="417"/>
      <c r="E225" s="417"/>
      <c r="F225" s="417"/>
      <c r="G225" s="417"/>
      <c r="H225" s="417"/>
      <c r="I225" s="312"/>
    </row>
    <row r="226" spans="1:9" ht="16.5" customHeight="1">
      <c r="A226" s="423" t="s">
        <v>230</v>
      </c>
      <c r="B226" s="930" t="s">
        <v>231</v>
      </c>
      <c r="C226" s="960"/>
      <c r="D226" s="441"/>
      <c r="E226" s="961"/>
      <c r="F226" s="962"/>
      <c r="G226" s="963"/>
      <c r="H226" s="964"/>
      <c r="I226" s="312"/>
    </row>
    <row r="227" spans="1:9" ht="34.5" customHeight="1">
      <c r="A227" s="423"/>
      <c r="B227" s="914"/>
      <c r="C227" s="930"/>
      <c r="D227" s="442" t="s">
        <v>232</v>
      </c>
      <c r="E227" s="965" t="s">
        <v>222</v>
      </c>
      <c r="F227" s="1052"/>
      <c r="G227" s="1052"/>
      <c r="H227" s="966"/>
      <c r="I227" s="312"/>
    </row>
    <row r="228" spans="1:9" ht="56.25" customHeight="1">
      <c r="A228" s="425"/>
      <c r="B228" s="931" t="s">
        <v>233</v>
      </c>
      <c r="C228" s="932"/>
      <c r="D228" s="431"/>
      <c r="E228" s="875"/>
      <c r="F228" s="876"/>
      <c r="G228" s="876"/>
      <c r="H228" s="877"/>
    </row>
    <row r="229" spans="1:9" ht="15.75" customHeight="1">
      <c r="A229" s="425"/>
      <c r="B229" s="871" t="s">
        <v>234</v>
      </c>
      <c r="C229" s="929"/>
      <c r="D229" s="440"/>
      <c r="E229" s="924"/>
      <c r="F229" s="933"/>
      <c r="G229" s="934"/>
      <c r="H229" s="935"/>
      <c r="I229" s="312"/>
    </row>
    <row r="230" spans="1:9" ht="79.5" customHeight="1">
      <c r="A230" s="425"/>
      <c r="B230" s="931" t="s">
        <v>235</v>
      </c>
      <c r="C230" s="932"/>
      <c r="D230" s="431"/>
      <c r="E230" s="875"/>
      <c r="F230" s="876"/>
      <c r="G230" s="876"/>
      <c r="H230" s="877"/>
      <c r="I230" s="312"/>
    </row>
    <row r="231" spans="1:9" ht="18" customHeight="1">
      <c r="A231" s="395"/>
      <c r="B231" s="376"/>
      <c r="C231" s="376"/>
      <c r="D231" s="376"/>
      <c r="G231" s="376"/>
    </row>
    <row r="232" spans="1:9" ht="19.5" hidden="1" customHeight="1">
      <c r="A232" s="390"/>
      <c r="B232" s="914" t="str">
        <f>IF(AND(M195=2,M197=1),"Name of Other Partner of JV",IF(AND(M195=2,M197="2 or more"),"Name of Other Partner-1 of JV",""))</f>
        <v>Name of Other Partner-1 of JV</v>
      </c>
      <c r="C232" s="914"/>
      <c r="D232" s="914"/>
      <c r="E232" s="913">
        <f>'[15]Name of Bidder'!C18</f>
        <v>0</v>
      </c>
      <c r="F232" s="914"/>
      <c r="G232" s="914"/>
      <c r="H232" s="930"/>
      <c r="I232" s="312"/>
    </row>
    <row r="233" spans="1:9" ht="29.25" hidden="1" customHeight="1">
      <c r="A233" s="390" t="s">
        <v>219</v>
      </c>
      <c r="B233" s="913" t="s">
        <v>220</v>
      </c>
      <c r="C233" s="914"/>
      <c r="D233" s="914"/>
      <c r="E233" s="914"/>
      <c r="F233" s="914"/>
      <c r="G233" s="914"/>
      <c r="H233" s="914"/>
      <c r="I233" s="312"/>
    </row>
    <row r="234" spans="1:9" ht="19.5" hidden="1" customHeight="1">
      <c r="A234" s="423"/>
      <c r="B234" s="439"/>
      <c r="C234" s="443"/>
      <c r="D234" s="444"/>
      <c r="E234" s="858" t="s">
        <v>237</v>
      </c>
      <c r="F234" s="859" t="s">
        <v>238</v>
      </c>
      <c r="G234" s="858" t="s">
        <v>222</v>
      </c>
      <c r="H234" s="859"/>
      <c r="I234" s="312"/>
    </row>
    <row r="235" spans="1:9" ht="47.25" hidden="1" customHeight="1">
      <c r="A235" s="423"/>
      <c r="B235" s="439"/>
      <c r="C235" s="443"/>
      <c r="D235" s="389" t="s">
        <v>239</v>
      </c>
      <c r="E235" s="938"/>
      <c r="F235" s="939"/>
      <c r="G235" s="938"/>
      <c r="H235" s="939"/>
      <c r="I235" s="312"/>
    </row>
    <row r="236" spans="1:9" ht="17.25" hidden="1" customHeight="1">
      <c r="A236" s="425" t="s">
        <v>223</v>
      </c>
      <c r="B236" s="924" t="s">
        <v>224</v>
      </c>
      <c r="C236" s="933"/>
      <c r="D236" s="445"/>
      <c r="E236" s="940"/>
      <c r="F236" s="941"/>
      <c r="G236" s="940"/>
      <c r="H236" s="941"/>
      <c r="I236" s="312"/>
    </row>
    <row r="237" spans="1:9" ht="17.25" hidden="1" customHeight="1">
      <c r="A237" s="425"/>
      <c r="B237" s="924" t="s">
        <v>240</v>
      </c>
      <c r="C237" s="925"/>
      <c r="D237" s="933"/>
      <c r="E237" s="427" t="s">
        <v>27</v>
      </c>
      <c r="F237" s="428"/>
      <c r="G237" s="428"/>
      <c r="H237" s="429"/>
      <c r="I237" s="312"/>
    </row>
    <row r="238" spans="1:9" ht="15.75" hidden="1" customHeight="1">
      <c r="A238" s="425">
        <v>1</v>
      </c>
      <c r="B238" s="926" t="s">
        <v>241</v>
      </c>
      <c r="C238" s="942"/>
      <c r="D238" s="433"/>
      <c r="E238" s="434"/>
      <c r="F238" s="435"/>
      <c r="G238" s="943"/>
      <c r="H238" s="944"/>
      <c r="I238" s="312"/>
    </row>
    <row r="239" spans="1:9" ht="15.75" hidden="1" customHeight="1">
      <c r="A239" s="425">
        <v>2</v>
      </c>
      <c r="B239" s="926" t="s">
        <v>242</v>
      </c>
      <c r="C239" s="942"/>
      <c r="D239" s="433"/>
      <c r="E239" s="434"/>
      <c r="F239" s="435"/>
      <c r="G239" s="943"/>
      <c r="H239" s="944"/>
    </row>
    <row r="240" spans="1:9" ht="15.75" hidden="1" customHeight="1">
      <c r="A240" s="425">
        <v>3</v>
      </c>
      <c r="B240" s="430" t="s">
        <v>243</v>
      </c>
      <c r="C240" s="432"/>
      <c r="D240" s="433"/>
      <c r="E240" s="434"/>
      <c r="F240" s="435"/>
      <c r="G240" s="943"/>
      <c r="H240" s="944"/>
      <c r="I240" s="312"/>
    </row>
    <row r="241" spans="1:9" ht="16.5" hidden="1" customHeight="1">
      <c r="A241" s="425">
        <v>4</v>
      </c>
      <c r="B241" s="430" t="s">
        <v>244</v>
      </c>
      <c r="C241" s="432"/>
      <c r="D241" s="433"/>
      <c r="E241" s="434"/>
      <c r="F241" s="435"/>
      <c r="G241" s="943"/>
      <c r="H241" s="944"/>
      <c r="I241" s="312"/>
    </row>
    <row r="242" spans="1:9" hidden="1">
      <c r="A242" s="425">
        <v>5</v>
      </c>
      <c r="B242" s="430" t="s">
        <v>245</v>
      </c>
      <c r="C242" s="432"/>
      <c r="D242" s="433"/>
      <c r="E242" s="434"/>
      <c r="F242" s="435"/>
      <c r="G242" s="943"/>
      <c r="H242" s="944"/>
      <c r="I242" s="312"/>
    </row>
    <row r="243" spans="1:9" ht="19.5" hidden="1" customHeight="1">
      <c r="A243" s="425">
        <v>6</v>
      </c>
      <c r="B243" s="430" t="s">
        <v>246</v>
      </c>
      <c r="C243" s="432"/>
      <c r="D243" s="436"/>
      <c r="E243" s="437"/>
      <c r="F243" s="438"/>
      <c r="G243" s="945"/>
      <c r="H243" s="946"/>
      <c r="I243" s="312"/>
    </row>
    <row r="244" spans="1:9" ht="32.25" hidden="1" customHeight="1">
      <c r="A244" s="420"/>
      <c r="B244" s="947" t="s">
        <v>247</v>
      </c>
      <c r="C244" s="947"/>
      <c r="D244" s="947"/>
      <c r="E244" s="947"/>
      <c r="F244" s="947"/>
      <c r="G244" s="947"/>
      <c r="H244" s="948"/>
      <c r="I244" s="312"/>
    </row>
    <row r="245" spans="1:9" ht="32.25" hidden="1" customHeight="1">
      <c r="A245" s="390"/>
      <c r="B245" s="446"/>
      <c r="C245" s="446"/>
      <c r="D245" s="446"/>
      <c r="E245" s="446"/>
      <c r="F245" s="446"/>
      <c r="G245" s="446"/>
      <c r="H245" s="446"/>
      <c r="I245" s="312"/>
    </row>
    <row r="246" spans="1:9" ht="32.25" hidden="1" customHeight="1">
      <c r="A246" s="390"/>
      <c r="B246" s="446"/>
      <c r="C246" s="446"/>
      <c r="D246" s="446"/>
      <c r="E246" s="446"/>
      <c r="F246" s="446"/>
      <c r="G246" s="446"/>
      <c r="H246" s="446"/>
      <c r="I246" s="312"/>
    </row>
    <row r="247" spans="1:9" ht="32.25" hidden="1" customHeight="1">
      <c r="A247" s="390"/>
      <c r="B247" s="446"/>
      <c r="C247" s="446"/>
      <c r="D247" s="446"/>
      <c r="E247" s="446"/>
      <c r="F247" s="446"/>
      <c r="G247" s="446"/>
      <c r="H247" s="446"/>
      <c r="I247" s="312"/>
    </row>
    <row r="248" spans="1:9" ht="32.25" hidden="1" customHeight="1">
      <c r="A248" s="390"/>
      <c r="B248" s="446"/>
      <c r="C248" s="446"/>
      <c r="D248" s="446"/>
      <c r="E248" s="446"/>
      <c r="F248" s="446"/>
      <c r="G248" s="446"/>
      <c r="H248" s="446"/>
      <c r="I248" s="312"/>
    </row>
    <row r="249" spans="1:9" ht="20.25" hidden="1" customHeight="1">
      <c r="A249" s="423" t="s">
        <v>88</v>
      </c>
      <c r="B249" s="913" t="s">
        <v>227</v>
      </c>
      <c r="C249" s="914"/>
      <c r="D249" s="914"/>
      <c r="E249" s="914"/>
      <c r="F249" s="914"/>
      <c r="G249" s="914"/>
      <c r="H249" s="914"/>
      <c r="I249" s="312"/>
    </row>
    <row r="250" spans="1:9" ht="19.5" hidden="1" customHeight="1">
      <c r="A250" s="423"/>
      <c r="B250" s="447"/>
      <c r="C250" s="443"/>
      <c r="D250" s="444"/>
      <c r="E250" s="858" t="s">
        <v>237</v>
      </c>
      <c r="F250" s="859" t="s">
        <v>238</v>
      </c>
      <c r="G250" s="858" t="s">
        <v>222</v>
      </c>
      <c r="H250" s="859"/>
      <c r="I250" s="312"/>
    </row>
    <row r="251" spans="1:9" ht="47.25" hidden="1" customHeight="1">
      <c r="A251" s="423"/>
      <c r="B251" s="447"/>
      <c r="C251" s="443"/>
      <c r="D251" s="389" t="s">
        <v>248</v>
      </c>
      <c r="E251" s="938"/>
      <c r="F251" s="939"/>
      <c r="G251" s="938"/>
      <c r="H251" s="939"/>
      <c r="I251" s="312"/>
    </row>
    <row r="252" spans="1:9" ht="17.25" hidden="1" customHeight="1">
      <c r="A252" s="425" t="s">
        <v>223</v>
      </c>
      <c r="B252" s="869" t="s">
        <v>224</v>
      </c>
      <c r="C252" s="928"/>
      <c r="D252" s="448"/>
      <c r="E252" s="940"/>
      <c r="F252" s="941"/>
      <c r="G252" s="949"/>
      <c r="H252" s="950"/>
      <c r="I252" s="312"/>
    </row>
    <row r="253" spans="1:9" ht="17.25" hidden="1" customHeight="1">
      <c r="A253" s="425"/>
      <c r="B253" s="925" t="s">
        <v>240</v>
      </c>
      <c r="C253" s="925"/>
      <c r="D253" s="869"/>
      <c r="E253" s="427" t="s">
        <v>27</v>
      </c>
      <c r="F253" s="428"/>
      <c r="G253" s="428"/>
      <c r="H253" s="429"/>
      <c r="I253" s="312"/>
    </row>
    <row r="254" spans="1:9" ht="15.75" hidden="1" customHeight="1">
      <c r="A254" s="425">
        <v>1</v>
      </c>
      <c r="B254" s="951" t="s">
        <v>241</v>
      </c>
      <c r="C254" s="952"/>
      <c r="D254" s="451"/>
      <c r="E254" s="452"/>
      <c r="F254" s="453"/>
      <c r="G254" s="953"/>
      <c r="H254" s="954"/>
      <c r="I254" s="312"/>
    </row>
    <row r="255" spans="1:9" ht="15.75" hidden="1" customHeight="1">
      <c r="A255" s="425">
        <v>2</v>
      </c>
      <c r="B255" s="951" t="s">
        <v>242</v>
      </c>
      <c r="C255" s="952"/>
      <c r="D255" s="454"/>
      <c r="E255" s="434"/>
      <c r="F255" s="435"/>
      <c r="G255" s="955"/>
      <c r="H255" s="956"/>
    </row>
    <row r="256" spans="1:9" ht="15.75" hidden="1" customHeight="1">
      <c r="A256" s="425">
        <v>3</v>
      </c>
      <c r="B256" s="449" t="s">
        <v>243</v>
      </c>
      <c r="C256" s="450"/>
      <c r="D256" s="454"/>
      <c r="E256" s="434"/>
      <c r="F256" s="435"/>
      <c r="G256" s="955"/>
      <c r="H256" s="956"/>
      <c r="I256" s="312"/>
    </row>
    <row r="257" spans="1:9" ht="16.5" hidden="1" customHeight="1">
      <c r="A257" s="425">
        <v>4</v>
      </c>
      <c r="B257" s="449" t="s">
        <v>244</v>
      </c>
      <c r="C257" s="450"/>
      <c r="D257" s="454"/>
      <c r="E257" s="434"/>
      <c r="F257" s="435"/>
      <c r="G257" s="955"/>
      <c r="H257" s="956"/>
      <c r="I257" s="312"/>
    </row>
    <row r="258" spans="1:9" ht="15.75" hidden="1" customHeight="1">
      <c r="A258" s="425">
        <v>5</v>
      </c>
      <c r="B258" s="449" t="s">
        <v>245</v>
      </c>
      <c r="C258" s="450"/>
      <c r="D258" s="454"/>
      <c r="E258" s="434"/>
      <c r="F258" s="435"/>
      <c r="G258" s="955"/>
      <c r="H258" s="956"/>
      <c r="I258" s="312"/>
    </row>
    <row r="259" spans="1:9" hidden="1">
      <c r="A259" s="425">
        <v>6</v>
      </c>
      <c r="B259" s="449" t="s">
        <v>246</v>
      </c>
      <c r="C259" s="450"/>
      <c r="D259" s="455"/>
      <c r="E259" s="437"/>
      <c r="F259" s="438"/>
      <c r="G259" s="957"/>
      <c r="H259" s="958"/>
      <c r="I259" s="312"/>
    </row>
    <row r="260" spans="1:9" ht="49.5" hidden="1" customHeight="1">
      <c r="A260" s="425"/>
      <c r="B260" s="959" t="s">
        <v>247</v>
      </c>
      <c r="C260" s="947"/>
      <c r="D260" s="947"/>
      <c r="E260" s="947"/>
      <c r="F260" s="947"/>
      <c r="G260" s="947"/>
      <c r="H260" s="948"/>
      <c r="I260" s="312"/>
    </row>
    <row r="261" spans="1:9" ht="16.5" hidden="1" customHeight="1">
      <c r="A261" s="456"/>
      <c r="B261" s="310"/>
      <c r="C261" s="310"/>
      <c r="D261" s="417"/>
      <c r="E261" s="417"/>
      <c r="F261" s="417"/>
      <c r="G261" s="417"/>
      <c r="H261" s="417"/>
      <c r="I261" s="312"/>
    </row>
    <row r="262" spans="1:9" ht="16.5" hidden="1" customHeight="1">
      <c r="A262" s="423" t="s">
        <v>230</v>
      </c>
      <c r="B262" s="930" t="s">
        <v>231</v>
      </c>
      <c r="C262" s="960"/>
      <c r="D262" s="441"/>
      <c r="E262" s="961"/>
      <c r="F262" s="962"/>
      <c r="G262" s="963"/>
      <c r="H262" s="964"/>
      <c r="I262" s="312"/>
    </row>
    <row r="263" spans="1:9" ht="28.5" hidden="1" customHeight="1">
      <c r="A263" s="423"/>
      <c r="B263" s="914"/>
      <c r="C263" s="930"/>
      <c r="D263" s="442"/>
      <c r="E263" s="965" t="s">
        <v>249</v>
      </c>
      <c r="F263" s="966"/>
      <c r="G263" s="967" t="s">
        <v>237</v>
      </c>
      <c r="H263" s="968"/>
      <c r="I263" s="312"/>
    </row>
    <row r="264" spans="1:9" ht="56.25" hidden="1" customHeight="1">
      <c r="A264" s="425"/>
      <c r="B264" s="931" t="s">
        <v>233</v>
      </c>
      <c r="C264" s="932"/>
      <c r="D264" s="431"/>
      <c r="E264" s="969"/>
      <c r="F264" s="970"/>
      <c r="G264" s="971"/>
      <c r="H264" s="971"/>
    </row>
    <row r="265" spans="1:9" ht="15.75" hidden="1" customHeight="1">
      <c r="A265" s="425"/>
      <c r="B265" s="871" t="s">
        <v>234</v>
      </c>
      <c r="C265" s="929"/>
      <c r="D265" s="440"/>
      <c r="E265" s="924"/>
      <c r="F265" s="933"/>
      <c r="G265" s="934"/>
      <c r="H265" s="935"/>
      <c r="I265" s="312"/>
    </row>
    <row r="266" spans="1:9" ht="66.75" hidden="1" customHeight="1">
      <c r="A266" s="425"/>
      <c r="B266" s="931" t="s">
        <v>235</v>
      </c>
      <c r="C266" s="932"/>
      <c r="D266" s="431"/>
      <c r="E266" s="969"/>
      <c r="F266" s="970"/>
      <c r="G266" s="971"/>
      <c r="H266" s="971"/>
      <c r="I266" s="312"/>
    </row>
    <row r="267" spans="1:9" ht="20.25" hidden="1" customHeight="1">
      <c r="A267" s="425"/>
      <c r="B267" s="457"/>
      <c r="C267" s="457"/>
      <c r="D267" s="458"/>
      <c r="E267" s="458"/>
      <c r="F267" s="458"/>
      <c r="G267" s="458"/>
      <c r="H267" s="458"/>
      <c r="I267" s="312"/>
    </row>
    <row r="268" spans="1:9" ht="32.25" hidden="1" customHeight="1">
      <c r="A268" s="390"/>
      <c r="B268" s="914" t="str">
        <f>IF(AND(M195=2,M197="2 or more"),"Name of Other Partner-2 of JV", "")</f>
        <v>Name of Other Partner-2 of JV</v>
      </c>
      <c r="C268" s="914"/>
      <c r="D268" s="914"/>
      <c r="E268" s="913">
        <f>'[15]Name of Bidder'!C23</f>
        <v>0</v>
      </c>
      <c r="F268" s="914"/>
      <c r="G268" s="914"/>
      <c r="H268" s="930"/>
      <c r="I268" s="312"/>
    </row>
    <row r="269" spans="1:9" ht="29.25" hidden="1" customHeight="1">
      <c r="A269" s="390" t="s">
        <v>219</v>
      </c>
      <c r="B269" s="913" t="s">
        <v>220</v>
      </c>
      <c r="C269" s="914"/>
      <c r="D269" s="914"/>
      <c r="E269" s="914"/>
      <c r="F269" s="914"/>
      <c r="G269" s="914"/>
      <c r="H269" s="914"/>
      <c r="I269" s="312"/>
    </row>
    <row r="270" spans="1:9" ht="19.5" hidden="1" customHeight="1">
      <c r="A270" s="423"/>
      <c r="B270" s="439"/>
      <c r="C270" s="443"/>
      <c r="D270" s="444"/>
      <c r="E270" s="858" t="s">
        <v>237</v>
      </c>
      <c r="F270" s="859" t="s">
        <v>238</v>
      </c>
      <c r="G270" s="858" t="s">
        <v>222</v>
      </c>
      <c r="H270" s="859"/>
      <c r="I270" s="312"/>
    </row>
    <row r="271" spans="1:9" ht="47.25" hidden="1" customHeight="1">
      <c r="A271" s="423"/>
      <c r="B271" s="439"/>
      <c r="C271" s="443"/>
      <c r="D271" s="389" t="s">
        <v>239</v>
      </c>
      <c r="E271" s="938"/>
      <c r="F271" s="939"/>
      <c r="G271" s="938"/>
      <c r="H271" s="939"/>
      <c r="I271" s="312"/>
    </row>
    <row r="272" spans="1:9" ht="17.25" hidden="1" customHeight="1">
      <c r="A272" s="425" t="s">
        <v>223</v>
      </c>
      <c r="B272" s="924" t="s">
        <v>224</v>
      </c>
      <c r="C272" s="933"/>
      <c r="D272" s="445"/>
      <c r="E272" s="940"/>
      <c r="F272" s="941"/>
      <c r="G272" s="940"/>
      <c r="H272" s="941"/>
      <c r="I272" s="312"/>
    </row>
    <row r="273" spans="1:9" ht="17.25" hidden="1" customHeight="1">
      <c r="A273" s="425"/>
      <c r="B273" s="924" t="s">
        <v>240</v>
      </c>
      <c r="C273" s="925"/>
      <c r="D273" s="933"/>
      <c r="E273" s="427" t="s">
        <v>27</v>
      </c>
      <c r="F273" s="428"/>
      <c r="G273" s="428"/>
      <c r="H273" s="429"/>
      <c r="I273" s="312"/>
    </row>
    <row r="274" spans="1:9" ht="15.75" hidden="1" customHeight="1">
      <c r="A274" s="425">
        <v>1</v>
      </c>
      <c r="B274" s="951" t="s">
        <v>241</v>
      </c>
      <c r="C274" s="952"/>
      <c r="D274" s="459"/>
      <c r="E274" s="452"/>
      <c r="F274" s="453"/>
      <c r="G274" s="972"/>
      <c r="H274" s="973"/>
      <c r="I274" s="312"/>
    </row>
    <row r="275" spans="1:9" ht="15.75" hidden="1" customHeight="1">
      <c r="A275" s="425">
        <v>2</v>
      </c>
      <c r="B275" s="951" t="s">
        <v>242</v>
      </c>
      <c r="C275" s="952"/>
      <c r="D275" s="433"/>
      <c r="E275" s="434"/>
      <c r="F275" s="435"/>
      <c r="G275" s="943"/>
      <c r="H275" s="944"/>
    </row>
    <row r="276" spans="1:9" ht="15.75" hidden="1" customHeight="1">
      <c r="A276" s="425">
        <v>3</v>
      </c>
      <c r="B276" s="449" t="s">
        <v>243</v>
      </c>
      <c r="C276" s="450"/>
      <c r="D276" s="433"/>
      <c r="E276" s="434"/>
      <c r="F276" s="435"/>
      <c r="G276" s="943"/>
      <c r="H276" s="944"/>
      <c r="I276" s="312"/>
    </row>
    <row r="277" spans="1:9" ht="16.5" hidden="1" customHeight="1">
      <c r="A277" s="425">
        <v>4</v>
      </c>
      <c r="B277" s="449" t="s">
        <v>244</v>
      </c>
      <c r="C277" s="450"/>
      <c r="D277" s="433"/>
      <c r="E277" s="434"/>
      <c r="F277" s="435"/>
      <c r="G277" s="943"/>
      <c r="H277" s="944"/>
      <c r="I277" s="312"/>
    </row>
    <row r="278" spans="1:9" ht="15.75" hidden="1" customHeight="1">
      <c r="A278" s="425">
        <v>5</v>
      </c>
      <c r="B278" s="449" t="s">
        <v>245</v>
      </c>
      <c r="C278" s="450"/>
      <c r="D278" s="433"/>
      <c r="E278" s="434"/>
      <c r="F278" s="435"/>
      <c r="G278" s="943"/>
      <c r="H278" s="944"/>
      <c r="I278" s="312"/>
    </row>
    <row r="279" spans="1:9" hidden="1">
      <c r="A279" s="425">
        <v>6</v>
      </c>
      <c r="B279" s="449" t="s">
        <v>246</v>
      </c>
      <c r="C279" s="450"/>
      <c r="D279" s="436"/>
      <c r="E279" s="437"/>
      <c r="F279" s="438"/>
      <c r="G279" s="945"/>
      <c r="H279" s="946"/>
      <c r="I279" s="312"/>
    </row>
    <row r="280" spans="1:9" ht="32.25" hidden="1" customHeight="1">
      <c r="A280" s="420"/>
      <c r="B280" s="947" t="s">
        <v>247</v>
      </c>
      <c r="C280" s="947"/>
      <c r="D280" s="947"/>
      <c r="E280" s="947"/>
      <c r="F280" s="947"/>
      <c r="G280" s="947"/>
      <c r="H280" s="948"/>
      <c r="I280" s="312"/>
    </row>
    <row r="281" spans="1:9" ht="32.25" hidden="1" customHeight="1">
      <c r="A281" s="390"/>
      <c r="B281" s="446"/>
      <c r="C281" s="446"/>
      <c r="D281" s="446"/>
      <c r="E281" s="446"/>
      <c r="F281" s="446"/>
      <c r="G281" s="446"/>
      <c r="H281" s="446"/>
      <c r="I281" s="312"/>
    </row>
    <row r="282" spans="1:9" ht="20.25" hidden="1" customHeight="1">
      <c r="A282" s="423" t="s">
        <v>88</v>
      </c>
      <c r="B282" s="913" t="s">
        <v>227</v>
      </c>
      <c r="C282" s="914"/>
      <c r="D282" s="914"/>
      <c r="E282" s="914"/>
      <c r="F282" s="914"/>
      <c r="G282" s="914"/>
      <c r="H282" s="914"/>
      <c r="I282" s="312"/>
    </row>
    <row r="283" spans="1:9" ht="19.5" hidden="1" customHeight="1">
      <c r="A283" s="423"/>
      <c r="B283" s="447"/>
      <c r="C283" s="443"/>
      <c r="D283" s="444"/>
      <c r="E283" s="858" t="s">
        <v>237</v>
      </c>
      <c r="F283" s="859" t="s">
        <v>238</v>
      </c>
      <c r="G283" s="858" t="s">
        <v>222</v>
      </c>
      <c r="H283" s="859"/>
      <c r="I283" s="312"/>
    </row>
    <row r="284" spans="1:9" ht="47.25" hidden="1" customHeight="1">
      <c r="A284" s="423"/>
      <c r="B284" s="447"/>
      <c r="C284" s="443"/>
      <c r="D284" s="389" t="s">
        <v>248</v>
      </c>
      <c r="E284" s="938"/>
      <c r="F284" s="939"/>
      <c r="G284" s="938"/>
      <c r="H284" s="939"/>
      <c r="I284" s="312"/>
    </row>
    <row r="285" spans="1:9" ht="17.25" hidden="1" customHeight="1">
      <c r="A285" s="425" t="s">
        <v>223</v>
      </c>
      <c r="B285" s="869" t="s">
        <v>224</v>
      </c>
      <c r="C285" s="928"/>
      <c r="D285" s="448"/>
      <c r="E285" s="940"/>
      <c r="F285" s="941"/>
      <c r="G285" s="949"/>
      <c r="H285" s="950"/>
      <c r="I285" s="312"/>
    </row>
    <row r="286" spans="1:9" ht="17.25" hidden="1" customHeight="1">
      <c r="A286" s="425"/>
      <c r="B286" s="925" t="s">
        <v>240</v>
      </c>
      <c r="C286" s="925"/>
      <c r="D286" s="869"/>
      <c r="E286" s="427" t="s">
        <v>27</v>
      </c>
      <c r="F286" s="428"/>
      <c r="G286" s="428"/>
      <c r="H286" s="429"/>
      <c r="I286" s="312"/>
    </row>
    <row r="287" spans="1:9" ht="15.75" hidden="1" customHeight="1">
      <c r="A287" s="425">
        <v>1</v>
      </c>
      <c r="B287" s="951" t="s">
        <v>241</v>
      </c>
      <c r="C287" s="952"/>
      <c r="D287" s="451"/>
      <c r="E287" s="452"/>
      <c r="F287" s="453"/>
      <c r="G287" s="953"/>
      <c r="H287" s="954"/>
      <c r="I287" s="312"/>
    </row>
    <row r="288" spans="1:9" ht="15.75" hidden="1" customHeight="1">
      <c r="A288" s="425">
        <v>2</v>
      </c>
      <c r="B288" s="951" t="s">
        <v>242</v>
      </c>
      <c r="C288" s="952"/>
      <c r="D288" s="454"/>
      <c r="E288" s="434"/>
      <c r="F288" s="435"/>
      <c r="G288" s="955"/>
      <c r="H288" s="956"/>
    </row>
    <row r="289" spans="1:9" ht="15.75" hidden="1" customHeight="1">
      <c r="A289" s="425">
        <v>3</v>
      </c>
      <c r="B289" s="449" t="s">
        <v>243</v>
      </c>
      <c r="C289" s="450"/>
      <c r="D289" s="454"/>
      <c r="E289" s="434"/>
      <c r="F289" s="435"/>
      <c r="G289" s="955"/>
      <c r="H289" s="956"/>
      <c r="I289" s="312"/>
    </row>
    <row r="290" spans="1:9" ht="16.5" hidden="1" customHeight="1">
      <c r="A290" s="425">
        <v>4</v>
      </c>
      <c r="B290" s="449" t="s">
        <v>244</v>
      </c>
      <c r="C290" s="450"/>
      <c r="D290" s="454"/>
      <c r="E290" s="434"/>
      <c r="F290" s="435"/>
      <c r="G290" s="955"/>
      <c r="H290" s="956"/>
      <c r="I290" s="312"/>
    </row>
    <row r="291" spans="1:9" ht="15.75" hidden="1" customHeight="1">
      <c r="A291" s="425">
        <v>5</v>
      </c>
      <c r="B291" s="449" t="s">
        <v>245</v>
      </c>
      <c r="C291" s="450"/>
      <c r="D291" s="454"/>
      <c r="E291" s="434"/>
      <c r="F291" s="435"/>
      <c r="G291" s="955"/>
      <c r="H291" s="956"/>
      <c r="I291" s="312"/>
    </row>
    <row r="292" spans="1:9" ht="15.75" hidden="1" customHeight="1">
      <c r="A292" s="425">
        <v>6</v>
      </c>
      <c r="B292" s="449" t="s">
        <v>246</v>
      </c>
      <c r="C292" s="450"/>
      <c r="D292" s="454"/>
      <c r="E292" s="434"/>
      <c r="F292" s="435"/>
      <c r="G292" s="955"/>
      <c r="H292" s="956"/>
      <c r="I292" s="312"/>
    </row>
    <row r="293" spans="1:9" ht="32.25" hidden="1" customHeight="1">
      <c r="A293" s="425"/>
      <c r="B293" s="974" t="s">
        <v>229</v>
      </c>
      <c r="C293" s="974"/>
      <c r="D293" s="455"/>
      <c r="E293" s="437"/>
      <c r="F293" s="438"/>
      <c r="G293" s="957"/>
      <c r="H293" s="958"/>
      <c r="I293" s="312"/>
    </row>
    <row r="294" spans="1:9" ht="32.25" hidden="1" customHeight="1">
      <c r="A294" s="420"/>
      <c r="B294" s="975" t="s">
        <v>247</v>
      </c>
      <c r="C294" s="975"/>
      <c r="D294" s="975"/>
      <c r="E294" s="975"/>
      <c r="F294" s="975"/>
      <c r="G294" s="975"/>
      <c r="H294" s="976"/>
      <c r="I294" s="312"/>
    </row>
    <row r="295" spans="1:9" ht="16.5" hidden="1" customHeight="1">
      <c r="A295" s="420"/>
      <c r="B295" s="310"/>
      <c r="C295" s="310"/>
      <c r="D295" s="417"/>
      <c r="E295" s="417"/>
      <c r="F295" s="417"/>
      <c r="G295" s="417"/>
      <c r="H295" s="417"/>
      <c r="I295" s="312"/>
    </row>
    <row r="296" spans="1:9" ht="16.5" hidden="1" customHeight="1">
      <c r="A296" s="423" t="s">
        <v>230</v>
      </c>
      <c r="B296" s="960" t="s">
        <v>231</v>
      </c>
      <c r="C296" s="960"/>
      <c r="D296" s="441"/>
      <c r="E296" s="961"/>
      <c r="F296" s="962"/>
      <c r="G296" s="963"/>
      <c r="H296" s="964"/>
      <c r="I296" s="312"/>
    </row>
    <row r="297" spans="1:9" ht="28.5" hidden="1" customHeight="1">
      <c r="A297" s="423"/>
      <c r="B297" s="913"/>
      <c r="C297" s="930"/>
      <c r="D297" s="442"/>
      <c r="E297" s="965" t="s">
        <v>249</v>
      </c>
      <c r="F297" s="966"/>
      <c r="G297" s="967" t="s">
        <v>237</v>
      </c>
      <c r="H297" s="968"/>
      <c r="I297" s="312"/>
    </row>
    <row r="298" spans="1:9" ht="56.25" hidden="1" customHeight="1">
      <c r="A298" s="425"/>
      <c r="B298" s="932" t="s">
        <v>233</v>
      </c>
      <c r="C298" s="932"/>
      <c r="D298" s="431"/>
      <c r="E298" s="969"/>
      <c r="F298" s="970"/>
      <c r="G298" s="971"/>
      <c r="H298" s="971"/>
    </row>
    <row r="299" spans="1:9" ht="15.75" hidden="1" customHeight="1">
      <c r="A299" s="425"/>
      <c r="B299" s="929" t="s">
        <v>234</v>
      </c>
      <c r="C299" s="929"/>
      <c r="D299" s="440"/>
      <c r="E299" s="924"/>
      <c r="F299" s="933"/>
      <c r="G299" s="934"/>
      <c r="H299" s="935"/>
      <c r="I299" s="312"/>
    </row>
    <row r="300" spans="1:9" ht="49.5" hidden="1" customHeight="1">
      <c r="A300" s="425"/>
      <c r="B300" s="932" t="s">
        <v>235</v>
      </c>
      <c r="C300" s="932"/>
      <c r="D300" s="431"/>
      <c r="E300" s="969"/>
      <c r="F300" s="970"/>
      <c r="G300" s="971"/>
      <c r="H300" s="971"/>
      <c r="I300" s="312"/>
    </row>
    <row r="301" spans="1:9" ht="22.5" hidden="1" customHeight="1">
      <c r="A301" s="420"/>
      <c r="B301" s="457"/>
      <c r="C301" s="457"/>
      <c r="D301" s="458"/>
      <c r="E301" s="458"/>
      <c r="F301" s="458"/>
      <c r="G301" s="458"/>
      <c r="H301" s="458"/>
      <c r="I301" s="312"/>
    </row>
    <row r="302" spans="1:9" ht="17.25" hidden="1" customHeight="1">
      <c r="A302" s="460" t="s">
        <v>250</v>
      </c>
      <c r="B302" s="977" t="s">
        <v>251</v>
      </c>
      <c r="C302" s="977"/>
      <c r="D302" s="977"/>
      <c r="E302" s="977"/>
      <c r="F302" s="977"/>
      <c r="G302" s="977"/>
      <c r="H302" s="977"/>
      <c r="I302" s="312"/>
    </row>
    <row r="303" spans="1:9" ht="12" hidden="1" customHeight="1">
      <c r="A303" s="312"/>
      <c r="B303" s="376"/>
      <c r="C303" s="376"/>
      <c r="D303" s="376"/>
      <c r="E303" s="376"/>
      <c r="F303" s="376"/>
      <c r="G303" s="376"/>
      <c r="H303" s="312"/>
      <c r="I303" s="312"/>
    </row>
    <row r="304" spans="1:9" ht="75" hidden="1" customHeight="1">
      <c r="A304" s="461"/>
      <c r="B304" s="978" t="s">
        <v>252</v>
      </c>
      <c r="C304" s="978"/>
      <c r="D304" s="978"/>
      <c r="E304" s="978"/>
      <c r="F304" s="978"/>
      <c r="G304" s="978"/>
      <c r="H304" s="978"/>
      <c r="I304" s="312"/>
    </row>
    <row r="305" spans="1:9" ht="185.25" hidden="1" customHeight="1">
      <c r="A305" s="420"/>
      <c r="B305" s="979" t="s">
        <v>253</v>
      </c>
      <c r="C305" s="979"/>
      <c r="D305" s="979"/>
      <c r="E305" s="979"/>
      <c r="F305" s="979"/>
      <c r="G305" s="979"/>
      <c r="H305" s="979"/>
    </row>
    <row r="306" spans="1:9" ht="40.15" hidden="1" customHeight="1">
      <c r="A306" s="420"/>
      <c r="B306" s="978"/>
      <c r="C306" s="978"/>
      <c r="D306" s="978"/>
      <c r="E306" s="978"/>
      <c r="F306" s="978"/>
      <c r="G306" s="978"/>
      <c r="H306" s="978"/>
      <c r="I306" s="312"/>
    </row>
    <row r="307" spans="1:9" ht="9" hidden="1" customHeight="1">
      <c r="A307" s="312"/>
      <c r="B307" s="312"/>
      <c r="C307" s="312"/>
      <c r="D307" s="312"/>
      <c r="E307" s="312"/>
      <c r="F307" s="312"/>
      <c r="G307" s="312"/>
      <c r="H307" s="312"/>
      <c r="I307" s="312"/>
    </row>
    <row r="308" spans="1:9" ht="33.75" hidden="1" customHeight="1">
      <c r="A308" s="420"/>
      <c r="B308" s="978"/>
      <c r="C308" s="978"/>
      <c r="D308" s="978"/>
      <c r="E308" s="978"/>
      <c r="F308" s="978"/>
      <c r="G308" s="978"/>
      <c r="H308" s="978"/>
      <c r="I308" s="312"/>
    </row>
    <row r="309" spans="1:9" hidden="1">
      <c r="B309" s="376"/>
      <c r="C309" s="376"/>
      <c r="D309" s="376"/>
      <c r="E309" s="376"/>
      <c r="F309" s="376"/>
      <c r="G309" s="376"/>
    </row>
    <row r="310" spans="1:9" ht="42" hidden="1" customHeight="1">
      <c r="A310" s="419"/>
      <c r="B310" s="978"/>
      <c r="C310" s="978"/>
      <c r="D310" s="978"/>
      <c r="E310" s="978"/>
      <c r="F310" s="978"/>
      <c r="G310" s="978"/>
      <c r="H310" s="978"/>
      <c r="I310" s="312"/>
    </row>
    <row r="311" spans="1:9" hidden="1">
      <c r="A311" s="312"/>
      <c r="B311" s="312"/>
      <c r="C311" s="312"/>
      <c r="D311" s="312"/>
      <c r="E311" s="312"/>
      <c r="F311" s="312"/>
      <c r="G311" s="312"/>
      <c r="H311" s="312"/>
      <c r="I311" s="312"/>
    </row>
    <row r="312" spans="1:9" ht="19.5" hidden="1" customHeight="1">
      <c r="A312" s="419"/>
      <c r="B312" s="978" t="s">
        <v>254</v>
      </c>
      <c r="C312" s="978"/>
      <c r="D312" s="978"/>
      <c r="E312" s="978"/>
      <c r="F312" s="978"/>
      <c r="G312" s="978"/>
      <c r="H312" s="978"/>
      <c r="I312" s="312"/>
    </row>
    <row r="313" spans="1:9" hidden="1">
      <c r="A313" s="312"/>
      <c r="B313" s="376"/>
      <c r="C313" s="376"/>
      <c r="D313" s="376"/>
      <c r="E313" s="376"/>
      <c r="F313" s="376"/>
      <c r="G313" s="376"/>
      <c r="H313" s="312"/>
      <c r="I313" s="312"/>
    </row>
    <row r="314" spans="1:9" ht="40.15" hidden="1" customHeight="1">
      <c r="A314" s="419" t="s">
        <v>255</v>
      </c>
      <c r="B314" s="979" t="s">
        <v>256</v>
      </c>
      <c r="C314" s="979"/>
      <c r="D314" s="979"/>
      <c r="E314" s="979"/>
      <c r="F314" s="979"/>
      <c r="G314" s="979"/>
      <c r="H314" s="979"/>
      <c r="I314" s="312"/>
    </row>
    <row r="315" spans="1:9" hidden="1">
      <c r="A315" s="312"/>
      <c r="B315" s="376"/>
      <c r="C315" s="376"/>
      <c r="D315" s="376"/>
      <c r="E315" s="376"/>
      <c r="F315" s="376"/>
      <c r="G315" s="376"/>
      <c r="H315" s="312"/>
      <c r="I315" s="312"/>
    </row>
    <row r="316" spans="1:9" ht="90" hidden="1" customHeight="1">
      <c r="A316" s="419" t="s">
        <v>257</v>
      </c>
      <c r="B316" s="979" t="s">
        <v>258</v>
      </c>
      <c r="C316" s="979"/>
      <c r="D316" s="979"/>
      <c r="E316" s="979"/>
      <c r="F316" s="979"/>
      <c r="G316" s="979"/>
      <c r="H316" s="979"/>
    </row>
    <row r="317" spans="1:9" hidden="1">
      <c r="A317" s="312"/>
      <c r="B317" s="312"/>
      <c r="C317" s="312"/>
      <c r="D317" s="312"/>
      <c r="E317" s="312"/>
      <c r="F317" s="312"/>
      <c r="G317" s="312"/>
      <c r="H317" s="312"/>
      <c r="I317" s="312"/>
    </row>
    <row r="318" spans="1:9" ht="48" hidden="1" customHeight="1">
      <c r="A318" s="419" t="s">
        <v>259</v>
      </c>
      <c r="B318" s="978" t="s">
        <v>260</v>
      </c>
      <c r="C318" s="978"/>
      <c r="D318" s="978"/>
      <c r="E318" s="978"/>
      <c r="F318" s="978"/>
      <c r="G318" s="978"/>
      <c r="H318" s="978"/>
      <c r="I318" s="312"/>
    </row>
    <row r="319" spans="1:9" ht="17.25" hidden="1" customHeight="1">
      <c r="A319" s="312"/>
      <c r="B319" s="312"/>
      <c r="C319" s="312"/>
      <c r="D319" s="311"/>
      <c r="E319" s="312"/>
      <c r="F319" s="312"/>
      <c r="G319" s="312"/>
      <c r="H319" s="312"/>
      <c r="I319" s="312"/>
    </row>
    <row r="320" spans="1:9" ht="21" hidden="1" customHeight="1">
      <c r="A320" s="419" t="s">
        <v>261</v>
      </c>
      <c r="B320" s="978" t="s">
        <v>262</v>
      </c>
      <c r="C320" s="978"/>
      <c r="D320" s="978"/>
      <c r="E320" s="978"/>
      <c r="F320" s="978"/>
      <c r="G320" s="978"/>
      <c r="H320" s="978"/>
      <c r="I320" s="312"/>
    </row>
    <row r="321" spans="1:9" ht="29.25" hidden="1" customHeight="1">
      <c r="A321" s="419"/>
      <c r="B321" s="980" t="s">
        <v>263</v>
      </c>
      <c r="C321" s="980"/>
      <c r="D321" s="980"/>
      <c r="E321" s="980"/>
      <c r="F321" s="980"/>
      <c r="G321" s="980"/>
      <c r="H321" s="980"/>
      <c r="I321" s="312"/>
    </row>
    <row r="322" spans="1:9" ht="17.25" hidden="1" customHeight="1">
      <c r="A322" s="419"/>
      <c r="B322" s="462"/>
      <c r="C322" s="462"/>
      <c r="D322" s="462"/>
      <c r="E322" s="462"/>
      <c r="F322" s="462"/>
      <c r="G322" s="462"/>
      <c r="H322" s="462"/>
    </row>
    <row r="323" spans="1:9" ht="72" hidden="1" customHeight="1">
      <c r="A323" s="420">
        <v>4.0999999999999996</v>
      </c>
      <c r="B323" s="851" t="s">
        <v>264</v>
      </c>
      <c r="C323" s="851"/>
      <c r="D323" s="851"/>
      <c r="E323" s="851"/>
      <c r="F323" s="851"/>
      <c r="G323" s="851"/>
      <c r="H323" s="851"/>
    </row>
    <row r="324" spans="1:9" ht="16.5" hidden="1" customHeight="1">
      <c r="A324" s="375" t="s">
        <v>80</v>
      </c>
      <c r="B324" s="981" t="str">
        <f>"For  " &amp;B198</f>
        <v>For  Name of the Bidder</v>
      </c>
      <c r="C324" s="981"/>
      <c r="D324" s="981"/>
      <c r="E324" s="981"/>
      <c r="F324" s="981"/>
      <c r="G324" s="312"/>
      <c r="H324" s="312"/>
      <c r="I324" s="312"/>
    </row>
    <row r="325" spans="1:9" ht="15.75" hidden="1" customHeight="1">
      <c r="A325" s="312"/>
      <c r="B325" s="463" t="s">
        <v>74</v>
      </c>
      <c r="C325" s="982"/>
      <c r="D325" s="983"/>
      <c r="E325" s="983"/>
      <c r="F325" s="983"/>
      <c r="G325" s="983"/>
      <c r="H325" s="984"/>
      <c r="I325" s="312"/>
    </row>
    <row r="326" spans="1:9" ht="15.75" hidden="1" customHeight="1">
      <c r="A326" s="312"/>
      <c r="B326" s="463" t="s">
        <v>75</v>
      </c>
      <c r="C326" s="982"/>
      <c r="D326" s="983"/>
      <c r="E326" s="983"/>
      <c r="F326" s="983"/>
      <c r="G326" s="983"/>
      <c r="H326" s="984"/>
      <c r="I326" s="312"/>
    </row>
    <row r="327" spans="1:9" ht="15.75" hidden="1" customHeight="1">
      <c r="A327" s="312"/>
      <c r="B327" s="463" t="s">
        <v>76</v>
      </c>
      <c r="C327" s="982"/>
      <c r="D327" s="983"/>
      <c r="E327" s="983"/>
      <c r="F327" s="983"/>
      <c r="G327" s="983"/>
      <c r="H327" s="984"/>
      <c r="I327" s="312"/>
    </row>
    <row r="328" spans="1:9" ht="15.75" hidden="1" customHeight="1">
      <c r="A328" s="312"/>
      <c r="B328" s="463" t="s">
        <v>166</v>
      </c>
      <c r="C328" s="982"/>
      <c r="D328" s="983"/>
      <c r="E328" s="983"/>
      <c r="F328" s="983"/>
      <c r="G328" s="983"/>
      <c r="H328" s="984"/>
      <c r="I328" s="312"/>
    </row>
    <row r="329" spans="1:9" ht="15.75" hidden="1" customHeight="1">
      <c r="A329" s="312"/>
      <c r="B329" s="463" t="s">
        <v>167</v>
      </c>
      <c r="C329" s="982"/>
      <c r="D329" s="983"/>
      <c r="E329" s="983"/>
      <c r="F329" s="983"/>
      <c r="G329" s="983"/>
      <c r="H329" s="984"/>
      <c r="I329" s="312"/>
    </row>
    <row r="330" spans="1:9" ht="15.75" hidden="1" customHeight="1">
      <c r="A330" s="312"/>
      <c r="B330" s="463" t="s">
        <v>169</v>
      </c>
      <c r="C330" s="982"/>
      <c r="D330" s="983"/>
      <c r="E330" s="983"/>
      <c r="F330" s="983"/>
      <c r="G330" s="983"/>
      <c r="H330" s="984"/>
      <c r="I330" s="312"/>
    </row>
    <row r="331" spans="1:9" ht="15.75" hidden="1" customHeight="1">
      <c r="A331" s="312"/>
      <c r="B331" s="463" t="s">
        <v>171</v>
      </c>
      <c r="C331" s="982"/>
      <c r="D331" s="983"/>
      <c r="E331" s="983"/>
      <c r="F331" s="983"/>
      <c r="G331" s="983"/>
      <c r="H331" s="984"/>
      <c r="I331" s="312"/>
    </row>
    <row r="332" spans="1:9" ht="15.75" hidden="1" customHeight="1">
      <c r="A332" s="312"/>
      <c r="B332" s="463" t="s">
        <v>265</v>
      </c>
      <c r="C332" s="982"/>
      <c r="D332" s="983"/>
      <c r="E332" s="983"/>
      <c r="F332" s="983"/>
      <c r="G332" s="983"/>
      <c r="H332" s="984"/>
      <c r="I332" s="312"/>
    </row>
    <row r="333" spans="1:9" ht="15.75" hidden="1" customHeight="1">
      <c r="A333" s="312"/>
      <c r="B333" s="463" t="s">
        <v>266</v>
      </c>
      <c r="C333" s="982"/>
      <c r="D333" s="983"/>
      <c r="E333" s="983"/>
      <c r="F333" s="983"/>
      <c r="G333" s="983"/>
      <c r="H333" s="984"/>
      <c r="I333" s="312"/>
    </row>
    <row r="334" spans="1:9" ht="15.75" hidden="1" customHeight="1">
      <c r="A334" s="312"/>
      <c r="B334" s="463" t="s">
        <v>267</v>
      </c>
      <c r="C334" s="982"/>
      <c r="D334" s="983"/>
      <c r="E334" s="983"/>
      <c r="F334" s="983"/>
      <c r="G334" s="983"/>
      <c r="H334" s="984"/>
      <c r="I334" s="312"/>
    </row>
    <row r="335" spans="1:9" hidden="1">
      <c r="A335" s="312"/>
      <c r="B335" s="312"/>
      <c r="C335" s="312"/>
      <c r="D335" s="312"/>
      <c r="E335" s="312"/>
      <c r="F335" s="312"/>
      <c r="G335" s="312"/>
      <c r="H335" s="312"/>
      <c r="I335" s="312"/>
    </row>
    <row r="336" spans="1:9" ht="16.5" hidden="1" customHeight="1">
      <c r="A336" s="375" t="s">
        <v>88</v>
      </c>
      <c r="B336" s="981" t="str">
        <f>"For  " &amp;B232</f>
        <v>For  Name of Other Partner-1 of JV</v>
      </c>
      <c r="C336" s="981"/>
      <c r="D336" s="981"/>
      <c r="E336" s="981"/>
      <c r="F336" s="981"/>
      <c r="G336" s="312"/>
      <c r="H336" s="312"/>
      <c r="I336" s="312"/>
    </row>
    <row r="337" spans="1:9" ht="15.75" hidden="1" customHeight="1">
      <c r="A337" s="312"/>
      <c r="B337" s="463" t="s">
        <v>74</v>
      </c>
      <c r="C337" s="982"/>
      <c r="D337" s="983"/>
      <c r="E337" s="983"/>
      <c r="F337" s="983"/>
      <c r="G337" s="983"/>
      <c r="H337" s="984"/>
      <c r="I337" s="312"/>
    </row>
    <row r="338" spans="1:9" ht="15.75" hidden="1" customHeight="1">
      <c r="A338" s="312"/>
      <c r="B338" s="463" t="s">
        <v>75</v>
      </c>
      <c r="C338" s="982"/>
      <c r="D338" s="983"/>
      <c r="E338" s="983"/>
      <c r="F338" s="983"/>
      <c r="G338" s="983"/>
      <c r="H338" s="984"/>
      <c r="I338" s="312"/>
    </row>
    <row r="339" spans="1:9" ht="15.75" hidden="1" customHeight="1">
      <c r="A339" s="312"/>
      <c r="B339" s="463" t="s">
        <v>76</v>
      </c>
      <c r="C339" s="982"/>
      <c r="D339" s="983"/>
      <c r="E339" s="983"/>
      <c r="F339" s="983"/>
      <c r="G339" s="983"/>
      <c r="H339" s="984"/>
      <c r="I339" s="312"/>
    </row>
    <row r="340" spans="1:9" ht="15.75" hidden="1" customHeight="1">
      <c r="A340" s="312"/>
      <c r="B340" s="463" t="s">
        <v>166</v>
      </c>
      <c r="C340" s="982"/>
      <c r="D340" s="983"/>
      <c r="E340" s="983"/>
      <c r="F340" s="983"/>
      <c r="G340" s="983"/>
      <c r="H340" s="984"/>
      <c r="I340" s="312"/>
    </row>
    <row r="341" spans="1:9" ht="15.75" hidden="1" customHeight="1">
      <c r="A341" s="312"/>
      <c r="B341" s="463" t="s">
        <v>167</v>
      </c>
      <c r="C341" s="982"/>
      <c r="D341" s="983"/>
      <c r="E341" s="983"/>
      <c r="F341" s="983"/>
      <c r="G341" s="983"/>
      <c r="H341" s="984"/>
      <c r="I341" s="312"/>
    </row>
    <row r="342" spans="1:9" ht="15.75" hidden="1" customHeight="1">
      <c r="A342" s="312"/>
      <c r="B342" s="463" t="s">
        <v>169</v>
      </c>
      <c r="C342" s="982"/>
      <c r="D342" s="983"/>
      <c r="E342" s="983"/>
      <c r="F342" s="983"/>
      <c r="G342" s="983"/>
      <c r="H342" s="984"/>
      <c r="I342" s="312"/>
    </row>
    <row r="343" spans="1:9" ht="15.75" hidden="1" customHeight="1">
      <c r="A343" s="312"/>
      <c r="B343" s="463" t="s">
        <v>171</v>
      </c>
      <c r="C343" s="982"/>
      <c r="D343" s="983"/>
      <c r="E343" s="983"/>
      <c r="F343" s="983"/>
      <c r="G343" s="983"/>
      <c r="H343" s="984"/>
      <c r="I343" s="312"/>
    </row>
    <row r="344" spans="1:9" ht="15.75" hidden="1" customHeight="1">
      <c r="A344" s="312"/>
      <c r="B344" s="463" t="s">
        <v>265</v>
      </c>
      <c r="C344" s="982"/>
      <c r="D344" s="983"/>
      <c r="E344" s="983"/>
      <c r="F344" s="983"/>
      <c r="G344" s="983"/>
      <c r="H344" s="984"/>
      <c r="I344" s="312"/>
    </row>
    <row r="345" spans="1:9" ht="15.75" hidden="1" customHeight="1">
      <c r="A345" s="312"/>
      <c r="B345" s="463" t="s">
        <v>266</v>
      </c>
      <c r="C345" s="982"/>
      <c r="D345" s="983"/>
      <c r="E345" s="983"/>
      <c r="F345" s="983"/>
      <c r="G345" s="983"/>
      <c r="H345" s="984"/>
      <c r="I345" s="312"/>
    </row>
    <row r="346" spans="1:9" ht="15.75" hidden="1" customHeight="1">
      <c r="A346" s="312"/>
      <c r="B346" s="463" t="s">
        <v>267</v>
      </c>
      <c r="C346" s="982"/>
      <c r="D346" s="983"/>
      <c r="E346" s="983"/>
      <c r="F346" s="983"/>
      <c r="G346" s="983"/>
      <c r="H346" s="984"/>
      <c r="I346" s="312"/>
    </row>
    <row r="347" spans="1:9" hidden="1">
      <c r="A347" s="312"/>
      <c r="B347" s="464"/>
      <c r="C347" s="465"/>
      <c r="D347" s="465"/>
      <c r="E347" s="465"/>
      <c r="F347" s="465"/>
      <c r="G347" s="465"/>
      <c r="H347" s="465"/>
      <c r="I347" s="312"/>
    </row>
    <row r="348" spans="1:9" ht="16.5" hidden="1" customHeight="1">
      <c r="A348" s="375" t="s">
        <v>230</v>
      </c>
      <c r="B348" s="981" t="str">
        <f>"For  "&amp;B268</f>
        <v>For  Name of Other Partner-2 of JV</v>
      </c>
      <c r="C348" s="981"/>
      <c r="D348" s="981"/>
      <c r="E348" s="981"/>
      <c r="F348" s="981"/>
      <c r="G348" s="312"/>
      <c r="H348" s="312"/>
      <c r="I348" s="312"/>
    </row>
    <row r="349" spans="1:9" ht="15.75" hidden="1" customHeight="1">
      <c r="A349" s="312"/>
      <c r="B349" s="463" t="s">
        <v>74</v>
      </c>
      <c r="C349" s="982"/>
      <c r="D349" s="983"/>
      <c r="E349" s="983"/>
      <c r="F349" s="983"/>
      <c r="G349" s="983"/>
      <c r="H349" s="984"/>
      <c r="I349" s="312"/>
    </row>
    <row r="350" spans="1:9" ht="15.75" hidden="1" customHeight="1">
      <c r="A350" s="312"/>
      <c r="B350" s="463" t="s">
        <v>75</v>
      </c>
      <c r="C350" s="982"/>
      <c r="D350" s="983"/>
      <c r="E350" s="983"/>
      <c r="F350" s="983"/>
      <c r="G350" s="983"/>
      <c r="H350" s="984"/>
      <c r="I350" s="312"/>
    </row>
    <row r="351" spans="1:9" ht="15.75" hidden="1" customHeight="1">
      <c r="A351" s="312"/>
      <c r="B351" s="463" t="s">
        <v>76</v>
      </c>
      <c r="C351" s="982"/>
      <c r="D351" s="983"/>
      <c r="E351" s="983"/>
      <c r="F351" s="983"/>
      <c r="G351" s="983"/>
      <c r="H351" s="984"/>
      <c r="I351" s="312"/>
    </row>
    <row r="352" spans="1:9" ht="15.75" hidden="1" customHeight="1">
      <c r="A352" s="312"/>
      <c r="B352" s="463" t="s">
        <v>166</v>
      </c>
      <c r="C352" s="982"/>
      <c r="D352" s="983"/>
      <c r="E352" s="983"/>
      <c r="F352" s="983"/>
      <c r="G352" s="983"/>
      <c r="H352" s="984"/>
      <c r="I352" s="312"/>
    </row>
    <row r="353" spans="1:9" ht="15.75" hidden="1" customHeight="1">
      <c r="A353" s="312"/>
      <c r="B353" s="463" t="s">
        <v>167</v>
      </c>
      <c r="C353" s="982"/>
      <c r="D353" s="983"/>
      <c r="E353" s="983"/>
      <c r="F353" s="983"/>
      <c r="G353" s="983"/>
      <c r="H353" s="984"/>
      <c r="I353" s="312"/>
    </row>
    <row r="354" spans="1:9" ht="15.75" hidden="1" customHeight="1">
      <c r="A354" s="312"/>
      <c r="B354" s="463" t="s">
        <v>169</v>
      </c>
      <c r="C354" s="982"/>
      <c r="D354" s="983"/>
      <c r="E354" s="983"/>
      <c r="F354" s="983"/>
      <c r="G354" s="983"/>
      <c r="H354" s="984"/>
      <c r="I354" s="312"/>
    </row>
    <row r="355" spans="1:9" ht="15.75" hidden="1" customHeight="1">
      <c r="A355" s="312"/>
      <c r="B355" s="463" t="s">
        <v>171</v>
      </c>
      <c r="C355" s="982"/>
      <c r="D355" s="983"/>
      <c r="E355" s="983"/>
      <c r="F355" s="983"/>
      <c r="G355" s="983"/>
      <c r="H355" s="984"/>
      <c r="I355" s="312"/>
    </row>
    <row r="356" spans="1:9" ht="15.75" hidden="1" customHeight="1">
      <c r="A356" s="312"/>
      <c r="B356" s="463" t="s">
        <v>265</v>
      </c>
      <c r="C356" s="982"/>
      <c r="D356" s="983"/>
      <c r="E356" s="983"/>
      <c r="F356" s="983"/>
      <c r="G356" s="983"/>
      <c r="H356" s="984"/>
      <c r="I356" s="312"/>
    </row>
    <row r="357" spans="1:9" ht="15.75" hidden="1" customHeight="1">
      <c r="A357" s="312"/>
      <c r="B357" s="463" t="s">
        <v>266</v>
      </c>
      <c r="C357" s="982"/>
      <c r="D357" s="983"/>
      <c r="E357" s="983"/>
      <c r="F357" s="983"/>
      <c r="G357" s="983"/>
      <c r="H357" s="984"/>
      <c r="I357" s="312"/>
    </row>
    <row r="358" spans="1:9" ht="15.75" hidden="1" customHeight="1">
      <c r="A358" s="312"/>
      <c r="B358" s="463" t="s">
        <v>267</v>
      </c>
      <c r="C358" s="982"/>
      <c r="D358" s="983"/>
      <c r="E358" s="983"/>
      <c r="F358" s="983"/>
      <c r="G358" s="983"/>
      <c r="H358" s="984"/>
      <c r="I358" s="312"/>
    </row>
    <row r="359" spans="1:9">
      <c r="A359" s="312"/>
      <c r="B359" s="464"/>
      <c r="C359" s="465"/>
      <c r="D359" s="465"/>
      <c r="E359" s="465"/>
      <c r="F359" s="465"/>
      <c r="G359" s="465"/>
      <c r="H359" s="465"/>
      <c r="I359" s="312"/>
    </row>
    <row r="360" spans="1:9" ht="24" customHeight="1">
      <c r="A360" s="460" t="s">
        <v>325</v>
      </c>
      <c r="B360" s="849" t="s">
        <v>269</v>
      </c>
      <c r="C360" s="849"/>
      <c r="D360" s="849"/>
      <c r="E360" s="849"/>
      <c r="F360" s="849"/>
      <c r="G360" s="849"/>
      <c r="H360" s="849"/>
      <c r="I360" s="312"/>
    </row>
    <row r="361" spans="1:9" ht="36" customHeight="1">
      <c r="A361" s="420">
        <v>5.0999999999999996</v>
      </c>
      <c r="B361" s="979" t="s">
        <v>270</v>
      </c>
      <c r="C361" s="979"/>
      <c r="D361" s="979"/>
      <c r="E361" s="979"/>
      <c r="F361" s="979"/>
      <c r="G361" s="979"/>
      <c r="H361" s="979"/>
    </row>
    <row r="362" spans="1:9" ht="105.75" customHeight="1">
      <c r="A362" s="312"/>
      <c r="B362" s="419" t="s">
        <v>271</v>
      </c>
      <c r="C362" s="979" t="s">
        <v>272</v>
      </c>
      <c r="D362" s="979"/>
      <c r="E362" s="979"/>
      <c r="F362" s="979"/>
      <c r="G362" s="979"/>
      <c r="H362" s="979"/>
      <c r="I362" s="466"/>
    </row>
    <row r="363" spans="1:9" ht="78" customHeight="1">
      <c r="A363" s="312"/>
      <c r="B363" s="419" t="s">
        <v>273</v>
      </c>
      <c r="C363" s="979" t="s">
        <v>274</v>
      </c>
      <c r="D363" s="979"/>
      <c r="E363" s="979"/>
      <c r="F363" s="979"/>
      <c r="G363" s="979"/>
      <c r="H363" s="979"/>
      <c r="I363" s="312"/>
    </row>
    <row r="364" spans="1:9" ht="9" customHeight="1">
      <c r="A364" s="312"/>
      <c r="B364" s="312"/>
      <c r="C364" s="312"/>
      <c r="D364" s="312"/>
      <c r="E364" s="312"/>
      <c r="F364" s="312"/>
      <c r="G364" s="312"/>
      <c r="H364" s="312"/>
      <c r="I364" s="312"/>
    </row>
    <row r="365" spans="1:9" ht="36.75" customHeight="1">
      <c r="A365" s="420">
        <v>5.2</v>
      </c>
      <c r="B365" s="851" t="s">
        <v>275</v>
      </c>
      <c r="C365" s="851"/>
      <c r="D365" s="851"/>
      <c r="E365" s="851"/>
      <c r="F365" s="851"/>
      <c r="G365" s="851"/>
      <c r="H365" s="851"/>
    </row>
    <row r="366" spans="1:9" ht="10.5" customHeight="1">
      <c r="A366" s="312"/>
      <c r="B366" s="312"/>
      <c r="C366" s="312"/>
      <c r="D366" s="312"/>
      <c r="E366" s="312"/>
      <c r="F366" s="312"/>
      <c r="G366" s="312"/>
      <c r="H366" s="312"/>
      <c r="I366" s="312"/>
    </row>
    <row r="367" spans="1:9" ht="24" customHeight="1">
      <c r="A367" s="261"/>
      <c r="B367" s="851" t="s">
        <v>276</v>
      </c>
      <c r="C367" s="851"/>
      <c r="D367" s="851"/>
      <c r="E367" s="851"/>
      <c r="F367" s="851"/>
      <c r="G367" s="851"/>
      <c r="H367" s="851"/>
      <c r="I367" s="312"/>
    </row>
    <row r="368" spans="1:9" ht="32.25" customHeight="1">
      <c r="A368" s="467"/>
      <c r="B368" s="985"/>
      <c r="C368" s="986"/>
      <c r="D368" s="468" t="s">
        <v>277</v>
      </c>
      <c r="E368" s="987"/>
      <c r="F368" s="988"/>
      <c r="G368" s="988"/>
      <c r="H368" s="988"/>
      <c r="I368" s="312"/>
    </row>
    <row r="369" spans="1:12" ht="50.25" customHeight="1">
      <c r="A369" s="469" t="s">
        <v>80</v>
      </c>
      <c r="B369" s="928" t="s">
        <v>278</v>
      </c>
      <c r="C369" s="928"/>
      <c r="D369" s="289" t="s">
        <v>279</v>
      </c>
      <c r="E369" s="312"/>
      <c r="F369" s="312"/>
      <c r="G369" s="312"/>
      <c r="H369" s="312"/>
      <c r="I369" s="312"/>
    </row>
    <row r="370" spans="1:12" ht="21" customHeight="1">
      <c r="A370" s="470"/>
      <c r="B370" s="989" t="s">
        <v>280</v>
      </c>
      <c r="C370" s="990"/>
      <c r="D370" s="471"/>
      <c r="E370" s="312"/>
      <c r="F370" s="312"/>
      <c r="G370" s="312"/>
      <c r="H370" s="312"/>
      <c r="I370" s="295"/>
      <c r="J370" s="472"/>
      <c r="K370" s="473"/>
    </row>
    <row r="371" spans="1:12" ht="23.25" customHeight="1">
      <c r="A371" s="470"/>
      <c r="B371" s="989" t="s">
        <v>281</v>
      </c>
      <c r="C371" s="990"/>
      <c r="D371" s="471"/>
      <c r="E371" s="312"/>
      <c r="F371" s="312"/>
      <c r="G371" s="312"/>
      <c r="H371" s="312"/>
      <c r="J371" s="474"/>
      <c r="K371" s="475"/>
    </row>
    <row r="372" spans="1:12" ht="21.75" customHeight="1">
      <c r="A372" s="470"/>
      <c r="B372" s="989" t="s">
        <v>282</v>
      </c>
      <c r="C372" s="990"/>
      <c r="D372" s="471"/>
      <c r="E372" s="312"/>
      <c r="F372" s="312"/>
      <c r="G372" s="312"/>
      <c r="H372" s="312"/>
      <c r="I372" s="295"/>
      <c r="J372" s="472"/>
      <c r="K372" s="473"/>
      <c r="L372" s="295"/>
    </row>
    <row r="373" spans="1:12" ht="20.25" customHeight="1">
      <c r="A373" s="470"/>
      <c r="B373" s="989" t="s">
        <v>283</v>
      </c>
      <c r="C373" s="990"/>
      <c r="D373" s="471"/>
      <c r="E373" s="312"/>
      <c r="F373" s="312"/>
      <c r="G373" s="312"/>
      <c r="H373" s="312"/>
      <c r="I373" s="295"/>
      <c r="J373" s="472"/>
      <c r="K373" s="473"/>
      <c r="L373" s="295"/>
    </row>
    <row r="374" spans="1:12" ht="21.75" customHeight="1">
      <c r="A374" s="470"/>
      <c r="B374" s="880" t="s">
        <v>284</v>
      </c>
      <c r="C374" s="882"/>
      <c r="D374" s="471"/>
      <c r="E374" s="312"/>
      <c r="F374" s="312"/>
      <c r="G374" s="312"/>
      <c r="H374" s="312"/>
      <c r="I374" s="295"/>
      <c r="J374" s="472"/>
      <c r="K374" s="473"/>
      <c r="L374" s="295"/>
    </row>
    <row r="375" spans="1:12" ht="16.5" customHeight="1">
      <c r="A375" s="312"/>
      <c r="B375" s="312"/>
      <c r="C375" s="312"/>
      <c r="D375" s="312"/>
      <c r="E375" s="312"/>
      <c r="F375" s="312"/>
      <c r="G375" s="312"/>
      <c r="H375" s="312"/>
      <c r="I375" s="312"/>
    </row>
    <row r="376" spans="1:12">
      <c r="A376" s="312"/>
      <c r="B376" s="312"/>
      <c r="C376" s="312"/>
      <c r="D376" s="312"/>
      <c r="E376" s="312"/>
      <c r="F376" s="312"/>
      <c r="G376" s="312"/>
      <c r="H376" s="312"/>
      <c r="I376" s="312"/>
    </row>
    <row r="378" spans="1:12" ht="16.5">
      <c r="B378" s="293" t="s">
        <v>62</v>
      </c>
      <c r="C378" s="476" t="str">
        <f>'Attach 3(JV)'!B24</f>
        <v>--</v>
      </c>
      <c r="F378" s="292" t="s">
        <v>63</v>
      </c>
      <c r="G378" s="293" t="str">
        <f>'Attach 3(JV)'!E24</f>
        <v/>
      </c>
      <c r="H378" s="293"/>
      <c r="I378" s="293"/>
    </row>
    <row r="379" spans="1:12" ht="16.5">
      <c r="B379" s="293" t="s">
        <v>64</v>
      </c>
      <c r="C379" s="476" t="str">
        <f>'Attach 3(JV)'!B25</f>
        <v/>
      </c>
      <c r="F379" s="292" t="s">
        <v>65</v>
      </c>
      <c r="G379" s="293" t="str">
        <f>'Attach 3(JV)'!E25</f>
        <v/>
      </c>
      <c r="H379" s="293"/>
      <c r="I379" s="293"/>
    </row>
  </sheetData>
  <sheetProtection algorithmName="SHA-512" hashValue="kDY3BtDB5GpM2/VB9ThoUhWImSSIl2Rn7G4BRxmzExuzekr9/0lejtI+uuBXC8u3ff0+cK6s4iXcUAlqlZQ8cg==" saltValue="IknqyOb5M7+uDYPeM8JMZQ==" spinCount="100000" sheet="1"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429">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47:E147"/>
    <mergeCell ref="G147:H147"/>
    <mergeCell ref="B148:E151"/>
    <mergeCell ref="G148:H148"/>
    <mergeCell ref="G149:H149"/>
    <mergeCell ref="G150:H150"/>
    <mergeCell ref="G151:H151"/>
    <mergeCell ref="B152:E152"/>
    <mergeCell ref="G152:H152"/>
    <mergeCell ref="A141:I141"/>
    <mergeCell ref="B142:E142"/>
    <mergeCell ref="F142:I142"/>
    <mergeCell ref="B143:E143"/>
    <mergeCell ref="F143:I143"/>
    <mergeCell ref="B144:E144"/>
    <mergeCell ref="F144:I144"/>
    <mergeCell ref="B145:I145"/>
    <mergeCell ref="B146:E146"/>
    <mergeCell ref="G146:H146"/>
    <mergeCell ref="B132:H132"/>
    <mergeCell ref="B133:E133"/>
    <mergeCell ref="B134:H134"/>
    <mergeCell ref="B135:E135"/>
    <mergeCell ref="B136:H136"/>
    <mergeCell ref="B137:E137"/>
    <mergeCell ref="B138:E138"/>
    <mergeCell ref="G138:H138"/>
    <mergeCell ref="A140:I140"/>
    <mergeCell ref="B126:E126"/>
    <mergeCell ref="G126:H126"/>
    <mergeCell ref="B127:E127"/>
    <mergeCell ref="G127:H127"/>
    <mergeCell ref="B128:E128"/>
    <mergeCell ref="G128:H128"/>
    <mergeCell ref="A129:A130"/>
    <mergeCell ref="B129:E129"/>
    <mergeCell ref="B130:E130"/>
    <mergeCell ref="B118:E118"/>
    <mergeCell ref="G118:H118"/>
    <mergeCell ref="A119:A121"/>
    <mergeCell ref="B119:E119"/>
    <mergeCell ref="B120:E121"/>
    <mergeCell ref="B123:E123"/>
    <mergeCell ref="B124:E124"/>
    <mergeCell ref="G124:H124"/>
    <mergeCell ref="B125:E125"/>
    <mergeCell ref="G125:H125"/>
    <mergeCell ref="G119:H119"/>
    <mergeCell ref="B114:E114"/>
    <mergeCell ref="G114:H114"/>
    <mergeCell ref="B115:E115"/>
    <mergeCell ref="G115:H115"/>
    <mergeCell ref="B116:E116"/>
    <mergeCell ref="F116:G116"/>
    <mergeCell ref="H116:I116"/>
    <mergeCell ref="B117:E117"/>
    <mergeCell ref="G117:H117"/>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7:H187"/>
    <mergeCell ref="B199:H199"/>
    <mergeCell ref="E200:E201"/>
    <mergeCell ref="F200:H201"/>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2:C202"/>
    <mergeCell ref="F202:H202"/>
    <mergeCell ref="B203:D203"/>
    <mergeCell ref="F203:H203"/>
    <mergeCell ref="B189:H189"/>
    <mergeCell ref="B191:H191"/>
    <mergeCell ref="B194:H194"/>
    <mergeCell ref="B197:H197"/>
    <mergeCell ref="B198:D198"/>
    <mergeCell ref="E198:H198"/>
    <mergeCell ref="B192:H192"/>
    <mergeCell ref="F209:H209"/>
    <mergeCell ref="B212:H212"/>
    <mergeCell ref="E213:E214"/>
    <mergeCell ref="F213:H214"/>
    <mergeCell ref="B215:C215"/>
    <mergeCell ref="F215:H215"/>
    <mergeCell ref="F204:H204"/>
    <mergeCell ref="F205:H205"/>
    <mergeCell ref="F206:H206"/>
    <mergeCell ref="F208:H208"/>
    <mergeCell ref="F210:H210"/>
    <mergeCell ref="F219:H219"/>
    <mergeCell ref="F220:H220"/>
    <mergeCell ref="F222:H222"/>
    <mergeCell ref="B224:C224"/>
    <mergeCell ref="F224:H224"/>
    <mergeCell ref="B216:D216"/>
    <mergeCell ref="F216:H216"/>
    <mergeCell ref="F217:H217"/>
    <mergeCell ref="F218:H218"/>
    <mergeCell ref="B229:C229"/>
    <mergeCell ref="E229:F229"/>
    <mergeCell ref="G229:H229"/>
    <mergeCell ref="B230:C230"/>
    <mergeCell ref="E230:H230"/>
    <mergeCell ref="B232:D232"/>
    <mergeCell ref="E232:H232"/>
    <mergeCell ref="B226:C226"/>
    <mergeCell ref="E226:F226"/>
    <mergeCell ref="G226:H226"/>
    <mergeCell ref="B227:C227"/>
    <mergeCell ref="E227:H227"/>
    <mergeCell ref="B228:C228"/>
    <mergeCell ref="E228:H228"/>
    <mergeCell ref="B237:D237"/>
    <mergeCell ref="B238:C238"/>
    <mergeCell ref="G238:H238"/>
    <mergeCell ref="B239:C239"/>
    <mergeCell ref="G239:H239"/>
    <mergeCell ref="G240:H240"/>
    <mergeCell ref="B233:H233"/>
    <mergeCell ref="E234:E235"/>
    <mergeCell ref="F234:F235"/>
    <mergeCell ref="G234:H235"/>
    <mergeCell ref="B236:C236"/>
    <mergeCell ref="E236:F236"/>
    <mergeCell ref="G236:H236"/>
    <mergeCell ref="B252:C252"/>
    <mergeCell ref="E252:F252"/>
    <mergeCell ref="G252:H252"/>
    <mergeCell ref="B253:D253"/>
    <mergeCell ref="B254:C254"/>
    <mergeCell ref="G254:H254"/>
    <mergeCell ref="G241:H241"/>
    <mergeCell ref="G242:H242"/>
    <mergeCell ref="G243:H243"/>
    <mergeCell ref="B244:H244"/>
    <mergeCell ref="B249:H249"/>
    <mergeCell ref="E250:E251"/>
    <mergeCell ref="F250:F251"/>
    <mergeCell ref="G250:H251"/>
    <mergeCell ref="B260:H260"/>
    <mergeCell ref="B262:C262"/>
    <mergeCell ref="E262:F262"/>
    <mergeCell ref="G262:H262"/>
    <mergeCell ref="B263:C263"/>
    <mergeCell ref="E263:F263"/>
    <mergeCell ref="G263:H263"/>
    <mergeCell ref="B255:C255"/>
    <mergeCell ref="G255:H255"/>
    <mergeCell ref="G256:H256"/>
    <mergeCell ref="G257:H257"/>
    <mergeCell ref="G258:H258"/>
    <mergeCell ref="G259:H259"/>
    <mergeCell ref="B266:C266"/>
    <mergeCell ref="E266:F266"/>
    <mergeCell ref="G266:H266"/>
    <mergeCell ref="B268:D268"/>
    <mergeCell ref="E268:H268"/>
    <mergeCell ref="B269:H269"/>
    <mergeCell ref="B264:C264"/>
    <mergeCell ref="E264:F264"/>
    <mergeCell ref="G264:H264"/>
    <mergeCell ref="B265:C265"/>
    <mergeCell ref="E265:F265"/>
    <mergeCell ref="G265:H265"/>
    <mergeCell ref="B273:D273"/>
    <mergeCell ref="B274:C274"/>
    <mergeCell ref="G274:H274"/>
    <mergeCell ref="B275:C275"/>
    <mergeCell ref="G275:H275"/>
    <mergeCell ref="G276:H276"/>
    <mergeCell ref="E270:E271"/>
    <mergeCell ref="F270:F271"/>
    <mergeCell ref="G270:H271"/>
    <mergeCell ref="B272:C272"/>
    <mergeCell ref="E272:F272"/>
    <mergeCell ref="G272:H272"/>
    <mergeCell ref="B285:C285"/>
    <mergeCell ref="E285:F285"/>
    <mergeCell ref="G285:H285"/>
    <mergeCell ref="B286:D286"/>
    <mergeCell ref="B287:C287"/>
    <mergeCell ref="G287:H287"/>
    <mergeCell ref="G277:H277"/>
    <mergeCell ref="G278:H278"/>
    <mergeCell ref="G279:H279"/>
    <mergeCell ref="B280:H280"/>
    <mergeCell ref="B282:H282"/>
    <mergeCell ref="E283:E284"/>
    <mergeCell ref="F283:F284"/>
    <mergeCell ref="G283:H284"/>
    <mergeCell ref="B293:C293"/>
    <mergeCell ref="G293:H293"/>
    <mergeCell ref="B294:H294"/>
    <mergeCell ref="B296:C296"/>
    <mergeCell ref="E296:F296"/>
    <mergeCell ref="G296:H296"/>
    <mergeCell ref="B288:C288"/>
    <mergeCell ref="G288:H288"/>
    <mergeCell ref="G289:H289"/>
    <mergeCell ref="G290:H290"/>
    <mergeCell ref="G291:H291"/>
    <mergeCell ref="G292:H292"/>
    <mergeCell ref="B299:C299"/>
    <mergeCell ref="E299:F299"/>
    <mergeCell ref="G299:H299"/>
    <mergeCell ref="B300:C300"/>
    <mergeCell ref="E300:F300"/>
    <mergeCell ref="G300:H300"/>
    <mergeCell ref="B297:C297"/>
    <mergeCell ref="E297:F297"/>
    <mergeCell ref="G297:H297"/>
    <mergeCell ref="B298:C298"/>
    <mergeCell ref="E298:F298"/>
    <mergeCell ref="G298:H298"/>
    <mergeCell ref="B312:H312"/>
    <mergeCell ref="B314:H314"/>
    <mergeCell ref="B316:H316"/>
    <mergeCell ref="B318:H318"/>
    <mergeCell ref="B320:H320"/>
    <mergeCell ref="B321:H321"/>
    <mergeCell ref="B302:H302"/>
    <mergeCell ref="B304:H304"/>
    <mergeCell ref="B305:H305"/>
    <mergeCell ref="B306:H306"/>
    <mergeCell ref="B308:H308"/>
    <mergeCell ref="B310:H310"/>
    <mergeCell ref="C329:H329"/>
    <mergeCell ref="C330:H330"/>
    <mergeCell ref="C331:H331"/>
    <mergeCell ref="C332:H332"/>
    <mergeCell ref="C333:H333"/>
    <mergeCell ref="C334:H334"/>
    <mergeCell ref="B323:H323"/>
    <mergeCell ref="B324:F324"/>
    <mergeCell ref="C325:H325"/>
    <mergeCell ref="C326:H326"/>
    <mergeCell ref="C327:H327"/>
    <mergeCell ref="C328:H328"/>
    <mergeCell ref="C342:H342"/>
    <mergeCell ref="C343:H343"/>
    <mergeCell ref="C344:H344"/>
    <mergeCell ref="C345:H345"/>
    <mergeCell ref="C346:H346"/>
    <mergeCell ref="B348:F348"/>
    <mergeCell ref="B336:F336"/>
    <mergeCell ref="C337:H337"/>
    <mergeCell ref="C338:H338"/>
    <mergeCell ref="C339:H339"/>
    <mergeCell ref="C340:H340"/>
    <mergeCell ref="C341:H341"/>
    <mergeCell ref="C355:H355"/>
    <mergeCell ref="C356:H356"/>
    <mergeCell ref="C357:H357"/>
    <mergeCell ref="C358:H358"/>
    <mergeCell ref="B360:H360"/>
    <mergeCell ref="B361:H361"/>
    <mergeCell ref="C349:H349"/>
    <mergeCell ref="C350:H350"/>
    <mergeCell ref="C351:H351"/>
    <mergeCell ref="C352:H352"/>
    <mergeCell ref="C353:H353"/>
    <mergeCell ref="C354:H354"/>
    <mergeCell ref="B369:C369"/>
    <mergeCell ref="B370:C370"/>
    <mergeCell ref="B371:C371"/>
    <mergeCell ref="B372:C372"/>
    <mergeCell ref="B373:C373"/>
    <mergeCell ref="B374:C374"/>
    <mergeCell ref="C362:H362"/>
    <mergeCell ref="C363:H363"/>
    <mergeCell ref="B365:H365"/>
    <mergeCell ref="B367:H367"/>
    <mergeCell ref="B368:C368"/>
    <mergeCell ref="E368:F368"/>
    <mergeCell ref="G368:H368"/>
  </mergeCells>
  <conditionalFormatting sqref="A19">
    <cfRule type="expression" dxfId="49" priority="23" stopIfTrue="1">
      <formula>$M$18="Sole Bidder"</formula>
    </cfRule>
    <cfRule type="expression" dxfId="48" priority="24" stopIfTrue="1">
      <formula>$M$18=1</formula>
    </cfRule>
  </conditionalFormatting>
  <conditionalFormatting sqref="A204">
    <cfRule type="expression" dxfId="47" priority="19" stopIfTrue="1">
      <formula>$E$203="No"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200:F200 D200:D201 E202 E205:E210 E213:F213 D213:D214 E215:F215 E217:F217 E218:E224 E225:H225 E228 E229:H229 E230 E234 G234 D234:D235 E236:H236 E238:H243 E267:H267 E270 G270 D270:D271 E272:H272 E274:H279 E301:H301 D368">
    <cfRule type="expression" dxfId="44" priority="20" stopIfTrue="1">
      <formula>$M$18="Sole Bidder"</formula>
    </cfRule>
  </conditionalFormatting>
  <conditionalFormatting sqref="A35:H35">
    <cfRule type="expression" dxfId="43" priority="34" stopIfTrue="1">
      <formula>$M$20&lt;2</formula>
    </cfRule>
  </conditionalFormatting>
  <conditionalFormatting sqref="A232:H232 A245:C253 D245:H266 A260:C266">
    <cfRule type="expression" dxfId="42" priority="25" stopIfTrue="1">
      <formula>$M$195&lt;2</formula>
    </cfRule>
  </conditionalFormatting>
  <conditionalFormatting sqref="A268:H268 A281:C286 A293:H300">
    <cfRule type="expression" dxfId="41" priority="26" stopIfTrue="1">
      <formula>$M$195&lt;2</formula>
    </cfRule>
    <cfRule type="expression" dxfId="40" priority="27" stopIfTrue="1">
      <formula>$M$197=1</formula>
    </cfRule>
  </conditionalFormatting>
  <conditionalFormatting sqref="A302:H320 A321:B321 A322:H323 A347:H347 A359:H359 A360">
    <cfRule type="expression" dxfId="39" priority="21" stopIfTrue="1">
      <formula>$M$18="Sole Bidder"</formula>
    </cfRule>
  </conditionalFormatting>
  <conditionalFormatting sqref="A336:H346 E368:H368">
    <cfRule type="expression" dxfId="38" priority="28" stopIfTrue="1">
      <formula>$M$195&lt;2</formula>
    </cfRule>
  </conditionalFormatting>
  <conditionalFormatting sqref="A348:H358 G368:H368">
    <cfRule type="expression" dxfId="37" priority="30" stopIfTrue="1">
      <formula>$M$197=1</formula>
    </cfRule>
  </conditionalFormatting>
  <conditionalFormatting sqref="A348:H358">
    <cfRule type="expression" dxfId="36" priority="29" stopIfTrue="1">
      <formula>$M$195&lt;2</formula>
    </cfRule>
  </conditionalFormatting>
  <conditionalFormatting sqref="B18:F18 B19:H19">
    <cfRule type="expression" dxfId="35" priority="31" stopIfTrue="1">
      <formula>$M$20&lt;2</formula>
    </cfRule>
  </conditionalFormatting>
  <conditionalFormatting sqref="D370:D374">
    <cfRule type="expression" dxfId="34" priority="15" stopIfTrue="1">
      <formula>$M$195&lt;2</formula>
    </cfRule>
  </conditionalFormatting>
  <conditionalFormatting sqref="D217:F217 D274:H274 D204:F204 A217">
    <cfRule type="expression" dxfId="33" priority="22" stopIfTrue="1">
      <formula>$E$203="No"</formula>
    </cfRule>
  </conditionalFormatting>
  <conditionalFormatting sqref="D281:H292">
    <cfRule type="expression" dxfId="32" priority="16" stopIfTrue="1">
      <formula>$M$195&lt;2</formula>
    </cfRule>
    <cfRule type="expression" dxfId="31" priority="17" stopIfTrue="1">
      <formula>$M$197=1</formula>
    </cfRule>
  </conditionalFormatting>
  <conditionalFormatting sqref="E204:F204">
    <cfRule type="expression" dxfId="30" priority="18" stopIfTrue="1">
      <formula>$M$18="Sole Bidder"</formula>
    </cfRule>
  </conditionalFormatting>
  <conditionalFormatting sqref="F203">
    <cfRule type="expression" dxfId="29" priority="13" stopIfTrue="1">
      <formula>$M$18="Sole Bidder"</formula>
    </cfRule>
    <cfRule type="expression" dxfId="28" priority="14" stopIfTrue="1">
      <formula>$E$203="No"</formula>
    </cfRule>
  </conditionalFormatting>
  <conditionalFormatting sqref="F216">
    <cfRule type="expression" dxfId="27" priority="1" stopIfTrue="1">
      <formula>$M$18="Sole Bidder"</formula>
    </cfRule>
    <cfRule type="expression" dxfId="26" priority="2" stopIfTrue="1">
      <formula>$E$203="No"</formula>
    </cfRule>
  </conditionalFormatting>
  <dataValidations count="2">
    <dataValidation type="list" allowBlank="1" showInputMessage="1" showErrorMessage="1" sqref="I65710 WVQ983218 WLU983218 WBY983218 VSC983218 VIG983218 UYK983218 UOO983218 UES983218 TUW983218 TLA983218 TBE983218 SRI983218 SHM983218 RXQ983218 RNU983218 RDY983218 QUC983218 QKG983218 QAK983218 PQO983218 PGS983218 OWW983218 ONA983218 ODE983218 NTI983218 NJM983218 MZQ983218 MPU983218 MFY983218 LWC983218 LMG983218 LCK983218 KSO983218 KIS983218 JYW983218 JPA983218 JFE983218 IVI983218 ILM983218 IBQ983218 HRU983218 HHY983218 GYC983218 GOG983218 GEK983218 FUO983218 FKS983218 FAW983218 ERA983218 EHE983218 DXI983218 DNM983218 DDQ983218 CTU983218 CJY983218 CAC983218 BQG983218 BGK983218 AWO983218 AMS983218 ACW983218 TA983218 JE983218 I983218 WVQ917682 WLU917682 WBY917682 VSC917682 VIG917682 UYK917682 UOO917682 UES917682 TUW917682 TLA917682 TBE917682 SRI917682 SHM917682 RXQ917682 RNU917682 RDY917682 QUC917682 QKG917682 QAK917682 PQO917682 PGS917682 OWW917682 ONA917682 ODE917682 NTI917682 NJM917682 MZQ917682 MPU917682 MFY917682 LWC917682 LMG917682 LCK917682 KSO917682 KIS917682 JYW917682 JPA917682 JFE917682 IVI917682 ILM917682 IBQ917682 HRU917682 HHY917682 GYC917682 GOG917682 GEK917682 FUO917682 FKS917682 FAW917682 ERA917682 EHE917682 DXI917682 DNM917682 DDQ917682 CTU917682 CJY917682 CAC917682 BQG917682 BGK917682 AWO917682 AMS917682 ACW917682 TA917682 JE917682 I917682 WVQ852146 WLU852146 WBY852146 VSC852146 VIG852146 UYK852146 UOO852146 UES852146 TUW852146 TLA852146 TBE852146 SRI852146 SHM852146 RXQ852146 RNU852146 RDY852146 QUC852146 QKG852146 QAK852146 PQO852146 PGS852146 OWW852146 ONA852146 ODE852146 NTI852146 NJM852146 MZQ852146 MPU852146 MFY852146 LWC852146 LMG852146 LCK852146 KSO852146 KIS852146 JYW852146 JPA852146 JFE852146 IVI852146 ILM852146 IBQ852146 HRU852146 HHY852146 GYC852146 GOG852146 GEK852146 FUO852146 FKS852146 FAW852146 ERA852146 EHE852146 DXI852146 DNM852146 DDQ852146 CTU852146 CJY852146 CAC852146 BQG852146 BGK852146 AWO852146 AMS852146 ACW852146 TA852146 JE852146 I852146 WVQ786610 WLU786610 WBY786610 VSC786610 VIG786610 UYK786610 UOO786610 UES786610 TUW786610 TLA786610 TBE786610 SRI786610 SHM786610 RXQ786610 RNU786610 RDY786610 QUC786610 QKG786610 QAK786610 PQO786610 PGS786610 OWW786610 ONA786610 ODE786610 NTI786610 NJM786610 MZQ786610 MPU786610 MFY786610 LWC786610 LMG786610 LCK786610 KSO786610 KIS786610 JYW786610 JPA786610 JFE786610 IVI786610 ILM786610 IBQ786610 HRU786610 HHY786610 GYC786610 GOG786610 GEK786610 FUO786610 FKS786610 FAW786610 ERA786610 EHE786610 DXI786610 DNM786610 DDQ786610 CTU786610 CJY786610 CAC786610 BQG786610 BGK786610 AWO786610 AMS786610 ACW786610 TA786610 JE786610 I786610 WVQ721074 WLU721074 WBY721074 VSC721074 VIG721074 UYK721074 UOO721074 UES721074 TUW721074 TLA721074 TBE721074 SRI721074 SHM721074 RXQ721074 RNU721074 RDY721074 QUC721074 QKG721074 QAK721074 PQO721074 PGS721074 OWW721074 ONA721074 ODE721074 NTI721074 NJM721074 MZQ721074 MPU721074 MFY721074 LWC721074 LMG721074 LCK721074 KSO721074 KIS721074 JYW721074 JPA721074 JFE721074 IVI721074 ILM721074 IBQ721074 HRU721074 HHY721074 GYC721074 GOG721074 GEK721074 FUO721074 FKS721074 FAW721074 ERA721074 EHE721074 DXI721074 DNM721074 DDQ721074 CTU721074 CJY721074 CAC721074 BQG721074 BGK721074 AWO721074 AMS721074 ACW721074 TA721074 JE721074 I721074 WVQ655538 WLU655538 WBY655538 VSC655538 VIG655538 UYK655538 UOO655538 UES655538 TUW655538 TLA655538 TBE655538 SRI655538 SHM655538 RXQ655538 RNU655538 RDY655538 QUC655538 QKG655538 QAK655538 PQO655538 PGS655538 OWW655538 ONA655538 ODE655538 NTI655538 NJM655538 MZQ655538 MPU655538 MFY655538 LWC655538 LMG655538 LCK655538 KSO655538 KIS655538 JYW655538 JPA655538 JFE655538 IVI655538 ILM655538 IBQ655538 HRU655538 HHY655538 GYC655538 GOG655538 GEK655538 FUO655538 FKS655538 FAW655538 ERA655538 EHE655538 DXI655538 DNM655538 DDQ655538 CTU655538 CJY655538 CAC655538 BQG655538 BGK655538 AWO655538 AMS655538 ACW655538 TA655538 JE655538 I655538 WVQ590002 WLU590002 WBY590002 VSC590002 VIG590002 UYK590002 UOO590002 UES590002 TUW590002 TLA590002 TBE590002 SRI590002 SHM590002 RXQ590002 RNU590002 RDY590002 QUC590002 QKG590002 QAK590002 PQO590002 PGS590002 OWW590002 ONA590002 ODE590002 NTI590002 NJM590002 MZQ590002 MPU590002 MFY590002 LWC590002 LMG590002 LCK590002 KSO590002 KIS590002 JYW590002 JPA590002 JFE590002 IVI590002 ILM590002 IBQ590002 HRU590002 HHY590002 GYC590002 GOG590002 GEK590002 FUO590002 FKS590002 FAW590002 ERA590002 EHE590002 DXI590002 DNM590002 DDQ590002 CTU590002 CJY590002 CAC590002 BQG590002 BGK590002 AWO590002 AMS590002 ACW590002 TA590002 JE590002 I590002 WVQ524466 WLU524466 WBY524466 VSC524466 VIG524466 UYK524466 UOO524466 UES524466 TUW524466 TLA524466 TBE524466 SRI524466 SHM524466 RXQ524466 RNU524466 RDY524466 QUC524466 QKG524466 QAK524466 PQO524466 PGS524466 OWW524466 ONA524466 ODE524466 NTI524466 NJM524466 MZQ524466 MPU524466 MFY524466 LWC524466 LMG524466 LCK524466 KSO524466 KIS524466 JYW524466 JPA524466 JFE524466 IVI524466 ILM524466 IBQ524466 HRU524466 HHY524466 GYC524466 GOG524466 GEK524466 FUO524466 FKS524466 FAW524466 ERA524466 EHE524466 DXI524466 DNM524466 DDQ524466 CTU524466 CJY524466 CAC524466 BQG524466 BGK524466 AWO524466 AMS524466 ACW524466 TA524466 JE524466 I524466 WVQ458930 WLU458930 WBY458930 VSC458930 VIG458930 UYK458930 UOO458930 UES458930 TUW458930 TLA458930 TBE458930 SRI458930 SHM458930 RXQ458930 RNU458930 RDY458930 QUC458930 QKG458930 QAK458930 PQO458930 PGS458930 OWW458930 ONA458930 ODE458930 NTI458930 NJM458930 MZQ458930 MPU458930 MFY458930 LWC458930 LMG458930 LCK458930 KSO458930 KIS458930 JYW458930 JPA458930 JFE458930 IVI458930 ILM458930 IBQ458930 HRU458930 HHY458930 GYC458930 GOG458930 GEK458930 FUO458930 FKS458930 FAW458930 ERA458930 EHE458930 DXI458930 DNM458930 DDQ458930 CTU458930 CJY458930 CAC458930 BQG458930 BGK458930 AWO458930 AMS458930 ACW458930 TA458930 JE458930 I458930 WVQ393394 WLU393394 WBY393394 VSC393394 VIG393394 UYK393394 UOO393394 UES393394 TUW393394 TLA393394 TBE393394 SRI393394 SHM393394 RXQ393394 RNU393394 RDY393394 QUC393394 QKG393394 QAK393394 PQO393394 PGS393394 OWW393394 ONA393394 ODE393394 NTI393394 NJM393394 MZQ393394 MPU393394 MFY393394 LWC393394 LMG393394 LCK393394 KSO393394 KIS393394 JYW393394 JPA393394 JFE393394 IVI393394 ILM393394 IBQ393394 HRU393394 HHY393394 GYC393394 GOG393394 GEK393394 FUO393394 FKS393394 FAW393394 ERA393394 EHE393394 DXI393394 DNM393394 DDQ393394 CTU393394 CJY393394 CAC393394 BQG393394 BGK393394 AWO393394 AMS393394 ACW393394 TA393394 JE393394 I393394 WVQ327858 WLU327858 WBY327858 VSC327858 VIG327858 UYK327858 UOO327858 UES327858 TUW327858 TLA327858 TBE327858 SRI327858 SHM327858 RXQ327858 RNU327858 RDY327858 QUC327858 QKG327858 QAK327858 PQO327858 PGS327858 OWW327858 ONA327858 ODE327858 NTI327858 NJM327858 MZQ327858 MPU327858 MFY327858 LWC327858 LMG327858 LCK327858 KSO327858 KIS327858 JYW327858 JPA327858 JFE327858 IVI327858 ILM327858 IBQ327858 HRU327858 HHY327858 GYC327858 GOG327858 GEK327858 FUO327858 FKS327858 FAW327858 ERA327858 EHE327858 DXI327858 DNM327858 DDQ327858 CTU327858 CJY327858 CAC327858 BQG327858 BGK327858 AWO327858 AMS327858 ACW327858 TA327858 JE327858 I327858 WVQ262322 WLU262322 WBY262322 VSC262322 VIG262322 UYK262322 UOO262322 UES262322 TUW262322 TLA262322 TBE262322 SRI262322 SHM262322 RXQ262322 RNU262322 RDY262322 QUC262322 QKG262322 QAK262322 PQO262322 PGS262322 OWW262322 ONA262322 ODE262322 NTI262322 NJM262322 MZQ262322 MPU262322 MFY262322 LWC262322 LMG262322 LCK262322 KSO262322 KIS262322 JYW262322 JPA262322 JFE262322 IVI262322 ILM262322 IBQ262322 HRU262322 HHY262322 GYC262322 GOG262322 GEK262322 FUO262322 FKS262322 FAW262322 ERA262322 EHE262322 DXI262322 DNM262322 DDQ262322 CTU262322 CJY262322 CAC262322 BQG262322 BGK262322 AWO262322 AMS262322 ACW262322 TA262322 JE262322 I262322 WVQ196786 WLU196786 WBY196786 VSC196786 VIG196786 UYK196786 UOO196786 UES196786 TUW196786 TLA196786 TBE196786 SRI196786 SHM196786 RXQ196786 RNU196786 RDY196786 QUC196786 QKG196786 QAK196786 PQO196786 PGS196786 OWW196786 ONA196786 ODE196786 NTI196786 NJM196786 MZQ196786 MPU196786 MFY196786 LWC196786 LMG196786 LCK196786 KSO196786 KIS196786 JYW196786 JPA196786 JFE196786 IVI196786 ILM196786 IBQ196786 HRU196786 HHY196786 GYC196786 GOG196786 GEK196786 FUO196786 FKS196786 FAW196786 ERA196786 EHE196786 DXI196786 DNM196786 DDQ196786 CTU196786 CJY196786 CAC196786 BQG196786 BGK196786 AWO196786 AMS196786 ACW196786 TA196786 JE196786 I196786 WVQ131250 WLU131250 WBY131250 VSC131250 VIG131250 UYK131250 UOO131250 UES131250 TUW131250 TLA131250 TBE131250 SRI131250 SHM131250 RXQ131250 RNU131250 RDY131250 QUC131250 QKG131250 QAK131250 PQO131250 PGS131250 OWW131250 ONA131250 ODE131250 NTI131250 NJM131250 MZQ131250 MPU131250 MFY131250 LWC131250 LMG131250 LCK131250 KSO131250 KIS131250 JYW131250 JPA131250 JFE131250 IVI131250 ILM131250 IBQ131250 HRU131250 HHY131250 GYC131250 GOG131250 GEK131250 FUO131250 FKS131250 FAW131250 ERA131250 EHE131250 DXI131250 DNM131250 DDQ131250 CTU131250 CJY131250 CAC131250 BQG131250 BGK131250 AWO131250 AMS131250 ACW131250 TA131250 JE131250 I131250 WVQ65714 WLU65714 WBY65714 VSC65714 VIG65714 UYK65714 UOO65714 UES65714 TUW65714 TLA65714 TBE65714 SRI65714 SHM65714 RXQ65714 RNU65714 RDY65714 QUC65714 QKG65714 QAK65714 PQO65714 PGS65714 OWW65714 ONA65714 ODE65714 NTI65714 NJM65714 MZQ65714 MPU65714 MFY65714 LWC65714 LMG65714 LCK65714 KSO65714 KIS65714 JYW65714 JPA65714 JFE65714 IVI65714 ILM65714 IBQ65714 HRU65714 HHY65714 GYC65714 GOG65714 GEK65714 FUO65714 FKS65714 FAW65714 ERA65714 EHE65714 DXI65714 DNM65714 DDQ65714 CTU65714 CJY65714 CAC65714 BQG65714 BGK65714 AWO65714 AMS65714 ACW65714 TA65714 JE65714 I65714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3" fitToHeight="0" orientation="portrait" r:id="rId22"/>
  <headerFooter alignWithMargins="0"/>
  <rowBreaks count="1" manualBreakCount="1">
    <brk id="199"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895350</xdr:colOff>
                    <xdr:row>139</xdr:row>
                    <xdr:rowOff>0</xdr:rowOff>
                  </from>
                  <to>
                    <xdr:col>6</xdr:col>
                    <xdr:colOff>895350</xdr:colOff>
                    <xdr:row>139</xdr:row>
                    <xdr:rowOff>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1724025</xdr:colOff>
                    <xdr:row>139</xdr:row>
                    <xdr:rowOff>0</xdr:rowOff>
                  </from>
                  <to>
                    <xdr:col>8</xdr:col>
                    <xdr:colOff>1724025</xdr:colOff>
                    <xdr:row>139</xdr:row>
                    <xdr:rowOff>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1724025</xdr:colOff>
                    <xdr:row>139</xdr:row>
                    <xdr:rowOff>0</xdr:rowOff>
                  </from>
                  <to>
                    <xdr:col>9</xdr:col>
                    <xdr:colOff>0</xdr:colOff>
                    <xdr:row>139</xdr:row>
                    <xdr:rowOff>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38100</xdr:rowOff>
                  </from>
                  <to>
                    <xdr:col>5</xdr:col>
                    <xdr:colOff>495300</xdr:colOff>
                    <xdr:row>94</xdr:row>
                    <xdr:rowOff>9525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657225</xdr:colOff>
                    <xdr:row>93</xdr:row>
                    <xdr:rowOff>38100</xdr:rowOff>
                  </from>
                  <to>
                    <xdr:col>5</xdr:col>
                    <xdr:colOff>1571625</xdr:colOff>
                    <xdr:row>93</xdr:row>
                    <xdr:rowOff>295275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94</xdr:row>
                    <xdr:rowOff>95250</xdr:rowOff>
                  </from>
                  <to>
                    <xdr:col>5</xdr:col>
                    <xdr:colOff>600075</xdr:colOff>
                    <xdr:row>94</xdr:row>
                    <xdr:rowOff>381000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781050</xdr:colOff>
                    <xdr:row>94</xdr:row>
                    <xdr:rowOff>133350</xdr:rowOff>
                  </from>
                  <to>
                    <xdr:col>6</xdr:col>
                    <xdr:colOff>0</xdr:colOff>
                    <xdr:row>94</xdr:row>
                    <xdr:rowOff>390525</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95250</xdr:rowOff>
                  </from>
                  <to>
                    <xdr:col>6</xdr:col>
                    <xdr:colOff>619125</xdr:colOff>
                    <xdr:row>94</xdr:row>
                    <xdr:rowOff>228600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95250</xdr:rowOff>
                  </from>
                  <to>
                    <xdr:col>7</xdr:col>
                    <xdr:colOff>161925</xdr:colOff>
                    <xdr:row>94</xdr:row>
                    <xdr:rowOff>228600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78" r:id="rId45" name="Check Box 66">
              <controlPr defaultSize="0" autoFill="0" autoLine="0" autoPict="0">
                <anchor moveWithCells="1" sizeWithCells="1">
                  <from>
                    <xdr:col>4</xdr:col>
                    <xdr:colOff>933450</xdr:colOff>
                    <xdr:row>121</xdr:row>
                    <xdr:rowOff>0</xdr:rowOff>
                  </from>
                  <to>
                    <xdr:col>5</xdr:col>
                    <xdr:colOff>733425</xdr:colOff>
                    <xdr:row>121</xdr:row>
                    <xdr:rowOff>0</xdr:rowOff>
                  </to>
                </anchor>
              </controlPr>
            </control>
          </mc:Choice>
        </mc:AlternateContent>
        <mc:AlternateContent xmlns:mc="http://schemas.openxmlformats.org/markup-compatibility/2006">
          <mc:Choice Requires="x14">
            <control shapeId="141379" r:id="rId46" name="Check Box 67">
              <controlPr defaultSize="0" autoFill="0" autoLine="0" autoPict="0">
                <anchor moveWithCells="1" sizeWithCells="1">
                  <from>
                    <xdr:col>5</xdr:col>
                    <xdr:colOff>9525</xdr:colOff>
                    <xdr:row>121</xdr:row>
                    <xdr:rowOff>0</xdr:rowOff>
                  </from>
                  <to>
                    <xdr:col>5</xdr:col>
                    <xdr:colOff>685800</xdr:colOff>
                    <xdr:row>121</xdr:row>
                    <xdr:rowOff>0</xdr:rowOff>
                  </to>
                </anchor>
              </controlPr>
            </control>
          </mc:Choice>
        </mc:AlternateContent>
        <mc:AlternateContent xmlns:mc="http://schemas.openxmlformats.org/markup-compatibility/2006">
          <mc:Choice Requires="x14">
            <control shapeId="141380" r:id="rId47" name="Check Box 68">
              <controlPr defaultSize="0" autoFill="0" autoLine="0" autoPict="0">
                <anchor moveWithCells="1" sizeWithCells="1">
                  <from>
                    <xdr:col>5</xdr:col>
                    <xdr:colOff>1095375</xdr:colOff>
                    <xdr:row>121</xdr:row>
                    <xdr:rowOff>0</xdr:rowOff>
                  </from>
                  <to>
                    <xdr:col>6</xdr:col>
                    <xdr:colOff>0</xdr:colOff>
                    <xdr:row>121</xdr:row>
                    <xdr:rowOff>0</xdr:rowOff>
                  </to>
                </anchor>
              </controlPr>
            </control>
          </mc:Choice>
        </mc:AlternateContent>
        <mc:AlternateContent xmlns:mc="http://schemas.openxmlformats.org/markup-compatibility/2006">
          <mc:Choice Requires="x14">
            <control shapeId="141381" r:id="rId48" name="Check Box 69">
              <controlPr defaultSize="0" autoFill="0" autoLine="0" autoPict="0">
                <anchor moveWithCells="1" sizeWithCells="1">
                  <from>
                    <xdr:col>6</xdr:col>
                    <xdr:colOff>1304925</xdr:colOff>
                    <xdr:row>121</xdr:row>
                    <xdr:rowOff>0</xdr:rowOff>
                  </from>
                  <to>
                    <xdr:col>7</xdr:col>
                    <xdr:colOff>485775</xdr:colOff>
                    <xdr:row>121</xdr:row>
                    <xdr:rowOff>0</xdr:rowOff>
                  </to>
                </anchor>
              </controlPr>
            </control>
          </mc:Choice>
        </mc:AlternateContent>
        <mc:AlternateContent xmlns:mc="http://schemas.openxmlformats.org/markup-compatibility/2006">
          <mc:Choice Requires="x14">
            <control shapeId="141382" r:id="rId49" name="Check Box 70">
              <controlPr defaultSize="0" autoFill="0" autoLine="0" autoPict="0">
                <anchor moveWithCells="1" sizeWithCells="1">
                  <from>
                    <xdr:col>6</xdr:col>
                    <xdr:colOff>1266825</xdr:colOff>
                    <xdr:row>121</xdr:row>
                    <xdr:rowOff>0</xdr:rowOff>
                  </from>
                  <to>
                    <xdr:col>7</xdr:col>
                    <xdr:colOff>657225</xdr:colOff>
                    <xdr:row>121</xdr:row>
                    <xdr:rowOff>0</xdr:rowOff>
                  </to>
                </anchor>
              </controlPr>
            </control>
          </mc:Choice>
        </mc:AlternateContent>
        <mc:AlternateContent xmlns:mc="http://schemas.openxmlformats.org/markup-compatibility/2006">
          <mc:Choice Requires="x14">
            <control shapeId="141383" r:id="rId50" name="Check Box 71">
              <controlPr defaultSize="0" autoFill="0" autoLine="0" autoPict="0">
                <anchor moveWithCells="1" sizeWithCells="1">
                  <from>
                    <xdr:col>6</xdr:col>
                    <xdr:colOff>123825</xdr:colOff>
                    <xdr:row>121</xdr:row>
                    <xdr:rowOff>0</xdr:rowOff>
                  </from>
                  <to>
                    <xdr:col>6</xdr:col>
                    <xdr:colOff>647700</xdr:colOff>
                    <xdr:row>121</xdr:row>
                    <xdr:rowOff>0</xdr:rowOff>
                  </to>
                </anchor>
              </controlPr>
            </control>
          </mc:Choice>
        </mc:AlternateContent>
        <mc:AlternateContent xmlns:mc="http://schemas.openxmlformats.org/markup-compatibility/2006">
          <mc:Choice Requires="x14">
            <control shapeId="141384" r:id="rId51" name="Check Box 72">
              <controlPr defaultSize="0" autoFill="0" autoLine="0" autoPict="0">
                <anchor moveWithCells="1" sizeWithCells="1">
                  <from>
                    <xdr:col>8</xdr:col>
                    <xdr:colOff>933450</xdr:colOff>
                    <xdr:row>121</xdr:row>
                    <xdr:rowOff>0</xdr:rowOff>
                  </from>
                  <to>
                    <xdr:col>8</xdr:col>
                    <xdr:colOff>1266825</xdr:colOff>
                    <xdr:row>121</xdr:row>
                    <xdr:rowOff>0</xdr:rowOff>
                  </to>
                </anchor>
              </controlPr>
            </control>
          </mc:Choice>
        </mc:AlternateContent>
        <mc:AlternateContent xmlns:mc="http://schemas.openxmlformats.org/markup-compatibility/2006">
          <mc:Choice Requires="x14">
            <control shapeId="141385" r:id="rId52" name="Check Box 73">
              <controlPr defaultSize="0" autoFill="0" autoLine="0" autoPict="0">
                <anchor moveWithCells="1" sizeWithCells="1">
                  <from>
                    <xdr:col>8</xdr:col>
                    <xdr:colOff>981075</xdr:colOff>
                    <xdr:row>121</xdr:row>
                    <xdr:rowOff>0</xdr:rowOff>
                  </from>
                  <to>
                    <xdr:col>8</xdr:col>
                    <xdr:colOff>1209675</xdr:colOff>
                    <xdr:row>121</xdr:row>
                    <xdr:rowOff>0</xdr:rowOff>
                  </to>
                </anchor>
              </controlPr>
            </control>
          </mc:Choice>
        </mc:AlternateContent>
        <mc:AlternateContent xmlns:mc="http://schemas.openxmlformats.org/markup-compatibility/2006">
          <mc:Choice Requires="x14">
            <control shapeId="141386" r:id="rId53" name="Check Box 74">
              <controlPr defaultSize="0" autoFill="0" autoLine="0" autoPict="0">
                <anchor moveWithCells="1" sizeWithCells="1">
                  <from>
                    <xdr:col>8</xdr:col>
                    <xdr:colOff>114300</xdr:colOff>
                    <xdr:row>121</xdr:row>
                    <xdr:rowOff>0</xdr:rowOff>
                  </from>
                  <to>
                    <xdr:col>8</xdr:col>
                    <xdr:colOff>285750</xdr:colOff>
                    <xdr:row>121</xdr:row>
                    <xdr:rowOff>0</xdr:rowOff>
                  </to>
                </anchor>
              </controlPr>
            </control>
          </mc:Choice>
        </mc:AlternateContent>
        <mc:AlternateContent xmlns:mc="http://schemas.openxmlformats.org/markup-compatibility/2006">
          <mc:Choice Requires="x14">
            <control shapeId="141387" r:id="rId54" name="Check Box 75">
              <controlPr defaultSize="0" autoFill="0" autoLine="0" autoPict="0">
                <anchor moveWithCells="1" sizeWithCells="1">
                  <from>
                    <xdr:col>5</xdr:col>
                    <xdr:colOff>95250</xdr:colOff>
                    <xdr:row>139</xdr:row>
                    <xdr:rowOff>0</xdr:rowOff>
                  </from>
                  <to>
                    <xdr:col>5</xdr:col>
                    <xdr:colOff>561975</xdr:colOff>
                    <xdr:row>139</xdr:row>
                    <xdr:rowOff>0</xdr:rowOff>
                  </to>
                </anchor>
              </controlPr>
            </control>
          </mc:Choice>
        </mc:AlternateContent>
        <mc:AlternateContent xmlns:mc="http://schemas.openxmlformats.org/markup-compatibility/2006">
          <mc:Choice Requires="x14">
            <control shapeId="141388" r:id="rId55" name="Check Box 76">
              <controlPr defaultSize="0" autoFill="0" autoLine="0" autoPict="0">
                <anchor moveWithCells="1" sizeWithCells="1">
                  <from>
                    <xdr:col>5</xdr:col>
                    <xdr:colOff>0</xdr:colOff>
                    <xdr:row>139</xdr:row>
                    <xdr:rowOff>0</xdr:rowOff>
                  </from>
                  <to>
                    <xdr:col>5</xdr:col>
                    <xdr:colOff>676275</xdr:colOff>
                    <xdr:row>139</xdr:row>
                    <xdr:rowOff>0</xdr:rowOff>
                  </to>
                </anchor>
              </controlPr>
            </control>
          </mc:Choice>
        </mc:AlternateContent>
        <mc:AlternateContent xmlns:mc="http://schemas.openxmlformats.org/markup-compatibility/2006">
          <mc:Choice Requires="x14">
            <control shapeId="141389" r:id="rId56" name="Check Box 77">
              <controlPr defaultSize="0" autoFill="0" autoLine="0" autoPict="0">
                <anchor moveWithCells="1" sizeWithCells="1">
                  <from>
                    <xdr:col>5</xdr:col>
                    <xdr:colOff>1085850</xdr:colOff>
                    <xdr:row>139</xdr:row>
                    <xdr:rowOff>0</xdr:rowOff>
                  </from>
                  <to>
                    <xdr:col>6</xdr:col>
                    <xdr:colOff>0</xdr:colOff>
                    <xdr:row>139</xdr:row>
                    <xdr:rowOff>0</xdr:rowOff>
                  </to>
                </anchor>
              </controlPr>
            </control>
          </mc:Choice>
        </mc:AlternateContent>
        <mc:AlternateContent xmlns:mc="http://schemas.openxmlformats.org/markup-compatibility/2006">
          <mc:Choice Requires="x14">
            <control shapeId="141390" r:id="rId57" name="Check Box 78">
              <controlPr defaultSize="0" autoFill="0" autoLine="0" autoPict="0">
                <anchor moveWithCells="1" sizeWithCells="1">
                  <from>
                    <xdr:col>6</xdr:col>
                    <xdr:colOff>1257300</xdr:colOff>
                    <xdr:row>139</xdr:row>
                    <xdr:rowOff>0</xdr:rowOff>
                  </from>
                  <to>
                    <xdr:col>7</xdr:col>
                    <xdr:colOff>438150</xdr:colOff>
                    <xdr:row>139</xdr:row>
                    <xdr:rowOff>0</xdr:rowOff>
                  </to>
                </anchor>
              </controlPr>
            </control>
          </mc:Choice>
        </mc:AlternateContent>
        <mc:AlternateContent xmlns:mc="http://schemas.openxmlformats.org/markup-compatibility/2006">
          <mc:Choice Requires="x14">
            <control shapeId="141391" r:id="rId58" name="Check Box 79">
              <controlPr defaultSize="0" autoFill="0" autoLine="0" autoPict="0">
                <anchor moveWithCells="1" sizeWithCells="1">
                  <from>
                    <xdr:col>6</xdr:col>
                    <xdr:colOff>1228725</xdr:colOff>
                    <xdr:row>139</xdr:row>
                    <xdr:rowOff>0</xdr:rowOff>
                  </from>
                  <to>
                    <xdr:col>7</xdr:col>
                    <xdr:colOff>628650</xdr:colOff>
                    <xdr:row>139</xdr:row>
                    <xdr:rowOff>0</xdr:rowOff>
                  </to>
                </anchor>
              </controlPr>
            </control>
          </mc:Choice>
        </mc:AlternateContent>
        <mc:AlternateContent xmlns:mc="http://schemas.openxmlformats.org/markup-compatibility/2006">
          <mc:Choice Requires="x14">
            <control shapeId="141392" r:id="rId59" name="Check Box 80">
              <controlPr defaultSize="0" autoFill="0" autoLine="0" autoPict="0">
                <anchor moveWithCells="1" sizeWithCells="1">
                  <from>
                    <xdr:col>6</xdr:col>
                    <xdr:colOff>95250</xdr:colOff>
                    <xdr:row>139</xdr:row>
                    <xdr:rowOff>0</xdr:rowOff>
                  </from>
                  <to>
                    <xdr:col>6</xdr:col>
                    <xdr:colOff>628650</xdr:colOff>
                    <xdr:row>139</xdr:row>
                    <xdr:rowOff>0</xdr:rowOff>
                  </to>
                </anchor>
              </controlPr>
            </control>
          </mc:Choice>
        </mc:AlternateContent>
        <mc:AlternateContent xmlns:mc="http://schemas.openxmlformats.org/markup-compatibility/2006">
          <mc:Choice Requires="x14">
            <control shapeId="141393" r:id="rId60" name="Check Box 81">
              <controlPr defaultSize="0" autoFill="0" autoLine="0" autoPict="0">
                <anchor moveWithCells="1" sizeWithCells="1">
                  <from>
                    <xdr:col>8</xdr:col>
                    <xdr:colOff>1476375</xdr:colOff>
                    <xdr:row>139</xdr:row>
                    <xdr:rowOff>0</xdr:rowOff>
                  </from>
                  <to>
                    <xdr:col>8</xdr:col>
                    <xdr:colOff>1676400</xdr:colOff>
                    <xdr:row>139</xdr:row>
                    <xdr:rowOff>0</xdr:rowOff>
                  </to>
                </anchor>
              </controlPr>
            </control>
          </mc:Choice>
        </mc:AlternateContent>
        <mc:AlternateContent xmlns:mc="http://schemas.openxmlformats.org/markup-compatibility/2006">
          <mc:Choice Requires="x14">
            <control shapeId="141394" r:id="rId61" name="Check Box 82">
              <controlPr defaultSize="0" autoFill="0" autoLine="0" autoPict="0">
                <anchor moveWithCells="1" sizeWithCells="1">
                  <from>
                    <xdr:col>8</xdr:col>
                    <xdr:colOff>1428750</xdr:colOff>
                    <xdr:row>139</xdr:row>
                    <xdr:rowOff>0</xdr:rowOff>
                  </from>
                  <to>
                    <xdr:col>9</xdr:col>
                    <xdr:colOff>0</xdr:colOff>
                    <xdr:row>139</xdr:row>
                    <xdr:rowOff>0</xdr:rowOff>
                  </to>
                </anchor>
              </controlPr>
            </control>
          </mc:Choice>
        </mc:AlternateContent>
        <mc:AlternateContent xmlns:mc="http://schemas.openxmlformats.org/markup-compatibility/2006">
          <mc:Choice Requires="x14">
            <control shapeId="141395" r:id="rId62" name="Check Box 83">
              <controlPr defaultSize="0" autoFill="0" autoLine="0" autoPict="0">
                <anchor moveWithCells="1" sizeWithCells="1">
                  <from>
                    <xdr:col>8</xdr:col>
                    <xdr:colOff>114300</xdr:colOff>
                    <xdr:row>139</xdr:row>
                    <xdr:rowOff>0</xdr:rowOff>
                  </from>
                  <to>
                    <xdr:col>8</xdr:col>
                    <xdr:colOff>333375</xdr:colOff>
                    <xdr:row>139</xdr:row>
                    <xdr:rowOff>0</xdr:rowOff>
                  </to>
                </anchor>
              </controlPr>
            </control>
          </mc:Choice>
        </mc:AlternateContent>
        <mc:AlternateContent xmlns:mc="http://schemas.openxmlformats.org/markup-compatibility/2006">
          <mc:Choice Requires="x14">
            <control shapeId="141396" r:id="rId63" name="Check Box 84">
              <controlPr defaultSize="0" autoFill="0" autoLine="0" autoPict="0">
                <anchor moveWithCells="1" sizeWithCells="1">
                  <from>
                    <xdr:col>4</xdr:col>
                    <xdr:colOff>942975</xdr:colOff>
                    <xdr:row>139</xdr:row>
                    <xdr:rowOff>0</xdr:rowOff>
                  </from>
                  <to>
                    <xdr:col>5</xdr:col>
                    <xdr:colOff>657225</xdr:colOff>
                    <xdr:row>139</xdr:row>
                    <xdr:rowOff>0</xdr:rowOff>
                  </to>
                </anchor>
              </controlPr>
            </control>
          </mc:Choice>
        </mc:AlternateContent>
        <mc:AlternateContent xmlns:mc="http://schemas.openxmlformats.org/markup-compatibility/2006">
          <mc:Choice Requires="x14">
            <control shapeId="141397" r:id="rId64" name="Check Box 85">
              <controlPr defaultSize="0" autoFill="0" autoLine="0" autoPict="0">
                <anchor moveWithCells="1" sizeWithCells="1">
                  <from>
                    <xdr:col>4</xdr:col>
                    <xdr:colOff>942975</xdr:colOff>
                    <xdr:row>139</xdr:row>
                    <xdr:rowOff>0</xdr:rowOff>
                  </from>
                  <to>
                    <xdr:col>5</xdr:col>
                    <xdr:colOff>657225</xdr:colOff>
                    <xdr:row>139</xdr:row>
                    <xdr:rowOff>0</xdr:rowOff>
                  </to>
                </anchor>
              </controlPr>
            </control>
          </mc:Choice>
        </mc:AlternateContent>
        <mc:AlternateContent xmlns:mc="http://schemas.openxmlformats.org/markup-compatibility/2006">
          <mc:Choice Requires="x14">
            <control shapeId="141398" r:id="rId65" name="Check Box 86">
              <controlPr defaultSize="0" autoFill="0" autoLine="0" autoPict="0">
                <anchor moveWithCells="1" sizeWithCells="1">
                  <from>
                    <xdr:col>5</xdr:col>
                    <xdr:colOff>1085850</xdr:colOff>
                    <xdr:row>139</xdr:row>
                    <xdr:rowOff>0</xdr:rowOff>
                  </from>
                  <to>
                    <xdr:col>6</xdr:col>
                    <xdr:colOff>0</xdr:colOff>
                    <xdr:row>139</xdr:row>
                    <xdr:rowOff>0</xdr:rowOff>
                  </to>
                </anchor>
              </controlPr>
            </control>
          </mc:Choice>
        </mc:AlternateContent>
        <mc:AlternateContent xmlns:mc="http://schemas.openxmlformats.org/markup-compatibility/2006">
          <mc:Choice Requires="x14">
            <control shapeId="141399" r:id="rId66" name="Check Box 87">
              <controlPr defaultSize="0" autoFill="0" autoLine="0" autoPict="0">
                <anchor moveWithCells="1" sizeWithCells="1">
                  <from>
                    <xdr:col>7</xdr:col>
                    <xdr:colOff>76200</xdr:colOff>
                    <xdr:row>139</xdr:row>
                    <xdr:rowOff>0</xdr:rowOff>
                  </from>
                  <to>
                    <xdr:col>7</xdr:col>
                    <xdr:colOff>542925</xdr:colOff>
                    <xdr:row>139</xdr:row>
                    <xdr:rowOff>0</xdr:rowOff>
                  </to>
                </anchor>
              </controlPr>
            </control>
          </mc:Choice>
        </mc:AlternateContent>
        <mc:AlternateContent xmlns:mc="http://schemas.openxmlformats.org/markup-compatibility/2006">
          <mc:Choice Requires="x14">
            <control shapeId="141400" r:id="rId67" name="Check Box 88">
              <controlPr defaultSize="0" autoFill="0" autoLine="0" autoPict="0">
                <anchor moveWithCells="1" sizeWithCells="1">
                  <from>
                    <xdr:col>7</xdr:col>
                    <xdr:colOff>19050</xdr:colOff>
                    <xdr:row>139</xdr:row>
                    <xdr:rowOff>0</xdr:rowOff>
                  </from>
                  <to>
                    <xdr:col>7</xdr:col>
                    <xdr:colOff>704850</xdr:colOff>
                    <xdr:row>139</xdr:row>
                    <xdr:rowOff>0</xdr:rowOff>
                  </to>
                </anchor>
              </controlPr>
            </control>
          </mc:Choice>
        </mc:AlternateContent>
        <mc:AlternateContent xmlns:mc="http://schemas.openxmlformats.org/markup-compatibility/2006">
          <mc:Choice Requires="x14">
            <control shapeId="141401" r:id="rId68" name="Check Box 89">
              <controlPr defaultSize="0" autoFill="0" autoLine="0" autoPict="0">
                <anchor moveWithCells="1" sizeWithCells="1">
                  <from>
                    <xdr:col>6</xdr:col>
                    <xdr:colOff>171450</xdr:colOff>
                    <xdr:row>139</xdr:row>
                    <xdr:rowOff>0</xdr:rowOff>
                  </from>
                  <to>
                    <xdr:col>6</xdr:col>
                    <xdr:colOff>685800</xdr:colOff>
                    <xdr:row>139</xdr:row>
                    <xdr:rowOff>0</xdr:rowOff>
                  </to>
                </anchor>
              </controlPr>
            </control>
          </mc:Choice>
        </mc:AlternateContent>
        <mc:AlternateContent xmlns:mc="http://schemas.openxmlformats.org/markup-compatibility/2006">
          <mc:Choice Requires="x14">
            <control shapeId="141402" r:id="rId69" name="Check Box 90">
              <controlPr defaultSize="0" autoFill="0" autoLine="0" autoPict="0">
                <anchor moveWithCells="1" sizeWithCells="1">
                  <from>
                    <xdr:col>8</xdr:col>
                    <xdr:colOff>1257300</xdr:colOff>
                    <xdr:row>139</xdr:row>
                    <xdr:rowOff>0</xdr:rowOff>
                  </from>
                  <to>
                    <xdr:col>8</xdr:col>
                    <xdr:colOff>1543050</xdr:colOff>
                    <xdr:row>139</xdr:row>
                    <xdr:rowOff>0</xdr:rowOff>
                  </to>
                </anchor>
              </controlPr>
            </control>
          </mc:Choice>
        </mc:AlternateContent>
        <mc:AlternateContent xmlns:mc="http://schemas.openxmlformats.org/markup-compatibility/2006">
          <mc:Choice Requires="x14">
            <control shapeId="141403" r:id="rId70" name="Check Box 91">
              <controlPr defaultSize="0" autoFill="0" autoLine="0" autoPict="0">
                <anchor moveWithCells="1" sizeWithCells="1">
                  <from>
                    <xdr:col>8</xdr:col>
                    <xdr:colOff>1266825</xdr:colOff>
                    <xdr:row>139</xdr:row>
                    <xdr:rowOff>0</xdr:rowOff>
                  </from>
                  <to>
                    <xdr:col>8</xdr:col>
                    <xdr:colOff>1533525</xdr:colOff>
                    <xdr:row>139</xdr:row>
                    <xdr:rowOff>0</xdr:rowOff>
                  </to>
                </anchor>
              </controlPr>
            </control>
          </mc:Choice>
        </mc:AlternateContent>
        <mc:AlternateContent xmlns:mc="http://schemas.openxmlformats.org/markup-compatibility/2006">
          <mc:Choice Requires="x14">
            <control shapeId="141404" r:id="rId71" name="Check Box 92">
              <controlPr defaultSize="0" autoFill="0" autoLine="0" autoPict="0">
                <anchor moveWithCells="1" sizeWithCells="1">
                  <from>
                    <xdr:col>8</xdr:col>
                    <xdr:colOff>152400</xdr:colOff>
                    <xdr:row>139</xdr:row>
                    <xdr:rowOff>0</xdr:rowOff>
                  </from>
                  <to>
                    <xdr:col>8</xdr:col>
                    <xdr:colOff>352425</xdr:colOff>
                    <xdr:row>139</xdr:row>
                    <xdr:rowOff>0</xdr:rowOff>
                  </to>
                </anchor>
              </controlPr>
            </control>
          </mc:Choice>
        </mc:AlternateContent>
        <mc:AlternateContent xmlns:mc="http://schemas.openxmlformats.org/markup-compatibility/2006">
          <mc:Choice Requires="x14">
            <control shapeId="141405" r:id="rId72" name="Check Box 93">
              <controlPr defaultSize="0" autoFill="0" autoLine="0" autoPict="0">
                <anchor moveWithCells="1" sizeWithCells="1">
                  <from>
                    <xdr:col>8</xdr:col>
                    <xdr:colOff>66675</xdr:colOff>
                    <xdr:row>93</xdr:row>
                    <xdr:rowOff>9525</xdr:rowOff>
                  </from>
                  <to>
                    <xdr:col>8</xdr:col>
                    <xdr:colOff>600075</xdr:colOff>
                    <xdr:row>94</xdr:row>
                    <xdr:rowOff>133350</xdr:rowOff>
                  </to>
                </anchor>
              </controlPr>
            </control>
          </mc:Choice>
        </mc:AlternateContent>
        <mc:AlternateContent xmlns:mc="http://schemas.openxmlformats.org/markup-compatibility/2006">
          <mc:Choice Requires="x14">
            <control shapeId="141406" r:id="rId73" name="Check Box 94">
              <controlPr defaultSize="0" autoFill="0" autoLine="0" autoPict="0">
                <anchor moveWithCells="1" sizeWithCells="1">
                  <from>
                    <xdr:col>8</xdr:col>
                    <xdr:colOff>800100</xdr:colOff>
                    <xdr:row>93</xdr:row>
                    <xdr:rowOff>9525</xdr:rowOff>
                  </from>
                  <to>
                    <xdr:col>8</xdr:col>
                    <xdr:colOff>1543050</xdr:colOff>
                    <xdr:row>94</xdr:row>
                    <xdr:rowOff>133350</xdr:rowOff>
                  </to>
                </anchor>
              </controlPr>
            </control>
          </mc:Choice>
        </mc:AlternateContent>
        <mc:AlternateContent xmlns:mc="http://schemas.openxmlformats.org/markup-compatibility/2006">
          <mc:Choice Requires="x14">
            <control shapeId="141407" r:id="rId74" name="Check Box 95">
              <controlPr defaultSize="0" autoFill="0" autoLine="0" autoPict="0">
                <anchor moveWithCells="1" sizeWithCells="1">
                  <from>
                    <xdr:col>8</xdr:col>
                    <xdr:colOff>57150</xdr:colOff>
                    <xdr:row>94</xdr:row>
                    <xdr:rowOff>152400</xdr:rowOff>
                  </from>
                  <to>
                    <xdr:col>8</xdr:col>
                    <xdr:colOff>733425</xdr:colOff>
                    <xdr:row>94</xdr:row>
                    <xdr:rowOff>600075</xdr:rowOff>
                  </to>
                </anchor>
              </controlPr>
            </control>
          </mc:Choice>
        </mc:AlternateContent>
        <mc:AlternateContent xmlns:mc="http://schemas.openxmlformats.org/markup-compatibility/2006">
          <mc:Choice Requires="x14">
            <control shapeId="141408" r:id="rId75" name="Check Box 96">
              <controlPr defaultSize="0" autoFill="0" autoLine="0" autoPict="0">
                <anchor moveWithCells="1" sizeWithCells="1">
                  <from>
                    <xdr:col>8</xdr:col>
                    <xdr:colOff>809625</xdr:colOff>
                    <xdr:row>94</xdr:row>
                    <xdr:rowOff>161925</xdr:rowOff>
                  </from>
                  <to>
                    <xdr:col>24</xdr:col>
                    <xdr:colOff>247650</xdr:colOff>
                    <xdr:row>94</xdr:row>
                    <xdr:rowOff>619125</xdr:rowOff>
                  </to>
                </anchor>
              </controlPr>
            </control>
          </mc:Choice>
        </mc:AlternateContent>
        <mc:AlternateContent xmlns:mc="http://schemas.openxmlformats.org/markup-compatibility/2006">
          <mc:Choice Requires="x14">
            <control shapeId="141409" r:id="rId76" name="Check Box 97">
              <controlPr defaultSize="0" autoFill="0" autoLine="0" autoPict="0">
                <anchor moveWithCells="1" sizeWithCells="1">
                  <from>
                    <xdr:col>5</xdr:col>
                    <xdr:colOff>685800</xdr:colOff>
                    <xdr:row>94</xdr:row>
                    <xdr:rowOff>476250</xdr:rowOff>
                  </from>
                  <to>
                    <xdr:col>5</xdr:col>
                    <xdr:colOff>1343025</xdr:colOff>
                    <xdr:row>94</xdr:row>
                    <xdr:rowOff>714375</xdr:rowOff>
                  </to>
                </anchor>
              </controlPr>
            </control>
          </mc:Choice>
        </mc:AlternateContent>
        <mc:AlternateContent xmlns:mc="http://schemas.openxmlformats.org/markup-compatibility/2006">
          <mc:Choice Requires="x14">
            <control shapeId="141410" r:id="rId77" name="Check Box 98">
              <controlPr defaultSize="0" autoFill="0" autoLine="0" autoPict="0">
                <anchor moveWithCells="1" sizeWithCells="1">
                  <from>
                    <xdr:col>5</xdr:col>
                    <xdr:colOff>76200</xdr:colOff>
                    <xdr:row>94</xdr:row>
                    <xdr:rowOff>476250</xdr:rowOff>
                  </from>
                  <to>
                    <xdr:col>5</xdr:col>
                    <xdr:colOff>657225</xdr:colOff>
                    <xdr:row>94</xdr:row>
                    <xdr:rowOff>638175</xdr:rowOff>
                  </to>
                </anchor>
              </controlPr>
            </control>
          </mc:Choice>
        </mc:AlternateContent>
        <mc:AlternateContent xmlns:mc="http://schemas.openxmlformats.org/markup-compatibility/2006">
          <mc:Choice Requires="x14">
            <control shapeId="141412" r:id="rId78" name="Check Box 100">
              <controlPr defaultSize="0" autoFill="0" autoLine="0" autoPict="0">
                <anchor moveWithCells="1" sizeWithCells="1">
                  <from>
                    <xdr:col>6</xdr:col>
                    <xdr:colOff>142875</xdr:colOff>
                    <xdr:row>94</xdr:row>
                    <xdr:rowOff>733425</xdr:rowOff>
                  </from>
                  <to>
                    <xdr:col>6</xdr:col>
                    <xdr:colOff>723900</xdr:colOff>
                    <xdr:row>94</xdr:row>
                    <xdr:rowOff>914400</xdr:rowOff>
                  </to>
                </anchor>
              </controlPr>
            </control>
          </mc:Choice>
        </mc:AlternateContent>
        <mc:AlternateContent xmlns:mc="http://schemas.openxmlformats.org/markup-compatibility/2006">
          <mc:Choice Requires="x14">
            <control shapeId="141413" r:id="rId79" name="Check Box 101">
              <controlPr defaultSize="0" autoFill="0" autoLine="0" autoPict="0">
                <anchor moveWithCells="1" sizeWithCells="1">
                  <from>
                    <xdr:col>8</xdr:col>
                    <xdr:colOff>76200</xdr:colOff>
                    <xdr:row>94</xdr:row>
                    <xdr:rowOff>676275</xdr:rowOff>
                  </from>
                  <to>
                    <xdr:col>8</xdr:col>
                    <xdr:colOff>657225</xdr:colOff>
                    <xdr:row>94</xdr:row>
                    <xdr:rowOff>895350</xdr:rowOff>
                  </to>
                </anchor>
              </controlPr>
            </control>
          </mc:Choice>
        </mc:AlternateContent>
        <mc:AlternateContent xmlns:mc="http://schemas.openxmlformats.org/markup-compatibility/2006">
          <mc:Choice Requires="x14">
            <control shapeId="141414" r:id="rId80" name="Check Box 102">
              <controlPr defaultSize="0" autoFill="0" autoLine="0" autoPict="0">
                <anchor moveWithCells="1" sizeWithCells="1">
                  <from>
                    <xdr:col>5</xdr:col>
                    <xdr:colOff>76200</xdr:colOff>
                    <xdr:row>118</xdr:row>
                    <xdr:rowOff>819150</xdr:rowOff>
                  </from>
                  <to>
                    <xdr:col>5</xdr:col>
                    <xdr:colOff>657225</xdr:colOff>
                    <xdr:row>118</xdr:row>
                    <xdr:rowOff>1095375</xdr:rowOff>
                  </to>
                </anchor>
              </controlPr>
            </control>
          </mc:Choice>
        </mc:AlternateContent>
        <mc:AlternateContent xmlns:mc="http://schemas.openxmlformats.org/markup-compatibility/2006">
          <mc:Choice Requires="x14">
            <control shapeId="141415" r:id="rId81" name="Check Box 103">
              <controlPr defaultSize="0" autoFill="0" autoLine="0" autoPict="0">
                <anchor moveWithCells="1" sizeWithCells="1">
                  <from>
                    <xdr:col>5</xdr:col>
                    <xdr:colOff>161925</xdr:colOff>
                    <xdr:row>118</xdr:row>
                    <xdr:rowOff>47625</xdr:rowOff>
                  </from>
                  <to>
                    <xdr:col>5</xdr:col>
                    <xdr:colOff>552450</xdr:colOff>
                    <xdr:row>118</xdr:row>
                    <xdr:rowOff>323850</xdr:rowOff>
                  </to>
                </anchor>
              </controlPr>
            </control>
          </mc:Choice>
        </mc:AlternateContent>
        <mc:AlternateContent xmlns:mc="http://schemas.openxmlformats.org/markup-compatibility/2006">
          <mc:Choice Requires="x14">
            <control shapeId="141416" r:id="rId82" name="Check Box 104">
              <controlPr defaultSize="0" autoFill="0" autoLine="0" autoPict="0">
                <anchor moveWithCells="1" sizeWithCells="1">
                  <from>
                    <xdr:col>5</xdr:col>
                    <xdr:colOff>695325</xdr:colOff>
                    <xdr:row>118</xdr:row>
                    <xdr:rowOff>47625</xdr:rowOff>
                  </from>
                  <to>
                    <xdr:col>5</xdr:col>
                    <xdr:colOff>1514475</xdr:colOff>
                    <xdr:row>118</xdr:row>
                    <xdr:rowOff>285750</xdr:rowOff>
                  </to>
                </anchor>
              </controlPr>
            </control>
          </mc:Choice>
        </mc:AlternateContent>
        <mc:AlternateContent xmlns:mc="http://schemas.openxmlformats.org/markup-compatibility/2006">
          <mc:Choice Requires="x14">
            <control shapeId="141417" r:id="rId83" name="Check Box 105">
              <controlPr defaultSize="0" autoFill="0" autoLine="0" autoPict="0">
                <anchor moveWithCells="1" sizeWithCells="1">
                  <from>
                    <xdr:col>5</xdr:col>
                    <xdr:colOff>152400</xdr:colOff>
                    <xdr:row>118</xdr:row>
                    <xdr:rowOff>409575</xdr:rowOff>
                  </from>
                  <to>
                    <xdr:col>5</xdr:col>
                    <xdr:colOff>638175</xdr:colOff>
                    <xdr:row>118</xdr:row>
                    <xdr:rowOff>666750</xdr:rowOff>
                  </to>
                </anchor>
              </controlPr>
            </control>
          </mc:Choice>
        </mc:AlternateContent>
        <mc:AlternateContent xmlns:mc="http://schemas.openxmlformats.org/markup-compatibility/2006">
          <mc:Choice Requires="x14">
            <control shapeId="141418" r:id="rId84" name="Check Box 106">
              <controlPr defaultSize="0" autoFill="0" autoLine="0" autoPict="0">
                <anchor moveWithCells="1" sizeWithCells="1">
                  <from>
                    <xdr:col>5</xdr:col>
                    <xdr:colOff>800100</xdr:colOff>
                    <xdr:row>118</xdr:row>
                    <xdr:rowOff>438150</xdr:rowOff>
                  </from>
                  <to>
                    <xdr:col>5</xdr:col>
                    <xdr:colOff>1543050</xdr:colOff>
                    <xdr:row>118</xdr:row>
                    <xdr:rowOff>676275</xdr:rowOff>
                  </to>
                </anchor>
              </controlPr>
            </control>
          </mc:Choice>
        </mc:AlternateContent>
        <mc:AlternateContent xmlns:mc="http://schemas.openxmlformats.org/markup-compatibility/2006">
          <mc:Choice Requires="x14">
            <control shapeId="141419" r:id="rId85" name="Check Box 107">
              <controlPr defaultSize="0" autoFill="0" autoLine="0" autoPict="0">
                <anchor moveWithCells="1" sizeWithCells="1">
                  <from>
                    <xdr:col>6</xdr:col>
                    <xdr:colOff>180975</xdr:colOff>
                    <xdr:row>118</xdr:row>
                    <xdr:rowOff>180975</xdr:rowOff>
                  </from>
                  <to>
                    <xdr:col>6</xdr:col>
                    <xdr:colOff>704850</xdr:colOff>
                    <xdr:row>118</xdr:row>
                    <xdr:rowOff>400050</xdr:rowOff>
                  </to>
                </anchor>
              </controlPr>
            </control>
          </mc:Choice>
        </mc:AlternateContent>
        <mc:AlternateContent xmlns:mc="http://schemas.openxmlformats.org/markup-compatibility/2006">
          <mc:Choice Requires="x14">
            <control shapeId="141420" r:id="rId86" name="Check Box 108">
              <controlPr defaultSize="0" autoFill="0" autoLine="0" autoPict="0">
                <anchor moveWithCells="1" sizeWithCells="1">
                  <from>
                    <xdr:col>6</xdr:col>
                    <xdr:colOff>904875</xdr:colOff>
                    <xdr:row>118</xdr:row>
                    <xdr:rowOff>180975</xdr:rowOff>
                  </from>
                  <to>
                    <xdr:col>7</xdr:col>
                    <xdr:colOff>723900</xdr:colOff>
                    <xdr:row>118</xdr:row>
                    <xdr:rowOff>371475</xdr:rowOff>
                  </to>
                </anchor>
              </controlPr>
            </control>
          </mc:Choice>
        </mc:AlternateContent>
        <mc:AlternateContent xmlns:mc="http://schemas.openxmlformats.org/markup-compatibility/2006">
          <mc:Choice Requires="x14">
            <control shapeId="141421" r:id="rId87" name="Check Box 109">
              <controlPr defaultSize="0" autoFill="0" autoLine="0" autoPict="0">
                <anchor moveWithCells="1" sizeWithCells="1">
                  <from>
                    <xdr:col>6</xdr:col>
                    <xdr:colOff>171450</xdr:colOff>
                    <xdr:row>118</xdr:row>
                    <xdr:rowOff>466725</xdr:rowOff>
                  </from>
                  <to>
                    <xdr:col>6</xdr:col>
                    <xdr:colOff>838200</xdr:colOff>
                    <xdr:row>118</xdr:row>
                    <xdr:rowOff>666750</xdr:rowOff>
                  </to>
                </anchor>
              </controlPr>
            </control>
          </mc:Choice>
        </mc:AlternateContent>
        <mc:AlternateContent xmlns:mc="http://schemas.openxmlformats.org/markup-compatibility/2006">
          <mc:Choice Requires="x14">
            <control shapeId="141422" r:id="rId88" name="Check Box 110">
              <controlPr defaultSize="0" autoFill="0" autoLine="0" autoPict="0">
                <anchor moveWithCells="1" sizeWithCells="1">
                  <from>
                    <xdr:col>6</xdr:col>
                    <xdr:colOff>1057275</xdr:colOff>
                    <xdr:row>118</xdr:row>
                    <xdr:rowOff>495300</xdr:rowOff>
                  </from>
                  <to>
                    <xdr:col>7</xdr:col>
                    <xdr:colOff>762000</xdr:colOff>
                    <xdr:row>118</xdr:row>
                    <xdr:rowOff>676275</xdr:rowOff>
                  </to>
                </anchor>
              </controlPr>
            </control>
          </mc:Choice>
        </mc:AlternateContent>
        <mc:AlternateContent xmlns:mc="http://schemas.openxmlformats.org/markup-compatibility/2006">
          <mc:Choice Requires="x14">
            <control shapeId="141423" r:id="rId89" name="Check Box 111">
              <controlPr defaultSize="0" autoFill="0" autoLine="0" autoPict="0">
                <anchor moveWithCells="1" sizeWithCells="1">
                  <from>
                    <xdr:col>8</xdr:col>
                    <xdr:colOff>114300</xdr:colOff>
                    <xdr:row>118</xdr:row>
                    <xdr:rowOff>38100</xdr:rowOff>
                  </from>
                  <to>
                    <xdr:col>8</xdr:col>
                    <xdr:colOff>485775</xdr:colOff>
                    <xdr:row>118</xdr:row>
                    <xdr:rowOff>314325</xdr:rowOff>
                  </to>
                </anchor>
              </controlPr>
            </control>
          </mc:Choice>
        </mc:AlternateContent>
        <mc:AlternateContent xmlns:mc="http://schemas.openxmlformats.org/markup-compatibility/2006">
          <mc:Choice Requires="x14">
            <control shapeId="141424" r:id="rId90" name="Check Box 112">
              <controlPr defaultSize="0" autoFill="0" autoLine="0" autoPict="0">
                <anchor moveWithCells="1" sizeWithCells="1">
                  <from>
                    <xdr:col>8</xdr:col>
                    <xdr:colOff>628650</xdr:colOff>
                    <xdr:row>118</xdr:row>
                    <xdr:rowOff>38100</xdr:rowOff>
                  </from>
                  <to>
                    <xdr:col>8</xdr:col>
                    <xdr:colOff>1409700</xdr:colOff>
                    <xdr:row>118</xdr:row>
                    <xdr:rowOff>276225</xdr:rowOff>
                  </to>
                </anchor>
              </controlPr>
            </control>
          </mc:Choice>
        </mc:AlternateContent>
        <mc:AlternateContent xmlns:mc="http://schemas.openxmlformats.org/markup-compatibility/2006">
          <mc:Choice Requires="x14">
            <control shapeId="141425" r:id="rId91" name="Check Box 113">
              <controlPr defaultSize="0" autoFill="0" autoLine="0" autoPict="0">
                <anchor moveWithCells="1" sizeWithCells="1">
                  <from>
                    <xdr:col>8</xdr:col>
                    <xdr:colOff>104775</xdr:colOff>
                    <xdr:row>118</xdr:row>
                    <xdr:rowOff>400050</xdr:rowOff>
                  </from>
                  <to>
                    <xdr:col>8</xdr:col>
                    <xdr:colOff>571500</xdr:colOff>
                    <xdr:row>118</xdr:row>
                    <xdr:rowOff>666750</xdr:rowOff>
                  </to>
                </anchor>
              </controlPr>
            </control>
          </mc:Choice>
        </mc:AlternateContent>
        <mc:AlternateContent xmlns:mc="http://schemas.openxmlformats.org/markup-compatibility/2006">
          <mc:Choice Requires="x14">
            <control shapeId="141426" r:id="rId92" name="Check Box 114">
              <controlPr defaultSize="0" autoFill="0" autoLine="0" autoPict="0">
                <anchor moveWithCells="1" sizeWithCells="1">
                  <from>
                    <xdr:col>8</xdr:col>
                    <xdr:colOff>733425</xdr:colOff>
                    <xdr:row>118</xdr:row>
                    <xdr:rowOff>438150</xdr:rowOff>
                  </from>
                  <to>
                    <xdr:col>8</xdr:col>
                    <xdr:colOff>1438275</xdr:colOff>
                    <xdr:row>118</xdr:row>
                    <xdr:rowOff>676275</xdr:rowOff>
                  </to>
                </anchor>
              </controlPr>
            </control>
          </mc:Choice>
        </mc:AlternateContent>
        <mc:AlternateContent xmlns:mc="http://schemas.openxmlformats.org/markup-compatibility/2006">
          <mc:Choice Requires="x14">
            <control shapeId="141427" r:id="rId93" name="Check Box 115">
              <controlPr defaultSize="0" autoFill="0" autoLine="0" autoPict="0">
                <anchor moveWithCells="1" sizeWithCells="1">
                  <from>
                    <xdr:col>6</xdr:col>
                    <xdr:colOff>76200</xdr:colOff>
                    <xdr:row>118</xdr:row>
                    <xdr:rowOff>952500</xdr:rowOff>
                  </from>
                  <to>
                    <xdr:col>6</xdr:col>
                    <xdr:colOff>657225</xdr:colOff>
                    <xdr:row>118</xdr:row>
                    <xdr:rowOff>1076325</xdr:rowOff>
                  </to>
                </anchor>
              </controlPr>
            </control>
          </mc:Choice>
        </mc:AlternateContent>
        <mc:AlternateContent xmlns:mc="http://schemas.openxmlformats.org/markup-compatibility/2006">
          <mc:Choice Requires="x14">
            <control shapeId="141428" r:id="rId94" name="Check Box 116">
              <controlPr defaultSize="0" autoFill="0" autoLine="0" autoPict="0">
                <anchor moveWithCells="1" sizeWithCells="1">
                  <from>
                    <xdr:col>8</xdr:col>
                    <xdr:colOff>76200</xdr:colOff>
                    <xdr:row>118</xdr:row>
                    <xdr:rowOff>800100</xdr:rowOff>
                  </from>
                  <to>
                    <xdr:col>8</xdr:col>
                    <xdr:colOff>657225</xdr:colOff>
                    <xdr:row>118</xdr:row>
                    <xdr:rowOff>1057275</xdr:rowOff>
                  </to>
                </anchor>
              </controlPr>
            </control>
          </mc:Choice>
        </mc:AlternateContent>
        <mc:AlternateContent xmlns:mc="http://schemas.openxmlformats.org/markup-compatibility/2006">
          <mc:Choice Requires="x14">
            <control shapeId="141429" r:id="rId95" name="Check Box 117">
              <controlPr defaultSize="0" autoFill="0" autoLine="0" autoPict="0">
                <anchor moveWithCells="1" sizeWithCells="1">
                  <from>
                    <xdr:col>6</xdr:col>
                    <xdr:colOff>981075</xdr:colOff>
                    <xdr:row>94</xdr:row>
                    <xdr:rowOff>704850</xdr:rowOff>
                  </from>
                  <to>
                    <xdr:col>7</xdr:col>
                    <xdr:colOff>809625</xdr:colOff>
                    <xdr:row>94</xdr:row>
                    <xdr:rowOff>914400</xdr:rowOff>
                  </to>
                </anchor>
              </controlPr>
            </control>
          </mc:Choice>
        </mc:AlternateContent>
        <mc:AlternateContent xmlns:mc="http://schemas.openxmlformats.org/markup-compatibility/2006">
          <mc:Choice Requires="x14">
            <control shapeId="141430" r:id="rId96" name="Check Box 118">
              <controlPr defaultSize="0" autoFill="0" autoLine="0" autoPict="0">
                <anchor moveWithCells="1" sizeWithCells="1">
                  <from>
                    <xdr:col>8</xdr:col>
                    <xdr:colOff>876300</xdr:colOff>
                    <xdr:row>94</xdr:row>
                    <xdr:rowOff>685800</xdr:rowOff>
                  </from>
                  <to>
                    <xdr:col>8</xdr:col>
                    <xdr:colOff>1638300</xdr:colOff>
                    <xdr:row>94</xdr:row>
                    <xdr:rowOff>857250</xdr:rowOff>
                  </to>
                </anchor>
              </controlPr>
            </control>
          </mc:Choice>
        </mc:AlternateContent>
        <mc:AlternateContent xmlns:mc="http://schemas.openxmlformats.org/markup-compatibility/2006">
          <mc:Choice Requires="x14">
            <control shapeId="141431" r:id="rId97" name="Check Box 119">
              <controlPr defaultSize="0" autoFill="0" autoLine="0" autoPict="0">
                <anchor moveWithCells="1" sizeWithCells="1">
                  <from>
                    <xdr:col>6</xdr:col>
                    <xdr:colOff>981075</xdr:colOff>
                    <xdr:row>118</xdr:row>
                    <xdr:rowOff>876300</xdr:rowOff>
                  </from>
                  <to>
                    <xdr:col>7</xdr:col>
                    <xdr:colOff>809625</xdr:colOff>
                    <xdr:row>118</xdr:row>
                    <xdr:rowOff>1104900</xdr:rowOff>
                  </to>
                </anchor>
              </controlPr>
            </control>
          </mc:Choice>
        </mc:AlternateContent>
        <mc:AlternateContent xmlns:mc="http://schemas.openxmlformats.org/markup-compatibility/2006">
          <mc:Choice Requires="x14">
            <control shapeId="141432" r:id="rId98" name="Check Box 120">
              <controlPr defaultSize="0" autoFill="0" autoLine="0" autoPict="0">
                <anchor moveWithCells="1" sizeWithCells="1">
                  <from>
                    <xdr:col>5</xdr:col>
                    <xdr:colOff>857250</xdr:colOff>
                    <xdr:row>118</xdr:row>
                    <xdr:rowOff>819150</xdr:rowOff>
                  </from>
                  <to>
                    <xdr:col>5</xdr:col>
                    <xdr:colOff>1524000</xdr:colOff>
                    <xdr:row>118</xdr:row>
                    <xdr:rowOff>1190625</xdr:rowOff>
                  </to>
                </anchor>
              </controlPr>
            </control>
          </mc:Choice>
        </mc:AlternateContent>
        <mc:AlternateContent xmlns:mc="http://schemas.openxmlformats.org/markup-compatibility/2006">
          <mc:Choice Requires="x14">
            <control shapeId="141433" r:id="rId99" name="Check Box 121">
              <controlPr defaultSize="0" autoFill="0" autoLine="0" autoPict="0">
                <anchor moveWithCells="1" sizeWithCells="1">
                  <from>
                    <xdr:col>8</xdr:col>
                    <xdr:colOff>800100</xdr:colOff>
                    <xdr:row>118</xdr:row>
                    <xdr:rowOff>704850</xdr:rowOff>
                  </from>
                  <to>
                    <xdr:col>8</xdr:col>
                    <xdr:colOff>1562100</xdr:colOff>
                    <xdr:row>118</xdr:row>
                    <xdr:rowOff>1133475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G370:G374 JC370:JC374 SY370:SY374 ACU370:ACU374 AMQ370:AMQ374 AWM370:AWM374 BGI370:BGI374 BQE370:BQE374 CAA370:CAA374 CJW370:CJW374 CTS370:CTS374 DDO370:DDO374 DNK370:DNK374 DXG370:DXG374 EHC370:EHC374 EQY370:EQY374 FAU370:FAU374 FKQ370:FKQ374 FUM370:FUM374 GEI370:GEI374 GOE370:GOE374 GYA370:GYA374 HHW370:HHW374 HRS370:HRS374 IBO370:IBO374 ILK370:ILK374 IVG370:IVG374 JFC370:JFC374 JOY370:JOY374 JYU370:JYU374 KIQ370:KIQ374 KSM370:KSM374 LCI370:LCI374 LME370:LME374 LWA370:LWA374 MFW370:MFW374 MPS370:MPS374 MZO370:MZO374 NJK370:NJK374 NTG370:NTG374 ODC370:ODC374 OMY370:OMY374 OWU370:OWU374 PGQ370:PGQ374 PQM370:PQM374 QAI370:QAI374 QKE370:QKE374 QUA370:QUA374 RDW370:RDW374 RNS370:RNS374 RXO370:RXO374 SHK370:SHK374 SRG370:SRG374 TBC370:TBC374 TKY370:TKY374 TUU370:TUU374 UEQ370:UEQ374 UOM370:UOM374 UYI370:UYI374 VIE370:VIE374 VSA370:VSA374 WBW370:WBW374 WLS370:WLS374 WVO370:WVO374 G65906:G65910 JC65906:JC65910 SY65906:SY65910 ACU65906:ACU65910 AMQ65906:AMQ65910 AWM65906:AWM65910 BGI65906:BGI65910 BQE65906:BQE65910 CAA65906:CAA65910 CJW65906:CJW65910 CTS65906:CTS65910 DDO65906:DDO65910 DNK65906:DNK65910 DXG65906:DXG65910 EHC65906:EHC65910 EQY65906:EQY65910 FAU65906:FAU65910 FKQ65906:FKQ65910 FUM65906:FUM65910 GEI65906:GEI65910 GOE65906:GOE65910 GYA65906:GYA65910 HHW65906:HHW65910 HRS65906:HRS65910 IBO65906:IBO65910 ILK65906:ILK65910 IVG65906:IVG65910 JFC65906:JFC65910 JOY65906:JOY65910 JYU65906:JYU65910 KIQ65906:KIQ65910 KSM65906:KSM65910 LCI65906:LCI65910 LME65906:LME65910 LWA65906:LWA65910 MFW65906:MFW65910 MPS65906:MPS65910 MZO65906:MZO65910 NJK65906:NJK65910 NTG65906:NTG65910 ODC65906:ODC65910 OMY65906:OMY65910 OWU65906:OWU65910 PGQ65906:PGQ65910 PQM65906:PQM65910 QAI65906:QAI65910 QKE65906:QKE65910 QUA65906:QUA65910 RDW65906:RDW65910 RNS65906:RNS65910 RXO65906:RXO65910 SHK65906:SHK65910 SRG65906:SRG65910 TBC65906:TBC65910 TKY65906:TKY65910 TUU65906:TUU65910 UEQ65906:UEQ65910 UOM65906:UOM65910 UYI65906:UYI65910 VIE65906:VIE65910 VSA65906:VSA65910 WBW65906:WBW65910 WLS65906:WLS65910 WVO65906:WVO65910 G131442:G131446 JC131442:JC131446 SY131442:SY131446 ACU131442:ACU131446 AMQ131442:AMQ131446 AWM131442:AWM131446 BGI131442:BGI131446 BQE131442:BQE131446 CAA131442:CAA131446 CJW131442:CJW131446 CTS131442:CTS131446 DDO131442:DDO131446 DNK131442:DNK131446 DXG131442:DXG131446 EHC131442:EHC131446 EQY131442:EQY131446 FAU131442:FAU131446 FKQ131442:FKQ131446 FUM131442:FUM131446 GEI131442:GEI131446 GOE131442:GOE131446 GYA131442:GYA131446 HHW131442:HHW131446 HRS131442:HRS131446 IBO131442:IBO131446 ILK131442:ILK131446 IVG131442:IVG131446 JFC131442:JFC131446 JOY131442:JOY131446 JYU131442:JYU131446 KIQ131442:KIQ131446 KSM131442:KSM131446 LCI131442:LCI131446 LME131442:LME131446 LWA131442:LWA131446 MFW131442:MFW131446 MPS131442:MPS131446 MZO131442:MZO131446 NJK131442:NJK131446 NTG131442:NTG131446 ODC131442:ODC131446 OMY131442:OMY131446 OWU131442:OWU131446 PGQ131442:PGQ131446 PQM131442:PQM131446 QAI131442:QAI131446 QKE131442:QKE131446 QUA131442:QUA131446 RDW131442:RDW131446 RNS131442:RNS131446 RXO131442:RXO131446 SHK131442:SHK131446 SRG131442:SRG131446 TBC131442:TBC131446 TKY131442:TKY131446 TUU131442:TUU131446 UEQ131442:UEQ131446 UOM131442:UOM131446 UYI131442:UYI131446 VIE131442:VIE131446 VSA131442:VSA131446 WBW131442:WBW131446 WLS131442:WLS131446 WVO131442:WVO131446 G196978:G196982 JC196978:JC196982 SY196978:SY196982 ACU196978:ACU196982 AMQ196978:AMQ196982 AWM196978:AWM196982 BGI196978:BGI196982 BQE196978:BQE196982 CAA196978:CAA196982 CJW196978:CJW196982 CTS196978:CTS196982 DDO196978:DDO196982 DNK196978:DNK196982 DXG196978:DXG196982 EHC196978:EHC196982 EQY196978:EQY196982 FAU196978:FAU196982 FKQ196978:FKQ196982 FUM196978:FUM196982 GEI196978:GEI196982 GOE196978:GOE196982 GYA196978:GYA196982 HHW196978:HHW196982 HRS196978:HRS196982 IBO196978:IBO196982 ILK196978:ILK196982 IVG196978:IVG196982 JFC196978:JFC196982 JOY196978:JOY196982 JYU196978:JYU196982 KIQ196978:KIQ196982 KSM196978:KSM196982 LCI196978:LCI196982 LME196978:LME196982 LWA196978:LWA196982 MFW196978:MFW196982 MPS196978:MPS196982 MZO196978:MZO196982 NJK196978:NJK196982 NTG196978:NTG196982 ODC196978:ODC196982 OMY196978:OMY196982 OWU196978:OWU196982 PGQ196978:PGQ196982 PQM196978:PQM196982 QAI196978:QAI196982 QKE196978:QKE196982 QUA196978:QUA196982 RDW196978:RDW196982 RNS196978:RNS196982 RXO196978:RXO196982 SHK196978:SHK196982 SRG196978:SRG196982 TBC196978:TBC196982 TKY196978:TKY196982 TUU196978:TUU196982 UEQ196978:UEQ196982 UOM196978:UOM196982 UYI196978:UYI196982 VIE196978:VIE196982 VSA196978:VSA196982 WBW196978:WBW196982 WLS196978:WLS196982 WVO196978:WVO196982 G262514:G262518 JC262514:JC262518 SY262514:SY262518 ACU262514:ACU262518 AMQ262514:AMQ262518 AWM262514:AWM262518 BGI262514:BGI262518 BQE262514:BQE262518 CAA262514:CAA262518 CJW262514:CJW262518 CTS262514:CTS262518 DDO262514:DDO262518 DNK262514:DNK262518 DXG262514:DXG262518 EHC262514:EHC262518 EQY262514:EQY262518 FAU262514:FAU262518 FKQ262514:FKQ262518 FUM262514:FUM262518 GEI262514:GEI262518 GOE262514:GOE262518 GYA262514:GYA262518 HHW262514:HHW262518 HRS262514:HRS262518 IBO262514:IBO262518 ILK262514:ILK262518 IVG262514:IVG262518 JFC262514:JFC262518 JOY262514:JOY262518 JYU262514:JYU262518 KIQ262514:KIQ262518 KSM262514:KSM262518 LCI262514:LCI262518 LME262514:LME262518 LWA262514:LWA262518 MFW262514:MFW262518 MPS262514:MPS262518 MZO262514:MZO262518 NJK262514:NJK262518 NTG262514:NTG262518 ODC262514:ODC262518 OMY262514:OMY262518 OWU262514:OWU262518 PGQ262514:PGQ262518 PQM262514:PQM262518 QAI262514:QAI262518 QKE262514:QKE262518 QUA262514:QUA262518 RDW262514:RDW262518 RNS262514:RNS262518 RXO262514:RXO262518 SHK262514:SHK262518 SRG262514:SRG262518 TBC262514:TBC262518 TKY262514:TKY262518 TUU262514:TUU262518 UEQ262514:UEQ262518 UOM262514:UOM262518 UYI262514:UYI262518 VIE262514:VIE262518 VSA262514:VSA262518 WBW262514:WBW262518 WLS262514:WLS262518 WVO262514:WVO262518 G328050:G328054 JC328050:JC328054 SY328050:SY328054 ACU328050:ACU328054 AMQ328050:AMQ328054 AWM328050:AWM328054 BGI328050:BGI328054 BQE328050:BQE328054 CAA328050:CAA328054 CJW328050:CJW328054 CTS328050:CTS328054 DDO328050:DDO328054 DNK328050:DNK328054 DXG328050:DXG328054 EHC328050:EHC328054 EQY328050:EQY328054 FAU328050:FAU328054 FKQ328050:FKQ328054 FUM328050:FUM328054 GEI328050:GEI328054 GOE328050:GOE328054 GYA328050:GYA328054 HHW328050:HHW328054 HRS328050:HRS328054 IBO328050:IBO328054 ILK328050:ILK328054 IVG328050:IVG328054 JFC328050:JFC328054 JOY328050:JOY328054 JYU328050:JYU328054 KIQ328050:KIQ328054 KSM328050:KSM328054 LCI328050:LCI328054 LME328050:LME328054 LWA328050:LWA328054 MFW328050:MFW328054 MPS328050:MPS328054 MZO328050:MZO328054 NJK328050:NJK328054 NTG328050:NTG328054 ODC328050:ODC328054 OMY328050:OMY328054 OWU328050:OWU328054 PGQ328050:PGQ328054 PQM328050:PQM328054 QAI328050:QAI328054 QKE328050:QKE328054 QUA328050:QUA328054 RDW328050:RDW328054 RNS328050:RNS328054 RXO328050:RXO328054 SHK328050:SHK328054 SRG328050:SRG328054 TBC328050:TBC328054 TKY328050:TKY328054 TUU328050:TUU328054 UEQ328050:UEQ328054 UOM328050:UOM328054 UYI328050:UYI328054 VIE328050:VIE328054 VSA328050:VSA328054 WBW328050:WBW328054 WLS328050:WLS328054 WVO328050:WVO328054 G393586:G393590 JC393586:JC393590 SY393586:SY393590 ACU393586:ACU393590 AMQ393586:AMQ393590 AWM393586:AWM393590 BGI393586:BGI393590 BQE393586:BQE393590 CAA393586:CAA393590 CJW393586:CJW393590 CTS393586:CTS393590 DDO393586:DDO393590 DNK393586:DNK393590 DXG393586:DXG393590 EHC393586:EHC393590 EQY393586:EQY393590 FAU393586:FAU393590 FKQ393586:FKQ393590 FUM393586:FUM393590 GEI393586:GEI393590 GOE393586:GOE393590 GYA393586:GYA393590 HHW393586:HHW393590 HRS393586:HRS393590 IBO393586:IBO393590 ILK393586:ILK393590 IVG393586:IVG393590 JFC393586:JFC393590 JOY393586:JOY393590 JYU393586:JYU393590 KIQ393586:KIQ393590 KSM393586:KSM393590 LCI393586:LCI393590 LME393586:LME393590 LWA393586:LWA393590 MFW393586:MFW393590 MPS393586:MPS393590 MZO393586:MZO393590 NJK393586:NJK393590 NTG393586:NTG393590 ODC393586:ODC393590 OMY393586:OMY393590 OWU393586:OWU393590 PGQ393586:PGQ393590 PQM393586:PQM393590 QAI393586:QAI393590 QKE393586:QKE393590 QUA393586:QUA393590 RDW393586:RDW393590 RNS393586:RNS393590 RXO393586:RXO393590 SHK393586:SHK393590 SRG393586:SRG393590 TBC393586:TBC393590 TKY393586:TKY393590 TUU393586:TUU393590 UEQ393586:UEQ393590 UOM393586:UOM393590 UYI393586:UYI393590 VIE393586:VIE393590 VSA393586:VSA393590 WBW393586:WBW393590 WLS393586:WLS393590 WVO393586:WVO393590 G459122:G459126 JC459122:JC459126 SY459122:SY459126 ACU459122:ACU459126 AMQ459122:AMQ459126 AWM459122:AWM459126 BGI459122:BGI459126 BQE459122:BQE459126 CAA459122:CAA459126 CJW459122:CJW459126 CTS459122:CTS459126 DDO459122:DDO459126 DNK459122:DNK459126 DXG459122:DXG459126 EHC459122:EHC459126 EQY459122:EQY459126 FAU459122:FAU459126 FKQ459122:FKQ459126 FUM459122:FUM459126 GEI459122:GEI459126 GOE459122:GOE459126 GYA459122:GYA459126 HHW459122:HHW459126 HRS459122:HRS459126 IBO459122:IBO459126 ILK459122:ILK459126 IVG459122:IVG459126 JFC459122:JFC459126 JOY459122:JOY459126 JYU459122:JYU459126 KIQ459122:KIQ459126 KSM459122:KSM459126 LCI459122:LCI459126 LME459122:LME459126 LWA459122:LWA459126 MFW459122:MFW459126 MPS459122:MPS459126 MZO459122:MZO459126 NJK459122:NJK459126 NTG459122:NTG459126 ODC459122:ODC459126 OMY459122:OMY459126 OWU459122:OWU459126 PGQ459122:PGQ459126 PQM459122:PQM459126 QAI459122:QAI459126 QKE459122:QKE459126 QUA459122:QUA459126 RDW459122:RDW459126 RNS459122:RNS459126 RXO459122:RXO459126 SHK459122:SHK459126 SRG459122:SRG459126 TBC459122:TBC459126 TKY459122:TKY459126 TUU459122:TUU459126 UEQ459122:UEQ459126 UOM459122:UOM459126 UYI459122:UYI459126 VIE459122:VIE459126 VSA459122:VSA459126 WBW459122:WBW459126 WLS459122:WLS459126 WVO459122:WVO459126 G524658:G524662 JC524658:JC524662 SY524658:SY524662 ACU524658:ACU524662 AMQ524658:AMQ524662 AWM524658:AWM524662 BGI524658:BGI524662 BQE524658:BQE524662 CAA524658:CAA524662 CJW524658:CJW524662 CTS524658:CTS524662 DDO524658:DDO524662 DNK524658:DNK524662 DXG524658:DXG524662 EHC524658:EHC524662 EQY524658:EQY524662 FAU524658:FAU524662 FKQ524658:FKQ524662 FUM524658:FUM524662 GEI524658:GEI524662 GOE524658:GOE524662 GYA524658:GYA524662 HHW524658:HHW524662 HRS524658:HRS524662 IBO524658:IBO524662 ILK524658:ILK524662 IVG524658:IVG524662 JFC524658:JFC524662 JOY524658:JOY524662 JYU524658:JYU524662 KIQ524658:KIQ524662 KSM524658:KSM524662 LCI524658:LCI524662 LME524658:LME524662 LWA524658:LWA524662 MFW524658:MFW524662 MPS524658:MPS524662 MZO524658:MZO524662 NJK524658:NJK524662 NTG524658:NTG524662 ODC524658:ODC524662 OMY524658:OMY524662 OWU524658:OWU524662 PGQ524658:PGQ524662 PQM524658:PQM524662 QAI524658:QAI524662 QKE524658:QKE524662 QUA524658:QUA524662 RDW524658:RDW524662 RNS524658:RNS524662 RXO524658:RXO524662 SHK524658:SHK524662 SRG524658:SRG524662 TBC524658:TBC524662 TKY524658:TKY524662 TUU524658:TUU524662 UEQ524658:UEQ524662 UOM524658:UOM524662 UYI524658:UYI524662 VIE524658:VIE524662 VSA524658:VSA524662 WBW524658:WBW524662 WLS524658:WLS524662 WVO524658:WVO524662 G590194:G590198 JC590194:JC590198 SY590194:SY590198 ACU590194:ACU590198 AMQ590194:AMQ590198 AWM590194:AWM590198 BGI590194:BGI590198 BQE590194:BQE590198 CAA590194:CAA590198 CJW590194:CJW590198 CTS590194:CTS590198 DDO590194:DDO590198 DNK590194:DNK590198 DXG590194:DXG590198 EHC590194:EHC590198 EQY590194:EQY590198 FAU590194:FAU590198 FKQ590194:FKQ590198 FUM590194:FUM590198 GEI590194:GEI590198 GOE590194:GOE590198 GYA590194:GYA590198 HHW590194:HHW590198 HRS590194:HRS590198 IBO590194:IBO590198 ILK590194:ILK590198 IVG590194:IVG590198 JFC590194:JFC590198 JOY590194:JOY590198 JYU590194:JYU590198 KIQ590194:KIQ590198 KSM590194:KSM590198 LCI590194:LCI590198 LME590194:LME590198 LWA590194:LWA590198 MFW590194:MFW590198 MPS590194:MPS590198 MZO590194:MZO590198 NJK590194:NJK590198 NTG590194:NTG590198 ODC590194:ODC590198 OMY590194:OMY590198 OWU590194:OWU590198 PGQ590194:PGQ590198 PQM590194:PQM590198 QAI590194:QAI590198 QKE590194:QKE590198 QUA590194:QUA590198 RDW590194:RDW590198 RNS590194:RNS590198 RXO590194:RXO590198 SHK590194:SHK590198 SRG590194:SRG590198 TBC590194:TBC590198 TKY590194:TKY590198 TUU590194:TUU590198 UEQ590194:UEQ590198 UOM590194:UOM590198 UYI590194:UYI590198 VIE590194:VIE590198 VSA590194:VSA590198 WBW590194:WBW590198 WLS590194:WLS590198 WVO590194:WVO590198 G655730:G655734 JC655730:JC655734 SY655730:SY655734 ACU655730:ACU655734 AMQ655730:AMQ655734 AWM655730:AWM655734 BGI655730:BGI655734 BQE655730:BQE655734 CAA655730:CAA655734 CJW655730:CJW655734 CTS655730:CTS655734 DDO655730:DDO655734 DNK655730:DNK655734 DXG655730:DXG655734 EHC655730:EHC655734 EQY655730:EQY655734 FAU655730:FAU655734 FKQ655730:FKQ655734 FUM655730:FUM655734 GEI655730:GEI655734 GOE655730:GOE655734 GYA655730:GYA655734 HHW655730:HHW655734 HRS655730:HRS655734 IBO655730:IBO655734 ILK655730:ILK655734 IVG655730:IVG655734 JFC655730:JFC655734 JOY655730:JOY655734 JYU655730:JYU655734 KIQ655730:KIQ655734 KSM655730:KSM655734 LCI655730:LCI655734 LME655730:LME655734 LWA655730:LWA655734 MFW655730:MFW655734 MPS655730:MPS655734 MZO655730:MZO655734 NJK655730:NJK655734 NTG655730:NTG655734 ODC655730:ODC655734 OMY655730:OMY655734 OWU655730:OWU655734 PGQ655730:PGQ655734 PQM655730:PQM655734 QAI655730:QAI655734 QKE655730:QKE655734 QUA655730:QUA655734 RDW655730:RDW655734 RNS655730:RNS655734 RXO655730:RXO655734 SHK655730:SHK655734 SRG655730:SRG655734 TBC655730:TBC655734 TKY655730:TKY655734 TUU655730:TUU655734 UEQ655730:UEQ655734 UOM655730:UOM655734 UYI655730:UYI655734 VIE655730:VIE655734 VSA655730:VSA655734 WBW655730:WBW655734 WLS655730:WLS655734 WVO655730:WVO655734 G721266:G721270 JC721266:JC721270 SY721266:SY721270 ACU721266:ACU721270 AMQ721266:AMQ721270 AWM721266:AWM721270 BGI721266:BGI721270 BQE721266:BQE721270 CAA721266:CAA721270 CJW721266:CJW721270 CTS721266:CTS721270 DDO721266:DDO721270 DNK721266:DNK721270 DXG721266:DXG721270 EHC721266:EHC721270 EQY721266:EQY721270 FAU721266:FAU721270 FKQ721266:FKQ721270 FUM721266:FUM721270 GEI721266:GEI721270 GOE721266:GOE721270 GYA721266:GYA721270 HHW721266:HHW721270 HRS721266:HRS721270 IBO721266:IBO721270 ILK721266:ILK721270 IVG721266:IVG721270 JFC721266:JFC721270 JOY721266:JOY721270 JYU721266:JYU721270 KIQ721266:KIQ721270 KSM721266:KSM721270 LCI721266:LCI721270 LME721266:LME721270 LWA721266:LWA721270 MFW721266:MFW721270 MPS721266:MPS721270 MZO721266:MZO721270 NJK721266:NJK721270 NTG721266:NTG721270 ODC721266:ODC721270 OMY721266:OMY721270 OWU721266:OWU721270 PGQ721266:PGQ721270 PQM721266:PQM721270 QAI721266:QAI721270 QKE721266:QKE721270 QUA721266:QUA721270 RDW721266:RDW721270 RNS721266:RNS721270 RXO721266:RXO721270 SHK721266:SHK721270 SRG721266:SRG721270 TBC721266:TBC721270 TKY721266:TKY721270 TUU721266:TUU721270 UEQ721266:UEQ721270 UOM721266:UOM721270 UYI721266:UYI721270 VIE721266:VIE721270 VSA721266:VSA721270 WBW721266:WBW721270 WLS721266:WLS721270 WVO721266:WVO721270 G786802:G786806 JC786802:JC786806 SY786802:SY786806 ACU786802:ACU786806 AMQ786802:AMQ786806 AWM786802:AWM786806 BGI786802:BGI786806 BQE786802:BQE786806 CAA786802:CAA786806 CJW786802:CJW786806 CTS786802:CTS786806 DDO786802:DDO786806 DNK786802:DNK786806 DXG786802:DXG786806 EHC786802:EHC786806 EQY786802:EQY786806 FAU786802:FAU786806 FKQ786802:FKQ786806 FUM786802:FUM786806 GEI786802:GEI786806 GOE786802:GOE786806 GYA786802:GYA786806 HHW786802:HHW786806 HRS786802:HRS786806 IBO786802:IBO786806 ILK786802:ILK786806 IVG786802:IVG786806 JFC786802:JFC786806 JOY786802:JOY786806 JYU786802:JYU786806 KIQ786802:KIQ786806 KSM786802:KSM786806 LCI786802:LCI786806 LME786802:LME786806 LWA786802:LWA786806 MFW786802:MFW786806 MPS786802:MPS786806 MZO786802:MZO786806 NJK786802:NJK786806 NTG786802:NTG786806 ODC786802:ODC786806 OMY786802:OMY786806 OWU786802:OWU786806 PGQ786802:PGQ786806 PQM786802:PQM786806 QAI786802:QAI786806 QKE786802:QKE786806 QUA786802:QUA786806 RDW786802:RDW786806 RNS786802:RNS786806 RXO786802:RXO786806 SHK786802:SHK786806 SRG786802:SRG786806 TBC786802:TBC786806 TKY786802:TKY786806 TUU786802:TUU786806 UEQ786802:UEQ786806 UOM786802:UOM786806 UYI786802:UYI786806 VIE786802:VIE786806 VSA786802:VSA786806 WBW786802:WBW786806 WLS786802:WLS786806 WVO786802:WVO786806 G852338:G852342 JC852338:JC852342 SY852338:SY852342 ACU852338:ACU852342 AMQ852338:AMQ852342 AWM852338:AWM852342 BGI852338:BGI852342 BQE852338:BQE852342 CAA852338:CAA852342 CJW852338:CJW852342 CTS852338:CTS852342 DDO852338:DDO852342 DNK852338:DNK852342 DXG852338:DXG852342 EHC852338:EHC852342 EQY852338:EQY852342 FAU852338:FAU852342 FKQ852338:FKQ852342 FUM852338:FUM852342 GEI852338:GEI852342 GOE852338:GOE852342 GYA852338:GYA852342 HHW852338:HHW852342 HRS852338:HRS852342 IBO852338:IBO852342 ILK852338:ILK852342 IVG852338:IVG852342 JFC852338:JFC852342 JOY852338:JOY852342 JYU852338:JYU852342 KIQ852338:KIQ852342 KSM852338:KSM852342 LCI852338:LCI852342 LME852338:LME852342 LWA852338:LWA852342 MFW852338:MFW852342 MPS852338:MPS852342 MZO852338:MZO852342 NJK852338:NJK852342 NTG852338:NTG852342 ODC852338:ODC852342 OMY852338:OMY852342 OWU852338:OWU852342 PGQ852338:PGQ852342 PQM852338:PQM852342 QAI852338:QAI852342 QKE852338:QKE852342 QUA852338:QUA852342 RDW852338:RDW852342 RNS852338:RNS852342 RXO852338:RXO852342 SHK852338:SHK852342 SRG852338:SRG852342 TBC852338:TBC852342 TKY852338:TKY852342 TUU852338:TUU852342 UEQ852338:UEQ852342 UOM852338:UOM852342 UYI852338:UYI852342 VIE852338:VIE852342 VSA852338:VSA852342 WBW852338:WBW852342 WLS852338:WLS852342 WVO852338:WVO852342 G917874:G917878 JC917874:JC917878 SY917874:SY917878 ACU917874:ACU917878 AMQ917874:AMQ917878 AWM917874:AWM917878 BGI917874:BGI917878 BQE917874:BQE917878 CAA917874:CAA917878 CJW917874:CJW917878 CTS917874:CTS917878 DDO917874:DDO917878 DNK917874:DNK917878 DXG917874:DXG917878 EHC917874:EHC917878 EQY917874:EQY917878 FAU917874:FAU917878 FKQ917874:FKQ917878 FUM917874:FUM917878 GEI917874:GEI917878 GOE917874:GOE917878 GYA917874:GYA917878 HHW917874:HHW917878 HRS917874:HRS917878 IBO917874:IBO917878 ILK917874:ILK917878 IVG917874:IVG917878 JFC917874:JFC917878 JOY917874:JOY917878 JYU917874:JYU917878 KIQ917874:KIQ917878 KSM917874:KSM917878 LCI917874:LCI917878 LME917874:LME917878 LWA917874:LWA917878 MFW917874:MFW917878 MPS917874:MPS917878 MZO917874:MZO917878 NJK917874:NJK917878 NTG917874:NTG917878 ODC917874:ODC917878 OMY917874:OMY917878 OWU917874:OWU917878 PGQ917874:PGQ917878 PQM917874:PQM917878 QAI917874:QAI917878 QKE917874:QKE917878 QUA917874:QUA917878 RDW917874:RDW917878 RNS917874:RNS917878 RXO917874:RXO917878 SHK917874:SHK917878 SRG917874:SRG917878 TBC917874:TBC917878 TKY917874:TKY917878 TUU917874:TUU917878 UEQ917874:UEQ917878 UOM917874:UOM917878 UYI917874:UYI917878 VIE917874:VIE917878 VSA917874:VSA917878 WBW917874:WBW917878 WLS917874:WLS917878 WVO917874:WVO917878 G983410:G983414 JC983410:JC983414 SY983410:SY983414 ACU983410:ACU983414 AMQ983410:AMQ983414 AWM983410:AWM983414 BGI983410:BGI983414 BQE983410:BQE983414 CAA983410:CAA983414 CJW983410:CJW983414 CTS983410:CTS983414 DDO983410:DDO983414 DNK983410:DNK983414 DXG983410:DXG983414 EHC983410:EHC983414 EQY983410:EQY983414 FAU983410:FAU983414 FKQ983410:FKQ983414 FUM983410:FUM983414 GEI983410:GEI983414 GOE983410:GOE983414 GYA983410:GYA983414 HHW983410:HHW983414 HRS983410:HRS983414 IBO983410:IBO983414 ILK983410:ILK983414 IVG983410:IVG983414 JFC983410:JFC983414 JOY983410:JOY983414 JYU983410:JYU983414 KIQ983410:KIQ983414 KSM983410:KSM983414 LCI983410:LCI983414 LME983410:LME983414 LWA983410:LWA983414 MFW983410:MFW983414 MPS983410:MPS983414 MZO983410:MZO983414 NJK983410:NJK983414 NTG983410:NTG983414 ODC983410:ODC983414 OMY983410:OMY983414 OWU983410:OWU983414 PGQ983410:PGQ983414 PQM983410:PQM983414 QAI983410:QAI983414 QKE983410:QKE983414 QUA983410:QUA983414 RDW983410:RDW983414 RNS983410:RNS983414 RXO983410:RXO983414 SHK983410:SHK983414 SRG983410:SRG983414 TBC983410:TBC983414 TKY983410:TKY983414 TUU983410:TUU983414 UEQ983410:UEQ983414 UOM983410:UOM983414 UYI983410:UYI983414 VIE983410:VIE983414 VSA983410:VSA983414 WBW983410:WBW983414 WLS983410:WLS983414 WVO983410:WVO983414 E273 JA273 SW273 ACS273 AMO273 AWK273 BGG273 BQC273 BZY273 CJU273 CTQ273 DDM273 DNI273 DXE273 EHA273 EQW273 FAS273 FKO273 FUK273 GEG273 GOC273 GXY273 HHU273 HRQ273 IBM273 ILI273 IVE273 JFA273 JOW273 JYS273 KIO273 KSK273 LCG273 LMC273 LVY273 MFU273 MPQ273 MZM273 NJI273 NTE273 ODA273 OMW273 OWS273 PGO273 PQK273 QAG273 QKC273 QTY273 RDU273 RNQ273 RXM273 SHI273 SRE273 TBA273 TKW273 TUS273 UEO273 UOK273 UYG273 VIC273 VRY273 WBU273 WLQ273 WVM273 E65809 JA65809 SW65809 ACS65809 AMO65809 AWK65809 BGG65809 BQC65809 BZY65809 CJU65809 CTQ65809 DDM65809 DNI65809 DXE65809 EHA65809 EQW65809 FAS65809 FKO65809 FUK65809 GEG65809 GOC65809 GXY65809 HHU65809 HRQ65809 IBM65809 ILI65809 IVE65809 JFA65809 JOW65809 JYS65809 KIO65809 KSK65809 LCG65809 LMC65809 LVY65809 MFU65809 MPQ65809 MZM65809 NJI65809 NTE65809 ODA65809 OMW65809 OWS65809 PGO65809 PQK65809 QAG65809 QKC65809 QTY65809 RDU65809 RNQ65809 RXM65809 SHI65809 SRE65809 TBA65809 TKW65809 TUS65809 UEO65809 UOK65809 UYG65809 VIC65809 VRY65809 WBU65809 WLQ65809 WVM65809 E131345 JA131345 SW131345 ACS131345 AMO131345 AWK131345 BGG131345 BQC131345 BZY131345 CJU131345 CTQ131345 DDM131345 DNI131345 DXE131345 EHA131345 EQW131345 FAS131345 FKO131345 FUK131345 GEG131345 GOC131345 GXY131345 HHU131345 HRQ131345 IBM131345 ILI131345 IVE131345 JFA131345 JOW131345 JYS131345 KIO131345 KSK131345 LCG131345 LMC131345 LVY131345 MFU131345 MPQ131345 MZM131345 NJI131345 NTE131345 ODA131345 OMW131345 OWS131345 PGO131345 PQK131345 QAG131345 QKC131345 QTY131345 RDU131345 RNQ131345 RXM131345 SHI131345 SRE131345 TBA131345 TKW131345 TUS131345 UEO131345 UOK131345 UYG131345 VIC131345 VRY131345 WBU131345 WLQ131345 WVM131345 E196881 JA196881 SW196881 ACS196881 AMO196881 AWK196881 BGG196881 BQC196881 BZY196881 CJU196881 CTQ196881 DDM196881 DNI196881 DXE196881 EHA196881 EQW196881 FAS196881 FKO196881 FUK196881 GEG196881 GOC196881 GXY196881 HHU196881 HRQ196881 IBM196881 ILI196881 IVE196881 JFA196881 JOW196881 JYS196881 KIO196881 KSK196881 LCG196881 LMC196881 LVY196881 MFU196881 MPQ196881 MZM196881 NJI196881 NTE196881 ODA196881 OMW196881 OWS196881 PGO196881 PQK196881 QAG196881 QKC196881 QTY196881 RDU196881 RNQ196881 RXM196881 SHI196881 SRE196881 TBA196881 TKW196881 TUS196881 UEO196881 UOK196881 UYG196881 VIC196881 VRY196881 WBU196881 WLQ196881 WVM196881 E262417 JA262417 SW262417 ACS262417 AMO262417 AWK262417 BGG262417 BQC262417 BZY262417 CJU262417 CTQ262417 DDM262417 DNI262417 DXE262417 EHA262417 EQW262417 FAS262417 FKO262417 FUK262417 GEG262417 GOC262417 GXY262417 HHU262417 HRQ262417 IBM262417 ILI262417 IVE262417 JFA262417 JOW262417 JYS262417 KIO262417 KSK262417 LCG262417 LMC262417 LVY262417 MFU262417 MPQ262417 MZM262417 NJI262417 NTE262417 ODA262417 OMW262417 OWS262417 PGO262417 PQK262417 QAG262417 QKC262417 QTY262417 RDU262417 RNQ262417 RXM262417 SHI262417 SRE262417 TBA262417 TKW262417 TUS262417 UEO262417 UOK262417 UYG262417 VIC262417 VRY262417 WBU262417 WLQ262417 WVM262417 E327953 JA327953 SW327953 ACS327953 AMO327953 AWK327953 BGG327953 BQC327953 BZY327953 CJU327953 CTQ327953 DDM327953 DNI327953 DXE327953 EHA327953 EQW327953 FAS327953 FKO327953 FUK327953 GEG327953 GOC327953 GXY327953 HHU327953 HRQ327953 IBM327953 ILI327953 IVE327953 JFA327953 JOW327953 JYS327953 KIO327953 KSK327953 LCG327953 LMC327953 LVY327953 MFU327953 MPQ327953 MZM327953 NJI327953 NTE327953 ODA327953 OMW327953 OWS327953 PGO327953 PQK327953 QAG327953 QKC327953 QTY327953 RDU327953 RNQ327953 RXM327953 SHI327953 SRE327953 TBA327953 TKW327953 TUS327953 UEO327953 UOK327953 UYG327953 VIC327953 VRY327953 WBU327953 WLQ327953 WVM327953 E393489 JA393489 SW393489 ACS393489 AMO393489 AWK393489 BGG393489 BQC393489 BZY393489 CJU393489 CTQ393489 DDM393489 DNI393489 DXE393489 EHA393489 EQW393489 FAS393489 FKO393489 FUK393489 GEG393489 GOC393489 GXY393489 HHU393489 HRQ393489 IBM393489 ILI393489 IVE393489 JFA393489 JOW393489 JYS393489 KIO393489 KSK393489 LCG393489 LMC393489 LVY393489 MFU393489 MPQ393489 MZM393489 NJI393489 NTE393489 ODA393489 OMW393489 OWS393489 PGO393489 PQK393489 QAG393489 QKC393489 QTY393489 RDU393489 RNQ393489 RXM393489 SHI393489 SRE393489 TBA393489 TKW393489 TUS393489 UEO393489 UOK393489 UYG393489 VIC393489 VRY393489 WBU393489 WLQ393489 WVM393489 E459025 JA459025 SW459025 ACS459025 AMO459025 AWK459025 BGG459025 BQC459025 BZY459025 CJU459025 CTQ459025 DDM459025 DNI459025 DXE459025 EHA459025 EQW459025 FAS459025 FKO459025 FUK459025 GEG459025 GOC459025 GXY459025 HHU459025 HRQ459025 IBM459025 ILI459025 IVE459025 JFA459025 JOW459025 JYS459025 KIO459025 KSK459025 LCG459025 LMC459025 LVY459025 MFU459025 MPQ459025 MZM459025 NJI459025 NTE459025 ODA459025 OMW459025 OWS459025 PGO459025 PQK459025 QAG459025 QKC459025 QTY459025 RDU459025 RNQ459025 RXM459025 SHI459025 SRE459025 TBA459025 TKW459025 TUS459025 UEO459025 UOK459025 UYG459025 VIC459025 VRY459025 WBU459025 WLQ459025 WVM459025 E524561 JA524561 SW524561 ACS524561 AMO524561 AWK524561 BGG524561 BQC524561 BZY524561 CJU524561 CTQ524561 DDM524561 DNI524561 DXE524561 EHA524561 EQW524561 FAS524561 FKO524561 FUK524561 GEG524561 GOC524561 GXY524561 HHU524561 HRQ524561 IBM524561 ILI524561 IVE524561 JFA524561 JOW524561 JYS524561 KIO524561 KSK524561 LCG524561 LMC524561 LVY524561 MFU524561 MPQ524561 MZM524561 NJI524561 NTE524561 ODA524561 OMW524561 OWS524561 PGO524561 PQK524561 QAG524561 QKC524561 QTY524561 RDU524561 RNQ524561 RXM524561 SHI524561 SRE524561 TBA524561 TKW524561 TUS524561 UEO524561 UOK524561 UYG524561 VIC524561 VRY524561 WBU524561 WLQ524561 WVM524561 E590097 JA590097 SW590097 ACS590097 AMO590097 AWK590097 BGG590097 BQC590097 BZY590097 CJU590097 CTQ590097 DDM590097 DNI590097 DXE590097 EHA590097 EQW590097 FAS590097 FKO590097 FUK590097 GEG590097 GOC590097 GXY590097 HHU590097 HRQ590097 IBM590097 ILI590097 IVE590097 JFA590097 JOW590097 JYS590097 KIO590097 KSK590097 LCG590097 LMC590097 LVY590097 MFU590097 MPQ590097 MZM590097 NJI590097 NTE590097 ODA590097 OMW590097 OWS590097 PGO590097 PQK590097 QAG590097 QKC590097 QTY590097 RDU590097 RNQ590097 RXM590097 SHI590097 SRE590097 TBA590097 TKW590097 TUS590097 UEO590097 UOK590097 UYG590097 VIC590097 VRY590097 WBU590097 WLQ590097 WVM590097 E655633 JA655633 SW655633 ACS655633 AMO655633 AWK655633 BGG655633 BQC655633 BZY655633 CJU655633 CTQ655633 DDM655633 DNI655633 DXE655633 EHA655633 EQW655633 FAS655633 FKO655633 FUK655633 GEG655633 GOC655633 GXY655633 HHU655633 HRQ655633 IBM655633 ILI655633 IVE655633 JFA655633 JOW655633 JYS655633 KIO655633 KSK655633 LCG655633 LMC655633 LVY655633 MFU655633 MPQ655633 MZM655633 NJI655633 NTE655633 ODA655633 OMW655633 OWS655633 PGO655633 PQK655633 QAG655633 QKC655633 QTY655633 RDU655633 RNQ655633 RXM655633 SHI655633 SRE655633 TBA655633 TKW655633 TUS655633 UEO655633 UOK655633 UYG655633 VIC655633 VRY655633 WBU655633 WLQ655633 WVM655633 E721169 JA721169 SW721169 ACS721169 AMO721169 AWK721169 BGG721169 BQC721169 BZY721169 CJU721169 CTQ721169 DDM721169 DNI721169 DXE721169 EHA721169 EQW721169 FAS721169 FKO721169 FUK721169 GEG721169 GOC721169 GXY721169 HHU721169 HRQ721169 IBM721169 ILI721169 IVE721169 JFA721169 JOW721169 JYS721169 KIO721169 KSK721169 LCG721169 LMC721169 LVY721169 MFU721169 MPQ721169 MZM721169 NJI721169 NTE721169 ODA721169 OMW721169 OWS721169 PGO721169 PQK721169 QAG721169 QKC721169 QTY721169 RDU721169 RNQ721169 RXM721169 SHI721169 SRE721169 TBA721169 TKW721169 TUS721169 UEO721169 UOK721169 UYG721169 VIC721169 VRY721169 WBU721169 WLQ721169 WVM721169 E786705 JA786705 SW786705 ACS786705 AMO786705 AWK786705 BGG786705 BQC786705 BZY786705 CJU786705 CTQ786705 DDM786705 DNI786705 DXE786705 EHA786705 EQW786705 FAS786705 FKO786705 FUK786705 GEG786705 GOC786705 GXY786705 HHU786705 HRQ786705 IBM786705 ILI786705 IVE786705 JFA786705 JOW786705 JYS786705 KIO786705 KSK786705 LCG786705 LMC786705 LVY786705 MFU786705 MPQ786705 MZM786705 NJI786705 NTE786705 ODA786705 OMW786705 OWS786705 PGO786705 PQK786705 QAG786705 QKC786705 QTY786705 RDU786705 RNQ786705 RXM786705 SHI786705 SRE786705 TBA786705 TKW786705 TUS786705 UEO786705 UOK786705 UYG786705 VIC786705 VRY786705 WBU786705 WLQ786705 WVM786705 E852241 JA852241 SW852241 ACS852241 AMO852241 AWK852241 BGG852241 BQC852241 BZY852241 CJU852241 CTQ852241 DDM852241 DNI852241 DXE852241 EHA852241 EQW852241 FAS852241 FKO852241 FUK852241 GEG852241 GOC852241 GXY852241 HHU852241 HRQ852241 IBM852241 ILI852241 IVE852241 JFA852241 JOW852241 JYS852241 KIO852241 KSK852241 LCG852241 LMC852241 LVY852241 MFU852241 MPQ852241 MZM852241 NJI852241 NTE852241 ODA852241 OMW852241 OWS852241 PGO852241 PQK852241 QAG852241 QKC852241 QTY852241 RDU852241 RNQ852241 RXM852241 SHI852241 SRE852241 TBA852241 TKW852241 TUS852241 UEO852241 UOK852241 UYG852241 VIC852241 VRY852241 WBU852241 WLQ852241 WVM852241 E917777 JA917777 SW917777 ACS917777 AMO917777 AWK917777 BGG917777 BQC917777 BZY917777 CJU917777 CTQ917777 DDM917777 DNI917777 DXE917777 EHA917777 EQW917777 FAS917777 FKO917777 FUK917777 GEG917777 GOC917777 GXY917777 HHU917777 HRQ917777 IBM917777 ILI917777 IVE917777 JFA917777 JOW917777 JYS917777 KIO917777 KSK917777 LCG917777 LMC917777 LVY917777 MFU917777 MPQ917777 MZM917777 NJI917777 NTE917777 ODA917777 OMW917777 OWS917777 PGO917777 PQK917777 QAG917777 QKC917777 QTY917777 RDU917777 RNQ917777 RXM917777 SHI917777 SRE917777 TBA917777 TKW917777 TUS917777 UEO917777 UOK917777 UYG917777 VIC917777 VRY917777 WBU917777 WLQ917777 WVM917777 E983313 JA983313 SW983313 ACS983313 AMO983313 AWK983313 BGG983313 BQC983313 BZY983313 CJU983313 CTQ983313 DDM983313 DNI983313 DXE983313 EHA983313 EQW983313 FAS983313 FKO983313 FUK983313 GEG983313 GOC983313 GXY983313 HHU983313 HRQ983313 IBM983313 ILI983313 IVE983313 JFA983313 JOW983313 JYS983313 KIO983313 KSK983313 LCG983313 LMC983313 LVY983313 MFU983313 MPQ983313 MZM983313 NJI983313 NTE983313 ODA983313 OMW983313 OWS983313 PGO983313 PQK983313 QAG983313 QKC983313 QTY983313 RDU983313 RNQ983313 RXM983313 SHI983313 SRE983313 TBA983313 TKW983313 TUS983313 UEO983313 UOK983313 UYG983313 VIC983313 VRY983313 WBU983313 WLQ983313 WVM983313 E237 JA237 SW237 ACS237 AMO237 AWK237 BGG237 BQC237 BZY237 CJU237 CTQ237 DDM237 DNI237 DXE237 EHA237 EQW237 FAS237 FKO237 FUK237 GEG237 GOC237 GXY237 HHU237 HRQ237 IBM237 ILI237 IVE237 JFA237 JOW237 JYS237 KIO237 KSK237 LCG237 LMC237 LVY237 MFU237 MPQ237 MZM237 NJI237 NTE237 ODA237 OMW237 OWS237 PGO237 PQK237 QAG237 QKC237 QTY237 RDU237 RNQ237 RXM237 SHI237 SRE237 TBA237 TKW237 TUS237 UEO237 UOK237 UYG237 VIC237 VRY237 WBU237 WLQ237 WVM237 E65773 JA65773 SW65773 ACS65773 AMO65773 AWK65773 BGG65773 BQC65773 BZY65773 CJU65773 CTQ65773 DDM65773 DNI65773 DXE65773 EHA65773 EQW65773 FAS65773 FKO65773 FUK65773 GEG65773 GOC65773 GXY65773 HHU65773 HRQ65773 IBM65773 ILI65773 IVE65773 JFA65773 JOW65773 JYS65773 KIO65773 KSK65773 LCG65773 LMC65773 LVY65773 MFU65773 MPQ65773 MZM65773 NJI65773 NTE65773 ODA65773 OMW65773 OWS65773 PGO65773 PQK65773 QAG65773 QKC65773 QTY65773 RDU65773 RNQ65773 RXM65773 SHI65773 SRE65773 TBA65773 TKW65773 TUS65773 UEO65773 UOK65773 UYG65773 VIC65773 VRY65773 WBU65773 WLQ65773 WVM65773 E131309 JA131309 SW131309 ACS131309 AMO131309 AWK131309 BGG131309 BQC131309 BZY131309 CJU131309 CTQ131309 DDM131309 DNI131309 DXE131309 EHA131309 EQW131309 FAS131309 FKO131309 FUK131309 GEG131309 GOC131309 GXY131309 HHU131309 HRQ131309 IBM131309 ILI131309 IVE131309 JFA131309 JOW131309 JYS131309 KIO131309 KSK131309 LCG131309 LMC131309 LVY131309 MFU131309 MPQ131309 MZM131309 NJI131309 NTE131309 ODA131309 OMW131309 OWS131309 PGO131309 PQK131309 QAG131309 QKC131309 QTY131309 RDU131309 RNQ131309 RXM131309 SHI131309 SRE131309 TBA131309 TKW131309 TUS131309 UEO131309 UOK131309 UYG131309 VIC131309 VRY131309 WBU131309 WLQ131309 WVM131309 E196845 JA196845 SW196845 ACS196845 AMO196845 AWK196845 BGG196845 BQC196845 BZY196845 CJU196845 CTQ196845 DDM196845 DNI196845 DXE196845 EHA196845 EQW196845 FAS196845 FKO196845 FUK196845 GEG196845 GOC196845 GXY196845 HHU196845 HRQ196845 IBM196845 ILI196845 IVE196845 JFA196845 JOW196845 JYS196845 KIO196845 KSK196845 LCG196845 LMC196845 LVY196845 MFU196845 MPQ196845 MZM196845 NJI196845 NTE196845 ODA196845 OMW196845 OWS196845 PGO196845 PQK196845 QAG196845 QKC196845 QTY196845 RDU196845 RNQ196845 RXM196845 SHI196845 SRE196845 TBA196845 TKW196845 TUS196845 UEO196845 UOK196845 UYG196845 VIC196845 VRY196845 WBU196845 WLQ196845 WVM196845 E262381 JA262381 SW262381 ACS262381 AMO262381 AWK262381 BGG262381 BQC262381 BZY262381 CJU262381 CTQ262381 DDM262381 DNI262381 DXE262381 EHA262381 EQW262381 FAS262381 FKO262381 FUK262381 GEG262381 GOC262381 GXY262381 HHU262381 HRQ262381 IBM262381 ILI262381 IVE262381 JFA262381 JOW262381 JYS262381 KIO262381 KSK262381 LCG262381 LMC262381 LVY262381 MFU262381 MPQ262381 MZM262381 NJI262381 NTE262381 ODA262381 OMW262381 OWS262381 PGO262381 PQK262381 QAG262381 QKC262381 QTY262381 RDU262381 RNQ262381 RXM262381 SHI262381 SRE262381 TBA262381 TKW262381 TUS262381 UEO262381 UOK262381 UYG262381 VIC262381 VRY262381 WBU262381 WLQ262381 WVM262381 E327917 JA327917 SW327917 ACS327917 AMO327917 AWK327917 BGG327917 BQC327917 BZY327917 CJU327917 CTQ327917 DDM327917 DNI327917 DXE327917 EHA327917 EQW327917 FAS327917 FKO327917 FUK327917 GEG327917 GOC327917 GXY327917 HHU327917 HRQ327917 IBM327917 ILI327917 IVE327917 JFA327917 JOW327917 JYS327917 KIO327917 KSK327917 LCG327917 LMC327917 LVY327917 MFU327917 MPQ327917 MZM327917 NJI327917 NTE327917 ODA327917 OMW327917 OWS327917 PGO327917 PQK327917 QAG327917 QKC327917 QTY327917 RDU327917 RNQ327917 RXM327917 SHI327917 SRE327917 TBA327917 TKW327917 TUS327917 UEO327917 UOK327917 UYG327917 VIC327917 VRY327917 WBU327917 WLQ327917 WVM327917 E393453 JA393453 SW393453 ACS393453 AMO393453 AWK393453 BGG393453 BQC393453 BZY393453 CJU393453 CTQ393453 DDM393453 DNI393453 DXE393453 EHA393453 EQW393453 FAS393453 FKO393453 FUK393453 GEG393453 GOC393453 GXY393453 HHU393453 HRQ393453 IBM393453 ILI393453 IVE393453 JFA393453 JOW393453 JYS393453 KIO393453 KSK393453 LCG393453 LMC393453 LVY393453 MFU393453 MPQ393453 MZM393453 NJI393453 NTE393453 ODA393453 OMW393453 OWS393453 PGO393453 PQK393453 QAG393453 QKC393453 QTY393453 RDU393453 RNQ393453 RXM393453 SHI393453 SRE393453 TBA393453 TKW393453 TUS393453 UEO393453 UOK393453 UYG393453 VIC393453 VRY393453 WBU393453 WLQ393453 WVM393453 E458989 JA458989 SW458989 ACS458989 AMO458989 AWK458989 BGG458989 BQC458989 BZY458989 CJU458989 CTQ458989 DDM458989 DNI458989 DXE458989 EHA458989 EQW458989 FAS458989 FKO458989 FUK458989 GEG458989 GOC458989 GXY458989 HHU458989 HRQ458989 IBM458989 ILI458989 IVE458989 JFA458989 JOW458989 JYS458989 KIO458989 KSK458989 LCG458989 LMC458989 LVY458989 MFU458989 MPQ458989 MZM458989 NJI458989 NTE458989 ODA458989 OMW458989 OWS458989 PGO458989 PQK458989 QAG458989 QKC458989 QTY458989 RDU458989 RNQ458989 RXM458989 SHI458989 SRE458989 TBA458989 TKW458989 TUS458989 UEO458989 UOK458989 UYG458989 VIC458989 VRY458989 WBU458989 WLQ458989 WVM458989 E524525 JA524525 SW524525 ACS524525 AMO524525 AWK524525 BGG524525 BQC524525 BZY524525 CJU524525 CTQ524525 DDM524525 DNI524525 DXE524525 EHA524525 EQW524525 FAS524525 FKO524525 FUK524525 GEG524525 GOC524525 GXY524525 HHU524525 HRQ524525 IBM524525 ILI524525 IVE524525 JFA524525 JOW524525 JYS524525 KIO524525 KSK524525 LCG524525 LMC524525 LVY524525 MFU524525 MPQ524525 MZM524525 NJI524525 NTE524525 ODA524525 OMW524525 OWS524525 PGO524525 PQK524525 QAG524525 QKC524525 QTY524525 RDU524525 RNQ524525 RXM524525 SHI524525 SRE524525 TBA524525 TKW524525 TUS524525 UEO524525 UOK524525 UYG524525 VIC524525 VRY524525 WBU524525 WLQ524525 WVM524525 E590061 JA590061 SW590061 ACS590061 AMO590061 AWK590061 BGG590061 BQC590061 BZY590061 CJU590061 CTQ590061 DDM590061 DNI590061 DXE590061 EHA590061 EQW590061 FAS590061 FKO590061 FUK590061 GEG590061 GOC590061 GXY590061 HHU590061 HRQ590061 IBM590061 ILI590061 IVE590061 JFA590061 JOW590061 JYS590061 KIO590061 KSK590061 LCG590061 LMC590061 LVY590061 MFU590061 MPQ590061 MZM590061 NJI590061 NTE590061 ODA590061 OMW590061 OWS590061 PGO590061 PQK590061 QAG590061 QKC590061 QTY590061 RDU590061 RNQ590061 RXM590061 SHI590061 SRE590061 TBA590061 TKW590061 TUS590061 UEO590061 UOK590061 UYG590061 VIC590061 VRY590061 WBU590061 WLQ590061 WVM590061 E655597 JA655597 SW655597 ACS655597 AMO655597 AWK655597 BGG655597 BQC655597 BZY655597 CJU655597 CTQ655597 DDM655597 DNI655597 DXE655597 EHA655597 EQW655597 FAS655597 FKO655597 FUK655597 GEG655597 GOC655597 GXY655597 HHU655597 HRQ655597 IBM655597 ILI655597 IVE655597 JFA655597 JOW655597 JYS655597 KIO655597 KSK655597 LCG655597 LMC655597 LVY655597 MFU655597 MPQ655597 MZM655597 NJI655597 NTE655597 ODA655597 OMW655597 OWS655597 PGO655597 PQK655597 QAG655597 QKC655597 QTY655597 RDU655597 RNQ655597 RXM655597 SHI655597 SRE655597 TBA655597 TKW655597 TUS655597 UEO655597 UOK655597 UYG655597 VIC655597 VRY655597 WBU655597 WLQ655597 WVM655597 E721133 JA721133 SW721133 ACS721133 AMO721133 AWK721133 BGG721133 BQC721133 BZY721133 CJU721133 CTQ721133 DDM721133 DNI721133 DXE721133 EHA721133 EQW721133 FAS721133 FKO721133 FUK721133 GEG721133 GOC721133 GXY721133 HHU721133 HRQ721133 IBM721133 ILI721133 IVE721133 JFA721133 JOW721133 JYS721133 KIO721133 KSK721133 LCG721133 LMC721133 LVY721133 MFU721133 MPQ721133 MZM721133 NJI721133 NTE721133 ODA721133 OMW721133 OWS721133 PGO721133 PQK721133 QAG721133 QKC721133 QTY721133 RDU721133 RNQ721133 RXM721133 SHI721133 SRE721133 TBA721133 TKW721133 TUS721133 UEO721133 UOK721133 UYG721133 VIC721133 VRY721133 WBU721133 WLQ721133 WVM721133 E786669 JA786669 SW786669 ACS786669 AMO786669 AWK786669 BGG786669 BQC786669 BZY786669 CJU786669 CTQ786669 DDM786669 DNI786669 DXE786669 EHA786669 EQW786669 FAS786669 FKO786669 FUK786669 GEG786669 GOC786669 GXY786669 HHU786669 HRQ786669 IBM786669 ILI786669 IVE786669 JFA786669 JOW786669 JYS786669 KIO786669 KSK786669 LCG786669 LMC786669 LVY786669 MFU786669 MPQ786669 MZM786669 NJI786669 NTE786669 ODA786669 OMW786669 OWS786669 PGO786669 PQK786669 QAG786669 QKC786669 QTY786669 RDU786669 RNQ786669 RXM786669 SHI786669 SRE786669 TBA786669 TKW786669 TUS786669 UEO786669 UOK786669 UYG786669 VIC786669 VRY786669 WBU786669 WLQ786669 WVM786669 E852205 JA852205 SW852205 ACS852205 AMO852205 AWK852205 BGG852205 BQC852205 BZY852205 CJU852205 CTQ852205 DDM852205 DNI852205 DXE852205 EHA852205 EQW852205 FAS852205 FKO852205 FUK852205 GEG852205 GOC852205 GXY852205 HHU852205 HRQ852205 IBM852205 ILI852205 IVE852205 JFA852205 JOW852205 JYS852205 KIO852205 KSK852205 LCG852205 LMC852205 LVY852205 MFU852205 MPQ852205 MZM852205 NJI852205 NTE852205 ODA852205 OMW852205 OWS852205 PGO852205 PQK852205 QAG852205 QKC852205 QTY852205 RDU852205 RNQ852205 RXM852205 SHI852205 SRE852205 TBA852205 TKW852205 TUS852205 UEO852205 UOK852205 UYG852205 VIC852205 VRY852205 WBU852205 WLQ852205 WVM852205 E917741 JA917741 SW917741 ACS917741 AMO917741 AWK917741 BGG917741 BQC917741 BZY917741 CJU917741 CTQ917741 DDM917741 DNI917741 DXE917741 EHA917741 EQW917741 FAS917741 FKO917741 FUK917741 GEG917741 GOC917741 GXY917741 HHU917741 HRQ917741 IBM917741 ILI917741 IVE917741 JFA917741 JOW917741 JYS917741 KIO917741 KSK917741 LCG917741 LMC917741 LVY917741 MFU917741 MPQ917741 MZM917741 NJI917741 NTE917741 ODA917741 OMW917741 OWS917741 PGO917741 PQK917741 QAG917741 QKC917741 QTY917741 RDU917741 RNQ917741 RXM917741 SHI917741 SRE917741 TBA917741 TKW917741 TUS917741 UEO917741 UOK917741 UYG917741 VIC917741 VRY917741 WBU917741 WLQ917741 WVM917741 E983277 JA983277 SW983277 ACS983277 AMO983277 AWK983277 BGG983277 BQC983277 BZY983277 CJU983277 CTQ983277 DDM983277 DNI983277 DXE983277 EHA983277 EQW983277 FAS983277 FKO983277 FUK983277 GEG983277 GOC983277 GXY983277 HHU983277 HRQ983277 IBM983277 ILI983277 IVE983277 JFA983277 JOW983277 JYS983277 KIO983277 KSK983277 LCG983277 LMC983277 LVY983277 MFU983277 MPQ983277 MZM983277 NJI983277 NTE983277 ODA983277 OMW983277 OWS983277 PGO983277 PQK983277 QAG983277 QKC983277 QTY983277 RDU983277 RNQ983277 RXM983277 SHI983277 SRE983277 TBA983277 TKW983277 TUS983277 UEO983277 UOK983277 UYG983277 VIC983277 VRY983277 WBU983277 WLQ983277 WVM983277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E216 JA216 SW216 ACS216 AMO216 AWK216 BGG216 BQC216 BZY216 CJU216 CTQ216 DDM216 DNI216 DXE216 EHA216 EQW216 FAS216 FKO216 FUK216 GEG216 GOC216 GXY216 HHU216 HRQ216 IBM216 ILI216 IVE216 JFA216 JOW216 JYS216 KIO216 KSK216 LCG216 LMC216 LVY216 MFU216 MPQ216 MZM216 NJI216 NTE216 ODA216 OMW216 OWS216 PGO216 PQK216 QAG216 QKC216 QTY216 RDU216 RNQ216 RXM216 SHI216 SRE216 TBA216 TKW216 TUS216 UEO216 UOK216 UYG216 VIC216 VRY216 WBU216 WLQ216 WVM216 E65753 JA65753 SW65753 ACS65753 AMO65753 AWK65753 BGG65753 BQC65753 BZY65753 CJU65753 CTQ65753 DDM65753 DNI65753 DXE65753 EHA65753 EQW65753 FAS65753 FKO65753 FUK65753 GEG65753 GOC65753 GXY65753 HHU65753 HRQ65753 IBM65753 ILI65753 IVE65753 JFA65753 JOW65753 JYS65753 KIO65753 KSK65753 LCG65753 LMC65753 LVY65753 MFU65753 MPQ65753 MZM65753 NJI65753 NTE65753 ODA65753 OMW65753 OWS65753 PGO65753 PQK65753 QAG65753 QKC65753 QTY65753 RDU65753 RNQ65753 RXM65753 SHI65753 SRE65753 TBA65753 TKW65753 TUS65753 UEO65753 UOK65753 UYG65753 VIC65753 VRY65753 WBU65753 WLQ65753 WVM65753 E131289 JA131289 SW131289 ACS131289 AMO131289 AWK131289 BGG131289 BQC131289 BZY131289 CJU131289 CTQ131289 DDM131289 DNI131289 DXE131289 EHA131289 EQW131289 FAS131289 FKO131289 FUK131289 GEG131289 GOC131289 GXY131289 HHU131289 HRQ131289 IBM131289 ILI131289 IVE131289 JFA131289 JOW131289 JYS131289 KIO131289 KSK131289 LCG131289 LMC131289 LVY131289 MFU131289 MPQ131289 MZM131289 NJI131289 NTE131289 ODA131289 OMW131289 OWS131289 PGO131289 PQK131289 QAG131289 QKC131289 QTY131289 RDU131289 RNQ131289 RXM131289 SHI131289 SRE131289 TBA131289 TKW131289 TUS131289 UEO131289 UOK131289 UYG131289 VIC131289 VRY131289 WBU131289 WLQ131289 WVM131289 E196825 JA196825 SW196825 ACS196825 AMO196825 AWK196825 BGG196825 BQC196825 BZY196825 CJU196825 CTQ196825 DDM196825 DNI196825 DXE196825 EHA196825 EQW196825 FAS196825 FKO196825 FUK196825 GEG196825 GOC196825 GXY196825 HHU196825 HRQ196825 IBM196825 ILI196825 IVE196825 JFA196825 JOW196825 JYS196825 KIO196825 KSK196825 LCG196825 LMC196825 LVY196825 MFU196825 MPQ196825 MZM196825 NJI196825 NTE196825 ODA196825 OMW196825 OWS196825 PGO196825 PQK196825 QAG196825 QKC196825 QTY196825 RDU196825 RNQ196825 RXM196825 SHI196825 SRE196825 TBA196825 TKW196825 TUS196825 UEO196825 UOK196825 UYG196825 VIC196825 VRY196825 WBU196825 WLQ196825 WVM196825 E262361 JA262361 SW262361 ACS262361 AMO262361 AWK262361 BGG262361 BQC262361 BZY262361 CJU262361 CTQ262361 DDM262361 DNI262361 DXE262361 EHA262361 EQW262361 FAS262361 FKO262361 FUK262361 GEG262361 GOC262361 GXY262361 HHU262361 HRQ262361 IBM262361 ILI262361 IVE262361 JFA262361 JOW262361 JYS262361 KIO262361 KSK262361 LCG262361 LMC262361 LVY262361 MFU262361 MPQ262361 MZM262361 NJI262361 NTE262361 ODA262361 OMW262361 OWS262361 PGO262361 PQK262361 QAG262361 QKC262361 QTY262361 RDU262361 RNQ262361 RXM262361 SHI262361 SRE262361 TBA262361 TKW262361 TUS262361 UEO262361 UOK262361 UYG262361 VIC262361 VRY262361 WBU262361 WLQ262361 WVM262361 E327897 JA327897 SW327897 ACS327897 AMO327897 AWK327897 BGG327897 BQC327897 BZY327897 CJU327897 CTQ327897 DDM327897 DNI327897 DXE327897 EHA327897 EQW327897 FAS327897 FKO327897 FUK327897 GEG327897 GOC327897 GXY327897 HHU327897 HRQ327897 IBM327897 ILI327897 IVE327897 JFA327897 JOW327897 JYS327897 KIO327897 KSK327897 LCG327897 LMC327897 LVY327897 MFU327897 MPQ327897 MZM327897 NJI327897 NTE327897 ODA327897 OMW327897 OWS327897 PGO327897 PQK327897 QAG327897 QKC327897 QTY327897 RDU327897 RNQ327897 RXM327897 SHI327897 SRE327897 TBA327897 TKW327897 TUS327897 UEO327897 UOK327897 UYG327897 VIC327897 VRY327897 WBU327897 WLQ327897 WVM327897 E393433 JA393433 SW393433 ACS393433 AMO393433 AWK393433 BGG393433 BQC393433 BZY393433 CJU393433 CTQ393433 DDM393433 DNI393433 DXE393433 EHA393433 EQW393433 FAS393433 FKO393433 FUK393433 GEG393433 GOC393433 GXY393433 HHU393433 HRQ393433 IBM393433 ILI393433 IVE393433 JFA393433 JOW393433 JYS393433 KIO393433 KSK393433 LCG393433 LMC393433 LVY393433 MFU393433 MPQ393433 MZM393433 NJI393433 NTE393433 ODA393433 OMW393433 OWS393433 PGO393433 PQK393433 QAG393433 QKC393433 QTY393433 RDU393433 RNQ393433 RXM393433 SHI393433 SRE393433 TBA393433 TKW393433 TUS393433 UEO393433 UOK393433 UYG393433 VIC393433 VRY393433 WBU393433 WLQ393433 WVM393433 E458969 JA458969 SW458969 ACS458969 AMO458969 AWK458969 BGG458969 BQC458969 BZY458969 CJU458969 CTQ458969 DDM458969 DNI458969 DXE458969 EHA458969 EQW458969 FAS458969 FKO458969 FUK458969 GEG458969 GOC458969 GXY458969 HHU458969 HRQ458969 IBM458969 ILI458969 IVE458969 JFA458969 JOW458969 JYS458969 KIO458969 KSK458969 LCG458969 LMC458969 LVY458969 MFU458969 MPQ458969 MZM458969 NJI458969 NTE458969 ODA458969 OMW458969 OWS458969 PGO458969 PQK458969 QAG458969 QKC458969 QTY458969 RDU458969 RNQ458969 RXM458969 SHI458969 SRE458969 TBA458969 TKW458969 TUS458969 UEO458969 UOK458969 UYG458969 VIC458969 VRY458969 WBU458969 WLQ458969 WVM458969 E524505 JA524505 SW524505 ACS524505 AMO524505 AWK524505 BGG524505 BQC524505 BZY524505 CJU524505 CTQ524505 DDM524505 DNI524505 DXE524505 EHA524505 EQW524505 FAS524505 FKO524505 FUK524505 GEG524505 GOC524505 GXY524505 HHU524505 HRQ524505 IBM524505 ILI524505 IVE524505 JFA524505 JOW524505 JYS524505 KIO524505 KSK524505 LCG524505 LMC524505 LVY524505 MFU524505 MPQ524505 MZM524505 NJI524505 NTE524505 ODA524505 OMW524505 OWS524505 PGO524505 PQK524505 QAG524505 QKC524505 QTY524505 RDU524505 RNQ524505 RXM524505 SHI524505 SRE524505 TBA524505 TKW524505 TUS524505 UEO524505 UOK524505 UYG524505 VIC524505 VRY524505 WBU524505 WLQ524505 WVM524505 E590041 JA590041 SW590041 ACS590041 AMO590041 AWK590041 BGG590041 BQC590041 BZY590041 CJU590041 CTQ590041 DDM590041 DNI590041 DXE590041 EHA590041 EQW590041 FAS590041 FKO590041 FUK590041 GEG590041 GOC590041 GXY590041 HHU590041 HRQ590041 IBM590041 ILI590041 IVE590041 JFA590041 JOW590041 JYS590041 KIO590041 KSK590041 LCG590041 LMC590041 LVY590041 MFU590041 MPQ590041 MZM590041 NJI590041 NTE590041 ODA590041 OMW590041 OWS590041 PGO590041 PQK590041 QAG590041 QKC590041 QTY590041 RDU590041 RNQ590041 RXM590041 SHI590041 SRE590041 TBA590041 TKW590041 TUS590041 UEO590041 UOK590041 UYG590041 VIC590041 VRY590041 WBU590041 WLQ590041 WVM590041 E655577 JA655577 SW655577 ACS655577 AMO655577 AWK655577 BGG655577 BQC655577 BZY655577 CJU655577 CTQ655577 DDM655577 DNI655577 DXE655577 EHA655577 EQW655577 FAS655577 FKO655577 FUK655577 GEG655577 GOC655577 GXY655577 HHU655577 HRQ655577 IBM655577 ILI655577 IVE655577 JFA655577 JOW655577 JYS655577 KIO655577 KSK655577 LCG655577 LMC655577 LVY655577 MFU655577 MPQ655577 MZM655577 NJI655577 NTE655577 ODA655577 OMW655577 OWS655577 PGO655577 PQK655577 QAG655577 QKC655577 QTY655577 RDU655577 RNQ655577 RXM655577 SHI655577 SRE655577 TBA655577 TKW655577 TUS655577 UEO655577 UOK655577 UYG655577 VIC655577 VRY655577 WBU655577 WLQ655577 WVM655577 E721113 JA721113 SW721113 ACS721113 AMO721113 AWK721113 BGG721113 BQC721113 BZY721113 CJU721113 CTQ721113 DDM721113 DNI721113 DXE721113 EHA721113 EQW721113 FAS721113 FKO721113 FUK721113 GEG721113 GOC721113 GXY721113 HHU721113 HRQ721113 IBM721113 ILI721113 IVE721113 JFA721113 JOW721113 JYS721113 KIO721113 KSK721113 LCG721113 LMC721113 LVY721113 MFU721113 MPQ721113 MZM721113 NJI721113 NTE721113 ODA721113 OMW721113 OWS721113 PGO721113 PQK721113 QAG721113 QKC721113 QTY721113 RDU721113 RNQ721113 RXM721113 SHI721113 SRE721113 TBA721113 TKW721113 TUS721113 UEO721113 UOK721113 UYG721113 VIC721113 VRY721113 WBU721113 WLQ721113 WVM721113 E786649 JA786649 SW786649 ACS786649 AMO786649 AWK786649 BGG786649 BQC786649 BZY786649 CJU786649 CTQ786649 DDM786649 DNI786649 DXE786649 EHA786649 EQW786649 FAS786649 FKO786649 FUK786649 GEG786649 GOC786649 GXY786649 HHU786649 HRQ786649 IBM786649 ILI786649 IVE786649 JFA786649 JOW786649 JYS786649 KIO786649 KSK786649 LCG786649 LMC786649 LVY786649 MFU786649 MPQ786649 MZM786649 NJI786649 NTE786649 ODA786649 OMW786649 OWS786649 PGO786649 PQK786649 QAG786649 QKC786649 QTY786649 RDU786649 RNQ786649 RXM786649 SHI786649 SRE786649 TBA786649 TKW786649 TUS786649 UEO786649 UOK786649 UYG786649 VIC786649 VRY786649 WBU786649 WLQ786649 WVM786649 E852185 JA852185 SW852185 ACS852185 AMO852185 AWK852185 BGG852185 BQC852185 BZY852185 CJU852185 CTQ852185 DDM852185 DNI852185 DXE852185 EHA852185 EQW852185 FAS852185 FKO852185 FUK852185 GEG852185 GOC852185 GXY852185 HHU852185 HRQ852185 IBM852185 ILI852185 IVE852185 JFA852185 JOW852185 JYS852185 KIO852185 KSK852185 LCG852185 LMC852185 LVY852185 MFU852185 MPQ852185 MZM852185 NJI852185 NTE852185 ODA852185 OMW852185 OWS852185 PGO852185 PQK852185 QAG852185 QKC852185 QTY852185 RDU852185 RNQ852185 RXM852185 SHI852185 SRE852185 TBA852185 TKW852185 TUS852185 UEO852185 UOK852185 UYG852185 VIC852185 VRY852185 WBU852185 WLQ852185 WVM852185 E917721 JA917721 SW917721 ACS917721 AMO917721 AWK917721 BGG917721 BQC917721 BZY917721 CJU917721 CTQ917721 DDM917721 DNI917721 DXE917721 EHA917721 EQW917721 FAS917721 FKO917721 FUK917721 GEG917721 GOC917721 GXY917721 HHU917721 HRQ917721 IBM917721 ILI917721 IVE917721 JFA917721 JOW917721 JYS917721 KIO917721 KSK917721 LCG917721 LMC917721 LVY917721 MFU917721 MPQ917721 MZM917721 NJI917721 NTE917721 ODA917721 OMW917721 OWS917721 PGO917721 PQK917721 QAG917721 QKC917721 QTY917721 RDU917721 RNQ917721 RXM917721 SHI917721 SRE917721 TBA917721 TKW917721 TUS917721 UEO917721 UOK917721 UYG917721 VIC917721 VRY917721 WBU917721 WLQ917721 WVM917721 E983257 JA983257 SW983257 ACS983257 AMO983257 AWK983257 BGG983257 BQC983257 BZY983257 CJU983257 CTQ983257 DDM983257 DNI983257 DXE983257 EHA983257 EQW983257 FAS983257 FKO983257 FUK983257 GEG983257 GOC983257 GXY983257 HHU983257 HRQ983257 IBM983257 ILI983257 IVE983257 JFA983257 JOW983257 JYS983257 KIO983257 KSK983257 LCG983257 LMC983257 LVY983257 MFU983257 MPQ983257 MZM983257 NJI983257 NTE983257 ODA983257 OMW983257 OWS983257 PGO983257 PQK983257 QAG983257 QKC983257 QTY983257 RDU983257 RNQ983257 RXM983257 SHI983257 SRE983257 TBA983257 TKW983257 TUS983257 UEO983257 UOK983257 UYG983257 VIC983257 VRY983257 WBU983257 WLQ983257 WVM983257 E203 JA203 SW203 ACS203 AMO203 AWK203 BGG203 BQC203 BZY203 CJU203 CTQ203 DDM203 DNI203 DXE203 EHA203 EQW203 FAS203 FKO203 FUK203 GEG203 GOC203 GXY203 HHU203 HRQ203 IBM203 ILI203 IVE203 JFA203 JOW203 JYS203 KIO203 KSK203 LCG203 LMC203 LVY203 MFU203 MPQ203 MZM203 NJI203 NTE203 ODA203 OMW203 OWS203 PGO203 PQK203 QAG203 QKC203 QTY203 RDU203 RNQ203 RXM203 SHI203 SRE203 TBA203 TKW203 TUS203 UEO203 UOK203 UYG203 VIC203 VRY203 WBU203 WLQ203 WVM203 E65740 JA65740 SW65740 ACS65740 AMO65740 AWK65740 BGG65740 BQC65740 BZY65740 CJU65740 CTQ65740 DDM65740 DNI65740 DXE65740 EHA65740 EQW65740 FAS65740 FKO65740 FUK65740 GEG65740 GOC65740 GXY65740 HHU65740 HRQ65740 IBM65740 ILI65740 IVE65740 JFA65740 JOW65740 JYS65740 KIO65740 KSK65740 LCG65740 LMC65740 LVY65740 MFU65740 MPQ65740 MZM65740 NJI65740 NTE65740 ODA65740 OMW65740 OWS65740 PGO65740 PQK65740 QAG65740 QKC65740 QTY65740 RDU65740 RNQ65740 RXM65740 SHI65740 SRE65740 TBA65740 TKW65740 TUS65740 UEO65740 UOK65740 UYG65740 VIC65740 VRY65740 WBU65740 WLQ65740 WVM65740 E131276 JA131276 SW131276 ACS131276 AMO131276 AWK131276 BGG131276 BQC131276 BZY131276 CJU131276 CTQ131276 DDM131276 DNI131276 DXE131276 EHA131276 EQW131276 FAS131276 FKO131276 FUK131276 GEG131276 GOC131276 GXY131276 HHU131276 HRQ131276 IBM131276 ILI131276 IVE131276 JFA131276 JOW131276 JYS131276 KIO131276 KSK131276 LCG131276 LMC131276 LVY131276 MFU131276 MPQ131276 MZM131276 NJI131276 NTE131276 ODA131276 OMW131276 OWS131276 PGO131276 PQK131276 QAG131276 QKC131276 QTY131276 RDU131276 RNQ131276 RXM131276 SHI131276 SRE131276 TBA131276 TKW131276 TUS131276 UEO131276 UOK131276 UYG131276 VIC131276 VRY131276 WBU131276 WLQ131276 WVM131276 E196812 JA196812 SW196812 ACS196812 AMO196812 AWK196812 BGG196812 BQC196812 BZY196812 CJU196812 CTQ196812 DDM196812 DNI196812 DXE196812 EHA196812 EQW196812 FAS196812 FKO196812 FUK196812 GEG196812 GOC196812 GXY196812 HHU196812 HRQ196812 IBM196812 ILI196812 IVE196812 JFA196812 JOW196812 JYS196812 KIO196812 KSK196812 LCG196812 LMC196812 LVY196812 MFU196812 MPQ196812 MZM196812 NJI196812 NTE196812 ODA196812 OMW196812 OWS196812 PGO196812 PQK196812 QAG196812 QKC196812 QTY196812 RDU196812 RNQ196812 RXM196812 SHI196812 SRE196812 TBA196812 TKW196812 TUS196812 UEO196812 UOK196812 UYG196812 VIC196812 VRY196812 WBU196812 WLQ196812 WVM196812 E262348 JA262348 SW262348 ACS262348 AMO262348 AWK262348 BGG262348 BQC262348 BZY262348 CJU262348 CTQ262348 DDM262348 DNI262348 DXE262348 EHA262348 EQW262348 FAS262348 FKO262348 FUK262348 GEG262348 GOC262348 GXY262348 HHU262348 HRQ262348 IBM262348 ILI262348 IVE262348 JFA262348 JOW262348 JYS262348 KIO262348 KSK262348 LCG262348 LMC262348 LVY262348 MFU262348 MPQ262348 MZM262348 NJI262348 NTE262348 ODA262348 OMW262348 OWS262348 PGO262348 PQK262348 QAG262348 QKC262348 QTY262348 RDU262348 RNQ262348 RXM262348 SHI262348 SRE262348 TBA262348 TKW262348 TUS262348 UEO262348 UOK262348 UYG262348 VIC262348 VRY262348 WBU262348 WLQ262348 WVM262348 E327884 JA327884 SW327884 ACS327884 AMO327884 AWK327884 BGG327884 BQC327884 BZY327884 CJU327884 CTQ327884 DDM327884 DNI327884 DXE327884 EHA327884 EQW327884 FAS327884 FKO327884 FUK327884 GEG327884 GOC327884 GXY327884 HHU327884 HRQ327884 IBM327884 ILI327884 IVE327884 JFA327884 JOW327884 JYS327884 KIO327884 KSK327884 LCG327884 LMC327884 LVY327884 MFU327884 MPQ327884 MZM327884 NJI327884 NTE327884 ODA327884 OMW327884 OWS327884 PGO327884 PQK327884 QAG327884 QKC327884 QTY327884 RDU327884 RNQ327884 RXM327884 SHI327884 SRE327884 TBA327884 TKW327884 TUS327884 UEO327884 UOK327884 UYG327884 VIC327884 VRY327884 WBU327884 WLQ327884 WVM327884 E393420 JA393420 SW393420 ACS393420 AMO393420 AWK393420 BGG393420 BQC393420 BZY393420 CJU393420 CTQ393420 DDM393420 DNI393420 DXE393420 EHA393420 EQW393420 FAS393420 FKO393420 FUK393420 GEG393420 GOC393420 GXY393420 HHU393420 HRQ393420 IBM393420 ILI393420 IVE393420 JFA393420 JOW393420 JYS393420 KIO393420 KSK393420 LCG393420 LMC393420 LVY393420 MFU393420 MPQ393420 MZM393420 NJI393420 NTE393420 ODA393420 OMW393420 OWS393420 PGO393420 PQK393420 QAG393420 QKC393420 QTY393420 RDU393420 RNQ393420 RXM393420 SHI393420 SRE393420 TBA393420 TKW393420 TUS393420 UEO393420 UOK393420 UYG393420 VIC393420 VRY393420 WBU393420 WLQ393420 WVM393420 E458956 JA458956 SW458956 ACS458956 AMO458956 AWK458956 BGG458956 BQC458956 BZY458956 CJU458956 CTQ458956 DDM458956 DNI458956 DXE458956 EHA458956 EQW458956 FAS458956 FKO458956 FUK458956 GEG458956 GOC458956 GXY458956 HHU458956 HRQ458956 IBM458956 ILI458956 IVE458956 JFA458956 JOW458956 JYS458956 KIO458956 KSK458956 LCG458956 LMC458956 LVY458956 MFU458956 MPQ458956 MZM458956 NJI458956 NTE458956 ODA458956 OMW458956 OWS458956 PGO458956 PQK458956 QAG458956 QKC458956 QTY458956 RDU458956 RNQ458956 RXM458956 SHI458956 SRE458956 TBA458956 TKW458956 TUS458956 UEO458956 UOK458956 UYG458956 VIC458956 VRY458956 WBU458956 WLQ458956 WVM458956 E524492 JA524492 SW524492 ACS524492 AMO524492 AWK524492 BGG524492 BQC524492 BZY524492 CJU524492 CTQ524492 DDM524492 DNI524492 DXE524492 EHA524492 EQW524492 FAS524492 FKO524492 FUK524492 GEG524492 GOC524492 GXY524492 HHU524492 HRQ524492 IBM524492 ILI524492 IVE524492 JFA524492 JOW524492 JYS524492 KIO524492 KSK524492 LCG524492 LMC524492 LVY524492 MFU524492 MPQ524492 MZM524492 NJI524492 NTE524492 ODA524492 OMW524492 OWS524492 PGO524492 PQK524492 QAG524492 QKC524492 QTY524492 RDU524492 RNQ524492 RXM524492 SHI524492 SRE524492 TBA524492 TKW524492 TUS524492 UEO524492 UOK524492 UYG524492 VIC524492 VRY524492 WBU524492 WLQ524492 WVM524492 E590028 JA590028 SW590028 ACS590028 AMO590028 AWK590028 BGG590028 BQC590028 BZY590028 CJU590028 CTQ590028 DDM590028 DNI590028 DXE590028 EHA590028 EQW590028 FAS590028 FKO590028 FUK590028 GEG590028 GOC590028 GXY590028 HHU590028 HRQ590028 IBM590028 ILI590028 IVE590028 JFA590028 JOW590028 JYS590028 KIO590028 KSK590028 LCG590028 LMC590028 LVY590028 MFU590028 MPQ590028 MZM590028 NJI590028 NTE590028 ODA590028 OMW590028 OWS590028 PGO590028 PQK590028 QAG590028 QKC590028 QTY590028 RDU590028 RNQ590028 RXM590028 SHI590028 SRE590028 TBA590028 TKW590028 TUS590028 UEO590028 UOK590028 UYG590028 VIC590028 VRY590028 WBU590028 WLQ590028 WVM590028 E655564 JA655564 SW655564 ACS655564 AMO655564 AWK655564 BGG655564 BQC655564 BZY655564 CJU655564 CTQ655564 DDM655564 DNI655564 DXE655564 EHA655564 EQW655564 FAS655564 FKO655564 FUK655564 GEG655564 GOC655564 GXY655564 HHU655564 HRQ655564 IBM655564 ILI655564 IVE655564 JFA655564 JOW655564 JYS655564 KIO655564 KSK655564 LCG655564 LMC655564 LVY655564 MFU655564 MPQ655564 MZM655564 NJI655564 NTE655564 ODA655564 OMW655564 OWS655564 PGO655564 PQK655564 QAG655564 QKC655564 QTY655564 RDU655564 RNQ655564 RXM655564 SHI655564 SRE655564 TBA655564 TKW655564 TUS655564 UEO655564 UOK655564 UYG655564 VIC655564 VRY655564 WBU655564 WLQ655564 WVM655564 E721100 JA721100 SW721100 ACS721100 AMO721100 AWK721100 BGG721100 BQC721100 BZY721100 CJU721100 CTQ721100 DDM721100 DNI721100 DXE721100 EHA721100 EQW721100 FAS721100 FKO721100 FUK721100 GEG721100 GOC721100 GXY721100 HHU721100 HRQ721100 IBM721100 ILI721100 IVE721100 JFA721100 JOW721100 JYS721100 KIO721100 KSK721100 LCG721100 LMC721100 LVY721100 MFU721100 MPQ721100 MZM721100 NJI721100 NTE721100 ODA721100 OMW721100 OWS721100 PGO721100 PQK721100 QAG721100 QKC721100 QTY721100 RDU721100 RNQ721100 RXM721100 SHI721100 SRE721100 TBA721100 TKW721100 TUS721100 UEO721100 UOK721100 UYG721100 VIC721100 VRY721100 WBU721100 WLQ721100 WVM721100 E786636 JA786636 SW786636 ACS786636 AMO786636 AWK786636 BGG786636 BQC786636 BZY786636 CJU786636 CTQ786636 DDM786636 DNI786636 DXE786636 EHA786636 EQW786636 FAS786636 FKO786636 FUK786636 GEG786636 GOC786636 GXY786636 HHU786636 HRQ786636 IBM786636 ILI786636 IVE786636 JFA786636 JOW786636 JYS786636 KIO786636 KSK786636 LCG786636 LMC786636 LVY786636 MFU786636 MPQ786636 MZM786636 NJI786636 NTE786636 ODA786636 OMW786636 OWS786636 PGO786636 PQK786636 QAG786636 QKC786636 QTY786636 RDU786636 RNQ786636 RXM786636 SHI786636 SRE786636 TBA786636 TKW786636 TUS786636 UEO786636 UOK786636 UYG786636 VIC786636 VRY786636 WBU786636 WLQ786636 WVM786636 E852172 JA852172 SW852172 ACS852172 AMO852172 AWK852172 BGG852172 BQC852172 BZY852172 CJU852172 CTQ852172 DDM852172 DNI852172 DXE852172 EHA852172 EQW852172 FAS852172 FKO852172 FUK852172 GEG852172 GOC852172 GXY852172 HHU852172 HRQ852172 IBM852172 ILI852172 IVE852172 JFA852172 JOW852172 JYS852172 KIO852172 KSK852172 LCG852172 LMC852172 LVY852172 MFU852172 MPQ852172 MZM852172 NJI852172 NTE852172 ODA852172 OMW852172 OWS852172 PGO852172 PQK852172 QAG852172 QKC852172 QTY852172 RDU852172 RNQ852172 RXM852172 SHI852172 SRE852172 TBA852172 TKW852172 TUS852172 UEO852172 UOK852172 UYG852172 VIC852172 VRY852172 WBU852172 WLQ852172 WVM852172 E917708 JA917708 SW917708 ACS917708 AMO917708 AWK917708 BGG917708 BQC917708 BZY917708 CJU917708 CTQ917708 DDM917708 DNI917708 DXE917708 EHA917708 EQW917708 FAS917708 FKO917708 FUK917708 GEG917708 GOC917708 GXY917708 HHU917708 HRQ917708 IBM917708 ILI917708 IVE917708 JFA917708 JOW917708 JYS917708 KIO917708 KSK917708 LCG917708 LMC917708 LVY917708 MFU917708 MPQ917708 MZM917708 NJI917708 NTE917708 ODA917708 OMW917708 OWS917708 PGO917708 PQK917708 QAG917708 QKC917708 QTY917708 RDU917708 RNQ917708 RXM917708 SHI917708 SRE917708 TBA917708 TKW917708 TUS917708 UEO917708 UOK917708 UYG917708 VIC917708 VRY917708 WBU917708 WLQ917708 WVM917708 E983244 JA983244 SW983244 ACS983244 AMO983244 AWK983244 BGG983244 BQC983244 BZY983244 CJU983244 CTQ983244 DDM983244 DNI983244 DXE983244 EHA983244 EQW983244 FAS983244 FKO983244 FUK983244 GEG983244 GOC983244 GXY983244 HHU983244 HRQ983244 IBM983244 ILI983244 IVE983244 JFA983244 JOW983244 JYS983244 KIO983244 KSK983244 LCG983244 LMC983244 LVY983244 MFU983244 MPQ983244 MZM983244 NJI983244 NTE983244 ODA983244 OMW983244 OWS983244 PGO983244 PQK983244 QAG983244 QKC983244 QTY983244 RDU983244 RNQ983244 RXM983244 SHI983244 SRE983244 TBA983244 TKW983244 TUS983244 UEO983244 UOK983244 UYG983244 VIC983244 VRY983244 WBU983244 WLQ983244 WVM983244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G65622:G65623 JC65622:JC65623 SY65622:SY65623 ACU65622:ACU65623 AMQ65622:AMQ65623 AWM65622:AWM65623 BGI65622:BGI65623 BQE65622:BQE65623 CAA65622:CAA65623 CJW65622:CJW65623 CTS65622:CTS65623 DDO65622:DDO65623 DNK65622:DNK65623 DXG65622:DXG65623 EHC65622:EHC65623 EQY65622:EQY65623 FAU65622:FAU65623 FKQ65622:FKQ65623 FUM65622:FUM65623 GEI65622:GEI65623 GOE65622:GOE65623 GYA65622:GYA65623 HHW65622:HHW65623 HRS65622:HRS65623 IBO65622:IBO65623 ILK65622:ILK65623 IVG65622:IVG65623 JFC65622:JFC65623 JOY65622:JOY65623 JYU65622:JYU65623 KIQ65622:KIQ65623 KSM65622:KSM65623 LCI65622:LCI65623 LME65622:LME65623 LWA65622:LWA65623 MFW65622:MFW65623 MPS65622:MPS65623 MZO65622:MZO65623 NJK65622:NJK65623 NTG65622:NTG65623 ODC65622:ODC65623 OMY65622:OMY65623 OWU65622:OWU65623 PGQ65622:PGQ65623 PQM65622:PQM65623 QAI65622:QAI65623 QKE65622:QKE65623 QUA65622:QUA65623 RDW65622:RDW65623 RNS65622:RNS65623 RXO65622:RXO65623 SHK65622:SHK65623 SRG65622:SRG65623 TBC65622:TBC65623 TKY65622:TKY65623 TUU65622:TUU65623 UEQ65622:UEQ65623 UOM65622:UOM65623 UYI65622:UYI65623 VIE65622:VIE65623 VSA65622:VSA65623 WBW65622:WBW65623 WLS65622:WLS65623 WVO65622:WVO65623 G131158:G131159 JC131158:JC131159 SY131158:SY131159 ACU131158:ACU131159 AMQ131158:AMQ131159 AWM131158:AWM131159 BGI131158:BGI131159 BQE131158:BQE131159 CAA131158:CAA131159 CJW131158:CJW131159 CTS131158:CTS131159 DDO131158:DDO131159 DNK131158:DNK131159 DXG131158:DXG131159 EHC131158:EHC131159 EQY131158:EQY131159 FAU131158:FAU131159 FKQ131158:FKQ131159 FUM131158:FUM131159 GEI131158:GEI131159 GOE131158:GOE131159 GYA131158:GYA131159 HHW131158:HHW131159 HRS131158:HRS131159 IBO131158:IBO131159 ILK131158:ILK131159 IVG131158:IVG131159 JFC131158:JFC131159 JOY131158:JOY131159 JYU131158:JYU131159 KIQ131158:KIQ131159 KSM131158:KSM131159 LCI131158:LCI131159 LME131158:LME131159 LWA131158:LWA131159 MFW131158:MFW131159 MPS131158:MPS131159 MZO131158:MZO131159 NJK131158:NJK131159 NTG131158:NTG131159 ODC131158:ODC131159 OMY131158:OMY131159 OWU131158:OWU131159 PGQ131158:PGQ131159 PQM131158:PQM131159 QAI131158:QAI131159 QKE131158:QKE131159 QUA131158:QUA131159 RDW131158:RDW131159 RNS131158:RNS131159 RXO131158:RXO131159 SHK131158:SHK131159 SRG131158:SRG131159 TBC131158:TBC131159 TKY131158:TKY131159 TUU131158:TUU131159 UEQ131158:UEQ131159 UOM131158:UOM131159 UYI131158:UYI131159 VIE131158:VIE131159 VSA131158:VSA131159 WBW131158:WBW131159 WLS131158:WLS131159 WVO131158:WVO131159 G196694:G196695 JC196694:JC196695 SY196694:SY196695 ACU196694:ACU196695 AMQ196694:AMQ196695 AWM196694:AWM196695 BGI196694:BGI196695 BQE196694:BQE196695 CAA196694:CAA196695 CJW196694:CJW196695 CTS196694:CTS196695 DDO196694:DDO196695 DNK196694:DNK196695 DXG196694:DXG196695 EHC196694:EHC196695 EQY196694:EQY196695 FAU196694:FAU196695 FKQ196694:FKQ196695 FUM196694:FUM196695 GEI196694:GEI196695 GOE196694:GOE196695 GYA196694:GYA196695 HHW196694:HHW196695 HRS196694:HRS196695 IBO196694:IBO196695 ILK196694:ILK196695 IVG196694:IVG196695 JFC196694:JFC196695 JOY196694:JOY196695 JYU196694:JYU196695 KIQ196694:KIQ196695 KSM196694:KSM196695 LCI196694:LCI196695 LME196694:LME196695 LWA196694:LWA196695 MFW196694:MFW196695 MPS196694:MPS196695 MZO196694:MZO196695 NJK196694:NJK196695 NTG196694:NTG196695 ODC196694:ODC196695 OMY196694:OMY196695 OWU196694:OWU196695 PGQ196694:PGQ196695 PQM196694:PQM196695 QAI196694:QAI196695 QKE196694:QKE196695 QUA196694:QUA196695 RDW196694:RDW196695 RNS196694:RNS196695 RXO196694:RXO196695 SHK196694:SHK196695 SRG196694:SRG196695 TBC196694:TBC196695 TKY196694:TKY196695 TUU196694:TUU196695 UEQ196694:UEQ196695 UOM196694:UOM196695 UYI196694:UYI196695 VIE196694:VIE196695 VSA196694:VSA196695 WBW196694:WBW196695 WLS196694:WLS196695 WVO196694:WVO196695 G262230:G262231 JC262230:JC262231 SY262230:SY262231 ACU262230:ACU262231 AMQ262230:AMQ262231 AWM262230:AWM262231 BGI262230:BGI262231 BQE262230:BQE262231 CAA262230:CAA262231 CJW262230:CJW262231 CTS262230:CTS262231 DDO262230:DDO262231 DNK262230:DNK262231 DXG262230:DXG262231 EHC262230:EHC262231 EQY262230:EQY262231 FAU262230:FAU262231 FKQ262230:FKQ262231 FUM262230:FUM262231 GEI262230:GEI262231 GOE262230:GOE262231 GYA262230:GYA262231 HHW262230:HHW262231 HRS262230:HRS262231 IBO262230:IBO262231 ILK262230:ILK262231 IVG262230:IVG262231 JFC262230:JFC262231 JOY262230:JOY262231 JYU262230:JYU262231 KIQ262230:KIQ262231 KSM262230:KSM262231 LCI262230:LCI262231 LME262230:LME262231 LWA262230:LWA262231 MFW262230:MFW262231 MPS262230:MPS262231 MZO262230:MZO262231 NJK262230:NJK262231 NTG262230:NTG262231 ODC262230:ODC262231 OMY262230:OMY262231 OWU262230:OWU262231 PGQ262230:PGQ262231 PQM262230:PQM262231 QAI262230:QAI262231 QKE262230:QKE262231 QUA262230:QUA262231 RDW262230:RDW262231 RNS262230:RNS262231 RXO262230:RXO262231 SHK262230:SHK262231 SRG262230:SRG262231 TBC262230:TBC262231 TKY262230:TKY262231 TUU262230:TUU262231 UEQ262230:UEQ262231 UOM262230:UOM262231 UYI262230:UYI262231 VIE262230:VIE262231 VSA262230:VSA262231 WBW262230:WBW262231 WLS262230:WLS262231 WVO262230:WVO262231 G327766:G327767 JC327766:JC327767 SY327766:SY327767 ACU327766:ACU327767 AMQ327766:AMQ327767 AWM327766:AWM327767 BGI327766:BGI327767 BQE327766:BQE327767 CAA327766:CAA327767 CJW327766:CJW327767 CTS327766:CTS327767 DDO327766:DDO327767 DNK327766:DNK327767 DXG327766:DXG327767 EHC327766:EHC327767 EQY327766:EQY327767 FAU327766:FAU327767 FKQ327766:FKQ327767 FUM327766:FUM327767 GEI327766:GEI327767 GOE327766:GOE327767 GYA327766:GYA327767 HHW327766:HHW327767 HRS327766:HRS327767 IBO327766:IBO327767 ILK327766:ILK327767 IVG327766:IVG327767 JFC327766:JFC327767 JOY327766:JOY327767 JYU327766:JYU327767 KIQ327766:KIQ327767 KSM327766:KSM327767 LCI327766:LCI327767 LME327766:LME327767 LWA327766:LWA327767 MFW327766:MFW327767 MPS327766:MPS327767 MZO327766:MZO327767 NJK327766:NJK327767 NTG327766:NTG327767 ODC327766:ODC327767 OMY327766:OMY327767 OWU327766:OWU327767 PGQ327766:PGQ327767 PQM327766:PQM327767 QAI327766:QAI327767 QKE327766:QKE327767 QUA327766:QUA327767 RDW327766:RDW327767 RNS327766:RNS327767 RXO327766:RXO327767 SHK327766:SHK327767 SRG327766:SRG327767 TBC327766:TBC327767 TKY327766:TKY327767 TUU327766:TUU327767 UEQ327766:UEQ327767 UOM327766:UOM327767 UYI327766:UYI327767 VIE327766:VIE327767 VSA327766:VSA327767 WBW327766:WBW327767 WLS327766:WLS327767 WVO327766:WVO327767 G393302:G393303 JC393302:JC393303 SY393302:SY393303 ACU393302:ACU393303 AMQ393302:AMQ393303 AWM393302:AWM393303 BGI393302:BGI393303 BQE393302:BQE393303 CAA393302:CAA393303 CJW393302:CJW393303 CTS393302:CTS393303 DDO393302:DDO393303 DNK393302:DNK393303 DXG393302:DXG393303 EHC393302:EHC393303 EQY393302:EQY393303 FAU393302:FAU393303 FKQ393302:FKQ393303 FUM393302:FUM393303 GEI393302:GEI393303 GOE393302:GOE393303 GYA393302:GYA393303 HHW393302:HHW393303 HRS393302:HRS393303 IBO393302:IBO393303 ILK393302:ILK393303 IVG393302:IVG393303 JFC393302:JFC393303 JOY393302:JOY393303 JYU393302:JYU393303 KIQ393302:KIQ393303 KSM393302:KSM393303 LCI393302:LCI393303 LME393302:LME393303 LWA393302:LWA393303 MFW393302:MFW393303 MPS393302:MPS393303 MZO393302:MZO393303 NJK393302:NJK393303 NTG393302:NTG393303 ODC393302:ODC393303 OMY393302:OMY393303 OWU393302:OWU393303 PGQ393302:PGQ393303 PQM393302:PQM393303 QAI393302:QAI393303 QKE393302:QKE393303 QUA393302:QUA393303 RDW393302:RDW393303 RNS393302:RNS393303 RXO393302:RXO393303 SHK393302:SHK393303 SRG393302:SRG393303 TBC393302:TBC393303 TKY393302:TKY393303 TUU393302:TUU393303 UEQ393302:UEQ393303 UOM393302:UOM393303 UYI393302:UYI393303 VIE393302:VIE393303 VSA393302:VSA393303 WBW393302:WBW393303 WLS393302:WLS393303 WVO393302:WVO393303 G458838:G458839 JC458838:JC458839 SY458838:SY458839 ACU458838:ACU458839 AMQ458838:AMQ458839 AWM458838:AWM458839 BGI458838:BGI458839 BQE458838:BQE458839 CAA458838:CAA458839 CJW458838:CJW458839 CTS458838:CTS458839 DDO458838:DDO458839 DNK458838:DNK458839 DXG458838:DXG458839 EHC458838:EHC458839 EQY458838:EQY458839 FAU458838:FAU458839 FKQ458838:FKQ458839 FUM458838:FUM458839 GEI458838:GEI458839 GOE458838:GOE458839 GYA458838:GYA458839 HHW458838:HHW458839 HRS458838:HRS458839 IBO458838:IBO458839 ILK458838:ILK458839 IVG458838:IVG458839 JFC458838:JFC458839 JOY458838:JOY458839 JYU458838:JYU458839 KIQ458838:KIQ458839 KSM458838:KSM458839 LCI458838:LCI458839 LME458838:LME458839 LWA458838:LWA458839 MFW458838:MFW458839 MPS458838:MPS458839 MZO458838:MZO458839 NJK458838:NJK458839 NTG458838:NTG458839 ODC458838:ODC458839 OMY458838:OMY458839 OWU458838:OWU458839 PGQ458838:PGQ458839 PQM458838:PQM458839 QAI458838:QAI458839 QKE458838:QKE458839 QUA458838:QUA458839 RDW458838:RDW458839 RNS458838:RNS458839 RXO458838:RXO458839 SHK458838:SHK458839 SRG458838:SRG458839 TBC458838:TBC458839 TKY458838:TKY458839 TUU458838:TUU458839 UEQ458838:UEQ458839 UOM458838:UOM458839 UYI458838:UYI458839 VIE458838:VIE458839 VSA458838:VSA458839 WBW458838:WBW458839 WLS458838:WLS458839 WVO458838:WVO458839 G524374:G524375 JC524374:JC524375 SY524374:SY524375 ACU524374:ACU524375 AMQ524374:AMQ524375 AWM524374:AWM524375 BGI524374:BGI524375 BQE524374:BQE524375 CAA524374:CAA524375 CJW524374:CJW524375 CTS524374:CTS524375 DDO524374:DDO524375 DNK524374:DNK524375 DXG524374:DXG524375 EHC524374:EHC524375 EQY524374:EQY524375 FAU524374:FAU524375 FKQ524374:FKQ524375 FUM524374:FUM524375 GEI524374:GEI524375 GOE524374:GOE524375 GYA524374:GYA524375 HHW524374:HHW524375 HRS524374:HRS524375 IBO524374:IBO524375 ILK524374:ILK524375 IVG524374:IVG524375 JFC524374:JFC524375 JOY524374:JOY524375 JYU524374:JYU524375 KIQ524374:KIQ524375 KSM524374:KSM524375 LCI524374:LCI524375 LME524374:LME524375 LWA524374:LWA524375 MFW524374:MFW524375 MPS524374:MPS524375 MZO524374:MZO524375 NJK524374:NJK524375 NTG524374:NTG524375 ODC524374:ODC524375 OMY524374:OMY524375 OWU524374:OWU524375 PGQ524374:PGQ524375 PQM524374:PQM524375 QAI524374:QAI524375 QKE524374:QKE524375 QUA524374:QUA524375 RDW524374:RDW524375 RNS524374:RNS524375 RXO524374:RXO524375 SHK524374:SHK524375 SRG524374:SRG524375 TBC524374:TBC524375 TKY524374:TKY524375 TUU524374:TUU524375 UEQ524374:UEQ524375 UOM524374:UOM524375 UYI524374:UYI524375 VIE524374:VIE524375 VSA524374:VSA524375 WBW524374:WBW524375 WLS524374:WLS524375 WVO524374:WVO524375 G589910:G589911 JC589910:JC589911 SY589910:SY589911 ACU589910:ACU589911 AMQ589910:AMQ589911 AWM589910:AWM589911 BGI589910:BGI589911 BQE589910:BQE589911 CAA589910:CAA589911 CJW589910:CJW589911 CTS589910:CTS589911 DDO589910:DDO589911 DNK589910:DNK589911 DXG589910:DXG589911 EHC589910:EHC589911 EQY589910:EQY589911 FAU589910:FAU589911 FKQ589910:FKQ589911 FUM589910:FUM589911 GEI589910:GEI589911 GOE589910:GOE589911 GYA589910:GYA589911 HHW589910:HHW589911 HRS589910:HRS589911 IBO589910:IBO589911 ILK589910:ILK589911 IVG589910:IVG589911 JFC589910:JFC589911 JOY589910:JOY589911 JYU589910:JYU589911 KIQ589910:KIQ589911 KSM589910:KSM589911 LCI589910:LCI589911 LME589910:LME589911 LWA589910:LWA589911 MFW589910:MFW589911 MPS589910:MPS589911 MZO589910:MZO589911 NJK589910:NJK589911 NTG589910:NTG589911 ODC589910:ODC589911 OMY589910:OMY589911 OWU589910:OWU589911 PGQ589910:PGQ589911 PQM589910:PQM589911 QAI589910:QAI589911 QKE589910:QKE589911 QUA589910:QUA589911 RDW589910:RDW589911 RNS589910:RNS589911 RXO589910:RXO589911 SHK589910:SHK589911 SRG589910:SRG589911 TBC589910:TBC589911 TKY589910:TKY589911 TUU589910:TUU589911 UEQ589910:UEQ589911 UOM589910:UOM589911 UYI589910:UYI589911 VIE589910:VIE589911 VSA589910:VSA589911 WBW589910:WBW589911 WLS589910:WLS589911 WVO589910:WVO589911 G655446:G655447 JC655446:JC655447 SY655446:SY655447 ACU655446:ACU655447 AMQ655446:AMQ655447 AWM655446:AWM655447 BGI655446:BGI655447 BQE655446:BQE655447 CAA655446:CAA655447 CJW655446:CJW655447 CTS655446:CTS655447 DDO655446:DDO655447 DNK655446:DNK655447 DXG655446:DXG655447 EHC655446:EHC655447 EQY655446:EQY655447 FAU655446:FAU655447 FKQ655446:FKQ655447 FUM655446:FUM655447 GEI655446:GEI655447 GOE655446:GOE655447 GYA655446:GYA655447 HHW655446:HHW655447 HRS655446:HRS655447 IBO655446:IBO655447 ILK655446:ILK655447 IVG655446:IVG655447 JFC655446:JFC655447 JOY655446:JOY655447 JYU655446:JYU655447 KIQ655446:KIQ655447 KSM655446:KSM655447 LCI655446:LCI655447 LME655446:LME655447 LWA655446:LWA655447 MFW655446:MFW655447 MPS655446:MPS655447 MZO655446:MZO655447 NJK655446:NJK655447 NTG655446:NTG655447 ODC655446:ODC655447 OMY655446:OMY655447 OWU655446:OWU655447 PGQ655446:PGQ655447 PQM655446:PQM655447 QAI655446:QAI655447 QKE655446:QKE655447 QUA655446:QUA655447 RDW655446:RDW655447 RNS655446:RNS655447 RXO655446:RXO655447 SHK655446:SHK655447 SRG655446:SRG655447 TBC655446:TBC655447 TKY655446:TKY655447 TUU655446:TUU655447 UEQ655446:UEQ655447 UOM655446:UOM655447 UYI655446:UYI655447 VIE655446:VIE655447 VSA655446:VSA655447 WBW655446:WBW655447 WLS655446:WLS655447 WVO655446:WVO655447 G720982:G720983 JC720982:JC720983 SY720982:SY720983 ACU720982:ACU720983 AMQ720982:AMQ720983 AWM720982:AWM720983 BGI720982:BGI720983 BQE720982:BQE720983 CAA720982:CAA720983 CJW720982:CJW720983 CTS720982:CTS720983 DDO720982:DDO720983 DNK720982:DNK720983 DXG720982:DXG720983 EHC720982:EHC720983 EQY720982:EQY720983 FAU720982:FAU720983 FKQ720982:FKQ720983 FUM720982:FUM720983 GEI720982:GEI720983 GOE720982:GOE720983 GYA720982:GYA720983 HHW720982:HHW720983 HRS720982:HRS720983 IBO720982:IBO720983 ILK720982:ILK720983 IVG720982:IVG720983 JFC720982:JFC720983 JOY720982:JOY720983 JYU720982:JYU720983 KIQ720982:KIQ720983 KSM720982:KSM720983 LCI720982:LCI720983 LME720982:LME720983 LWA720982:LWA720983 MFW720982:MFW720983 MPS720982:MPS720983 MZO720982:MZO720983 NJK720982:NJK720983 NTG720982:NTG720983 ODC720982:ODC720983 OMY720982:OMY720983 OWU720982:OWU720983 PGQ720982:PGQ720983 PQM720982:PQM720983 QAI720982:QAI720983 QKE720982:QKE720983 QUA720982:QUA720983 RDW720982:RDW720983 RNS720982:RNS720983 RXO720982:RXO720983 SHK720982:SHK720983 SRG720982:SRG720983 TBC720982:TBC720983 TKY720982:TKY720983 TUU720982:TUU720983 UEQ720982:UEQ720983 UOM720982:UOM720983 UYI720982:UYI720983 VIE720982:VIE720983 VSA720982:VSA720983 WBW720982:WBW720983 WLS720982:WLS720983 WVO720982:WVO720983 G786518:G786519 JC786518:JC786519 SY786518:SY786519 ACU786518:ACU786519 AMQ786518:AMQ786519 AWM786518:AWM786519 BGI786518:BGI786519 BQE786518:BQE786519 CAA786518:CAA786519 CJW786518:CJW786519 CTS786518:CTS786519 DDO786518:DDO786519 DNK786518:DNK786519 DXG786518:DXG786519 EHC786518:EHC786519 EQY786518:EQY786519 FAU786518:FAU786519 FKQ786518:FKQ786519 FUM786518:FUM786519 GEI786518:GEI786519 GOE786518:GOE786519 GYA786518:GYA786519 HHW786518:HHW786519 HRS786518:HRS786519 IBO786518:IBO786519 ILK786518:ILK786519 IVG786518:IVG786519 JFC786518:JFC786519 JOY786518:JOY786519 JYU786518:JYU786519 KIQ786518:KIQ786519 KSM786518:KSM786519 LCI786518:LCI786519 LME786518:LME786519 LWA786518:LWA786519 MFW786518:MFW786519 MPS786518:MPS786519 MZO786518:MZO786519 NJK786518:NJK786519 NTG786518:NTG786519 ODC786518:ODC786519 OMY786518:OMY786519 OWU786518:OWU786519 PGQ786518:PGQ786519 PQM786518:PQM786519 QAI786518:QAI786519 QKE786518:QKE786519 QUA786518:QUA786519 RDW786518:RDW786519 RNS786518:RNS786519 RXO786518:RXO786519 SHK786518:SHK786519 SRG786518:SRG786519 TBC786518:TBC786519 TKY786518:TKY786519 TUU786518:TUU786519 UEQ786518:UEQ786519 UOM786518:UOM786519 UYI786518:UYI786519 VIE786518:VIE786519 VSA786518:VSA786519 WBW786518:WBW786519 WLS786518:WLS786519 WVO786518:WVO786519 G852054:G852055 JC852054:JC852055 SY852054:SY852055 ACU852054:ACU852055 AMQ852054:AMQ852055 AWM852054:AWM852055 BGI852054:BGI852055 BQE852054:BQE852055 CAA852054:CAA852055 CJW852054:CJW852055 CTS852054:CTS852055 DDO852054:DDO852055 DNK852054:DNK852055 DXG852054:DXG852055 EHC852054:EHC852055 EQY852054:EQY852055 FAU852054:FAU852055 FKQ852054:FKQ852055 FUM852054:FUM852055 GEI852054:GEI852055 GOE852054:GOE852055 GYA852054:GYA852055 HHW852054:HHW852055 HRS852054:HRS852055 IBO852054:IBO852055 ILK852054:ILK852055 IVG852054:IVG852055 JFC852054:JFC852055 JOY852054:JOY852055 JYU852054:JYU852055 KIQ852054:KIQ852055 KSM852054:KSM852055 LCI852054:LCI852055 LME852054:LME852055 LWA852054:LWA852055 MFW852054:MFW852055 MPS852054:MPS852055 MZO852054:MZO852055 NJK852054:NJK852055 NTG852054:NTG852055 ODC852054:ODC852055 OMY852054:OMY852055 OWU852054:OWU852055 PGQ852054:PGQ852055 PQM852054:PQM852055 QAI852054:QAI852055 QKE852054:QKE852055 QUA852054:QUA852055 RDW852054:RDW852055 RNS852054:RNS852055 RXO852054:RXO852055 SHK852054:SHK852055 SRG852054:SRG852055 TBC852054:TBC852055 TKY852054:TKY852055 TUU852054:TUU852055 UEQ852054:UEQ852055 UOM852054:UOM852055 UYI852054:UYI852055 VIE852054:VIE852055 VSA852054:VSA852055 WBW852054:WBW852055 WLS852054:WLS852055 WVO852054:WVO852055 G917590:G917591 JC917590:JC917591 SY917590:SY917591 ACU917590:ACU917591 AMQ917590:AMQ917591 AWM917590:AWM917591 BGI917590:BGI917591 BQE917590:BQE917591 CAA917590:CAA917591 CJW917590:CJW917591 CTS917590:CTS917591 DDO917590:DDO917591 DNK917590:DNK917591 DXG917590:DXG917591 EHC917590:EHC917591 EQY917590:EQY917591 FAU917590:FAU917591 FKQ917590:FKQ917591 FUM917590:FUM917591 GEI917590:GEI917591 GOE917590:GOE917591 GYA917590:GYA917591 HHW917590:HHW917591 HRS917590:HRS917591 IBO917590:IBO917591 ILK917590:ILK917591 IVG917590:IVG917591 JFC917590:JFC917591 JOY917590:JOY917591 JYU917590:JYU917591 KIQ917590:KIQ917591 KSM917590:KSM917591 LCI917590:LCI917591 LME917590:LME917591 LWA917590:LWA917591 MFW917590:MFW917591 MPS917590:MPS917591 MZO917590:MZO917591 NJK917590:NJK917591 NTG917590:NTG917591 ODC917590:ODC917591 OMY917590:OMY917591 OWU917590:OWU917591 PGQ917590:PGQ917591 PQM917590:PQM917591 QAI917590:QAI917591 QKE917590:QKE917591 QUA917590:QUA917591 RDW917590:RDW917591 RNS917590:RNS917591 RXO917590:RXO917591 SHK917590:SHK917591 SRG917590:SRG917591 TBC917590:TBC917591 TKY917590:TKY917591 TUU917590:TUU917591 UEQ917590:UEQ917591 UOM917590:UOM917591 UYI917590:UYI917591 VIE917590:VIE917591 VSA917590:VSA917591 WBW917590:WBW917591 WLS917590:WLS917591 WVO917590:WVO917591 G983126:G983127 JC983126:JC983127 SY983126:SY983127 ACU983126:ACU983127 AMQ983126:AMQ983127 AWM983126:AWM983127 BGI983126:BGI983127 BQE983126:BQE983127 CAA983126:CAA983127 CJW983126:CJW983127 CTS983126:CTS983127 DDO983126:DDO983127 DNK983126:DNK983127 DXG983126:DXG983127 EHC983126:EHC983127 EQY983126:EQY983127 FAU983126:FAU983127 FKQ983126:FKQ983127 FUM983126:FUM983127 GEI983126:GEI983127 GOE983126:GOE983127 GYA983126:GYA983127 HHW983126:HHW983127 HRS983126:HRS983127 IBO983126:IBO983127 ILK983126:ILK983127 IVG983126:IVG983127 JFC983126:JFC983127 JOY983126:JOY983127 JYU983126:JYU983127 KIQ983126:KIQ983127 KSM983126:KSM983127 LCI983126:LCI983127 LME983126:LME983127 LWA983126:LWA983127 MFW983126:MFW983127 MPS983126:MPS983127 MZO983126:MZO983127 NJK983126:NJK983127 NTG983126:NTG983127 ODC983126:ODC983127 OMY983126:OMY983127 OWU983126:OWU983127 PGQ983126:PGQ983127 PQM983126:PQM983127 QAI983126:QAI983127 QKE983126:QKE983127 QUA983126:QUA983127 RDW983126:RDW983127 RNS983126:RNS983127 RXO983126:RXO983127 SHK983126:SHK983127 SRG983126:SRG983127 TBC983126:TBC983127 TKY983126:TKY983127 TUU983126:TUU983127 UEQ983126:UEQ983127 UOM983126:UOM983127 UYI983126:UYI983127 VIE983126:VIE983127 VSA983126:VSA983127 WBW983126:WBW983127 WLS983126:WLS983127 WVO983126:WVO983127 D370:E374 IZ370:JA374 SV370:SW374 ACR370:ACS374 AMN370:AMO374 AWJ370:AWK374 BGF370:BGG374 BQB370:BQC374 BZX370:BZY374 CJT370:CJU374 CTP370:CTQ374 DDL370:DDM374 DNH370:DNI374 DXD370:DXE374 EGZ370:EHA374 EQV370:EQW374 FAR370:FAS374 FKN370:FKO374 FUJ370:FUK374 GEF370:GEG374 GOB370:GOC374 GXX370:GXY374 HHT370:HHU374 HRP370:HRQ374 IBL370:IBM374 ILH370:ILI374 IVD370:IVE374 JEZ370:JFA374 JOV370:JOW374 JYR370:JYS374 KIN370:KIO374 KSJ370:KSK374 LCF370:LCG374 LMB370:LMC374 LVX370:LVY374 MFT370:MFU374 MPP370:MPQ374 MZL370:MZM374 NJH370:NJI374 NTD370:NTE374 OCZ370:ODA374 OMV370:OMW374 OWR370:OWS374 PGN370:PGO374 PQJ370:PQK374 QAF370:QAG374 QKB370:QKC374 QTX370:QTY374 RDT370:RDU374 RNP370:RNQ374 RXL370:RXM374 SHH370:SHI374 SRD370:SRE374 TAZ370:TBA374 TKV370:TKW374 TUR370:TUS374 UEN370:UEO374 UOJ370:UOK374 UYF370:UYG374 VIB370:VIC374 VRX370:VRY374 WBT370:WBU374 WLP370:WLQ374 WVL370:WVM374 D65906:E65910 IZ65906:JA65910 SV65906:SW65910 ACR65906:ACS65910 AMN65906:AMO65910 AWJ65906:AWK65910 BGF65906:BGG65910 BQB65906:BQC65910 BZX65906:BZY65910 CJT65906:CJU65910 CTP65906:CTQ65910 DDL65906:DDM65910 DNH65906:DNI65910 DXD65906:DXE65910 EGZ65906:EHA65910 EQV65906:EQW65910 FAR65906:FAS65910 FKN65906:FKO65910 FUJ65906:FUK65910 GEF65906:GEG65910 GOB65906:GOC65910 GXX65906:GXY65910 HHT65906:HHU65910 HRP65906:HRQ65910 IBL65906:IBM65910 ILH65906:ILI65910 IVD65906:IVE65910 JEZ65906:JFA65910 JOV65906:JOW65910 JYR65906:JYS65910 KIN65906:KIO65910 KSJ65906:KSK65910 LCF65906:LCG65910 LMB65906:LMC65910 LVX65906:LVY65910 MFT65906:MFU65910 MPP65906:MPQ65910 MZL65906:MZM65910 NJH65906:NJI65910 NTD65906:NTE65910 OCZ65906:ODA65910 OMV65906:OMW65910 OWR65906:OWS65910 PGN65906:PGO65910 PQJ65906:PQK65910 QAF65906:QAG65910 QKB65906:QKC65910 QTX65906:QTY65910 RDT65906:RDU65910 RNP65906:RNQ65910 RXL65906:RXM65910 SHH65906:SHI65910 SRD65906:SRE65910 TAZ65906:TBA65910 TKV65906:TKW65910 TUR65906:TUS65910 UEN65906:UEO65910 UOJ65906:UOK65910 UYF65906:UYG65910 VIB65906:VIC65910 VRX65906:VRY65910 WBT65906:WBU65910 WLP65906:WLQ65910 WVL65906:WVM65910 D131442:E131446 IZ131442:JA131446 SV131442:SW131446 ACR131442:ACS131446 AMN131442:AMO131446 AWJ131442:AWK131446 BGF131442:BGG131446 BQB131442:BQC131446 BZX131442:BZY131446 CJT131442:CJU131446 CTP131442:CTQ131446 DDL131442:DDM131446 DNH131442:DNI131446 DXD131442:DXE131446 EGZ131442:EHA131446 EQV131442:EQW131446 FAR131442:FAS131446 FKN131442:FKO131446 FUJ131442:FUK131446 GEF131442:GEG131446 GOB131442:GOC131446 GXX131442:GXY131446 HHT131442:HHU131446 HRP131442:HRQ131446 IBL131442:IBM131446 ILH131442:ILI131446 IVD131442:IVE131446 JEZ131442:JFA131446 JOV131442:JOW131446 JYR131442:JYS131446 KIN131442:KIO131446 KSJ131442:KSK131446 LCF131442:LCG131446 LMB131442:LMC131446 LVX131442:LVY131446 MFT131442:MFU131446 MPP131442:MPQ131446 MZL131442:MZM131446 NJH131442:NJI131446 NTD131442:NTE131446 OCZ131442:ODA131446 OMV131442:OMW131446 OWR131442:OWS131446 PGN131442:PGO131446 PQJ131442:PQK131446 QAF131442:QAG131446 QKB131442:QKC131446 QTX131442:QTY131446 RDT131442:RDU131446 RNP131442:RNQ131446 RXL131442:RXM131446 SHH131442:SHI131446 SRD131442:SRE131446 TAZ131442:TBA131446 TKV131442:TKW131446 TUR131442:TUS131446 UEN131442:UEO131446 UOJ131442:UOK131446 UYF131442:UYG131446 VIB131442:VIC131446 VRX131442:VRY131446 WBT131442:WBU131446 WLP131442:WLQ131446 WVL131442:WVM131446 D196978:E196982 IZ196978:JA196982 SV196978:SW196982 ACR196978:ACS196982 AMN196978:AMO196982 AWJ196978:AWK196982 BGF196978:BGG196982 BQB196978:BQC196982 BZX196978:BZY196982 CJT196978:CJU196982 CTP196978:CTQ196982 DDL196978:DDM196982 DNH196978:DNI196982 DXD196978:DXE196982 EGZ196978:EHA196982 EQV196978:EQW196982 FAR196978:FAS196982 FKN196978:FKO196982 FUJ196978:FUK196982 GEF196978:GEG196982 GOB196978:GOC196982 GXX196978:GXY196982 HHT196978:HHU196982 HRP196978:HRQ196982 IBL196978:IBM196982 ILH196978:ILI196982 IVD196978:IVE196982 JEZ196978:JFA196982 JOV196978:JOW196982 JYR196978:JYS196982 KIN196978:KIO196982 KSJ196978:KSK196982 LCF196978:LCG196982 LMB196978:LMC196982 LVX196978:LVY196982 MFT196978:MFU196982 MPP196978:MPQ196982 MZL196978:MZM196982 NJH196978:NJI196982 NTD196978:NTE196982 OCZ196978:ODA196982 OMV196978:OMW196982 OWR196978:OWS196982 PGN196978:PGO196982 PQJ196978:PQK196982 QAF196978:QAG196982 QKB196978:QKC196982 QTX196978:QTY196982 RDT196978:RDU196982 RNP196978:RNQ196982 RXL196978:RXM196982 SHH196978:SHI196982 SRD196978:SRE196982 TAZ196978:TBA196982 TKV196978:TKW196982 TUR196978:TUS196982 UEN196978:UEO196982 UOJ196978:UOK196982 UYF196978:UYG196982 VIB196978:VIC196982 VRX196978:VRY196982 WBT196978:WBU196982 WLP196978:WLQ196982 WVL196978:WVM196982 D262514:E262518 IZ262514:JA262518 SV262514:SW262518 ACR262514:ACS262518 AMN262514:AMO262518 AWJ262514:AWK262518 BGF262514:BGG262518 BQB262514:BQC262518 BZX262514:BZY262518 CJT262514:CJU262518 CTP262514:CTQ262518 DDL262514:DDM262518 DNH262514:DNI262518 DXD262514:DXE262518 EGZ262514:EHA262518 EQV262514:EQW262518 FAR262514:FAS262518 FKN262514:FKO262518 FUJ262514:FUK262518 GEF262514:GEG262518 GOB262514:GOC262518 GXX262514:GXY262518 HHT262514:HHU262518 HRP262514:HRQ262518 IBL262514:IBM262518 ILH262514:ILI262518 IVD262514:IVE262518 JEZ262514:JFA262518 JOV262514:JOW262518 JYR262514:JYS262518 KIN262514:KIO262518 KSJ262514:KSK262518 LCF262514:LCG262518 LMB262514:LMC262518 LVX262514:LVY262518 MFT262514:MFU262518 MPP262514:MPQ262518 MZL262514:MZM262518 NJH262514:NJI262518 NTD262514:NTE262518 OCZ262514:ODA262518 OMV262514:OMW262518 OWR262514:OWS262518 PGN262514:PGO262518 PQJ262514:PQK262518 QAF262514:QAG262518 QKB262514:QKC262518 QTX262514:QTY262518 RDT262514:RDU262518 RNP262514:RNQ262518 RXL262514:RXM262518 SHH262514:SHI262518 SRD262514:SRE262518 TAZ262514:TBA262518 TKV262514:TKW262518 TUR262514:TUS262518 UEN262514:UEO262518 UOJ262514:UOK262518 UYF262514:UYG262518 VIB262514:VIC262518 VRX262514:VRY262518 WBT262514:WBU262518 WLP262514:WLQ262518 WVL262514:WVM262518 D328050:E328054 IZ328050:JA328054 SV328050:SW328054 ACR328050:ACS328054 AMN328050:AMO328054 AWJ328050:AWK328054 BGF328050:BGG328054 BQB328050:BQC328054 BZX328050:BZY328054 CJT328050:CJU328054 CTP328050:CTQ328054 DDL328050:DDM328054 DNH328050:DNI328054 DXD328050:DXE328054 EGZ328050:EHA328054 EQV328050:EQW328054 FAR328050:FAS328054 FKN328050:FKO328054 FUJ328050:FUK328054 GEF328050:GEG328054 GOB328050:GOC328054 GXX328050:GXY328054 HHT328050:HHU328054 HRP328050:HRQ328054 IBL328050:IBM328054 ILH328050:ILI328054 IVD328050:IVE328054 JEZ328050:JFA328054 JOV328050:JOW328054 JYR328050:JYS328054 KIN328050:KIO328054 KSJ328050:KSK328054 LCF328050:LCG328054 LMB328050:LMC328054 LVX328050:LVY328054 MFT328050:MFU328054 MPP328050:MPQ328054 MZL328050:MZM328054 NJH328050:NJI328054 NTD328050:NTE328054 OCZ328050:ODA328054 OMV328050:OMW328054 OWR328050:OWS328054 PGN328050:PGO328054 PQJ328050:PQK328054 QAF328050:QAG328054 QKB328050:QKC328054 QTX328050:QTY328054 RDT328050:RDU328054 RNP328050:RNQ328054 RXL328050:RXM328054 SHH328050:SHI328054 SRD328050:SRE328054 TAZ328050:TBA328054 TKV328050:TKW328054 TUR328050:TUS328054 UEN328050:UEO328054 UOJ328050:UOK328054 UYF328050:UYG328054 VIB328050:VIC328054 VRX328050:VRY328054 WBT328050:WBU328054 WLP328050:WLQ328054 WVL328050:WVM328054 D393586:E393590 IZ393586:JA393590 SV393586:SW393590 ACR393586:ACS393590 AMN393586:AMO393590 AWJ393586:AWK393590 BGF393586:BGG393590 BQB393586:BQC393590 BZX393586:BZY393590 CJT393586:CJU393590 CTP393586:CTQ393590 DDL393586:DDM393590 DNH393586:DNI393590 DXD393586:DXE393590 EGZ393586:EHA393590 EQV393586:EQW393590 FAR393586:FAS393590 FKN393586:FKO393590 FUJ393586:FUK393590 GEF393586:GEG393590 GOB393586:GOC393590 GXX393586:GXY393590 HHT393586:HHU393590 HRP393586:HRQ393590 IBL393586:IBM393590 ILH393586:ILI393590 IVD393586:IVE393590 JEZ393586:JFA393590 JOV393586:JOW393590 JYR393586:JYS393590 KIN393586:KIO393590 KSJ393586:KSK393590 LCF393586:LCG393590 LMB393586:LMC393590 LVX393586:LVY393590 MFT393586:MFU393590 MPP393586:MPQ393590 MZL393586:MZM393590 NJH393586:NJI393590 NTD393586:NTE393590 OCZ393586:ODA393590 OMV393586:OMW393590 OWR393586:OWS393590 PGN393586:PGO393590 PQJ393586:PQK393590 QAF393586:QAG393590 QKB393586:QKC393590 QTX393586:QTY393590 RDT393586:RDU393590 RNP393586:RNQ393590 RXL393586:RXM393590 SHH393586:SHI393590 SRD393586:SRE393590 TAZ393586:TBA393590 TKV393586:TKW393590 TUR393586:TUS393590 UEN393586:UEO393590 UOJ393586:UOK393590 UYF393586:UYG393590 VIB393586:VIC393590 VRX393586:VRY393590 WBT393586:WBU393590 WLP393586:WLQ393590 WVL393586:WVM393590 D459122:E459126 IZ459122:JA459126 SV459122:SW459126 ACR459122:ACS459126 AMN459122:AMO459126 AWJ459122:AWK459126 BGF459122:BGG459126 BQB459122:BQC459126 BZX459122:BZY459126 CJT459122:CJU459126 CTP459122:CTQ459126 DDL459122:DDM459126 DNH459122:DNI459126 DXD459122:DXE459126 EGZ459122:EHA459126 EQV459122:EQW459126 FAR459122:FAS459126 FKN459122:FKO459126 FUJ459122:FUK459126 GEF459122:GEG459126 GOB459122:GOC459126 GXX459122:GXY459126 HHT459122:HHU459126 HRP459122:HRQ459126 IBL459122:IBM459126 ILH459122:ILI459126 IVD459122:IVE459126 JEZ459122:JFA459126 JOV459122:JOW459126 JYR459122:JYS459126 KIN459122:KIO459126 KSJ459122:KSK459126 LCF459122:LCG459126 LMB459122:LMC459126 LVX459122:LVY459126 MFT459122:MFU459126 MPP459122:MPQ459126 MZL459122:MZM459126 NJH459122:NJI459126 NTD459122:NTE459126 OCZ459122:ODA459126 OMV459122:OMW459126 OWR459122:OWS459126 PGN459122:PGO459126 PQJ459122:PQK459126 QAF459122:QAG459126 QKB459122:QKC459126 QTX459122:QTY459126 RDT459122:RDU459126 RNP459122:RNQ459126 RXL459122:RXM459126 SHH459122:SHI459126 SRD459122:SRE459126 TAZ459122:TBA459126 TKV459122:TKW459126 TUR459122:TUS459126 UEN459122:UEO459126 UOJ459122:UOK459126 UYF459122:UYG459126 VIB459122:VIC459126 VRX459122:VRY459126 WBT459122:WBU459126 WLP459122:WLQ459126 WVL459122:WVM459126 D524658:E524662 IZ524658:JA524662 SV524658:SW524662 ACR524658:ACS524662 AMN524658:AMO524662 AWJ524658:AWK524662 BGF524658:BGG524662 BQB524658:BQC524662 BZX524658:BZY524662 CJT524658:CJU524662 CTP524658:CTQ524662 DDL524658:DDM524662 DNH524658:DNI524662 DXD524658:DXE524662 EGZ524658:EHA524662 EQV524658:EQW524662 FAR524658:FAS524662 FKN524658:FKO524662 FUJ524658:FUK524662 GEF524658:GEG524662 GOB524658:GOC524662 GXX524658:GXY524662 HHT524658:HHU524662 HRP524658:HRQ524662 IBL524658:IBM524662 ILH524658:ILI524662 IVD524658:IVE524662 JEZ524658:JFA524662 JOV524658:JOW524662 JYR524658:JYS524662 KIN524658:KIO524662 KSJ524658:KSK524662 LCF524658:LCG524662 LMB524658:LMC524662 LVX524658:LVY524662 MFT524658:MFU524662 MPP524658:MPQ524662 MZL524658:MZM524662 NJH524658:NJI524662 NTD524658:NTE524662 OCZ524658:ODA524662 OMV524658:OMW524662 OWR524658:OWS524662 PGN524658:PGO524662 PQJ524658:PQK524662 QAF524658:QAG524662 QKB524658:QKC524662 QTX524658:QTY524662 RDT524658:RDU524662 RNP524658:RNQ524662 RXL524658:RXM524662 SHH524658:SHI524662 SRD524658:SRE524662 TAZ524658:TBA524662 TKV524658:TKW524662 TUR524658:TUS524662 UEN524658:UEO524662 UOJ524658:UOK524662 UYF524658:UYG524662 VIB524658:VIC524662 VRX524658:VRY524662 WBT524658:WBU524662 WLP524658:WLQ524662 WVL524658:WVM524662 D590194:E590198 IZ590194:JA590198 SV590194:SW590198 ACR590194:ACS590198 AMN590194:AMO590198 AWJ590194:AWK590198 BGF590194:BGG590198 BQB590194:BQC590198 BZX590194:BZY590198 CJT590194:CJU590198 CTP590194:CTQ590198 DDL590194:DDM590198 DNH590194:DNI590198 DXD590194:DXE590198 EGZ590194:EHA590198 EQV590194:EQW590198 FAR590194:FAS590198 FKN590194:FKO590198 FUJ590194:FUK590198 GEF590194:GEG590198 GOB590194:GOC590198 GXX590194:GXY590198 HHT590194:HHU590198 HRP590194:HRQ590198 IBL590194:IBM590198 ILH590194:ILI590198 IVD590194:IVE590198 JEZ590194:JFA590198 JOV590194:JOW590198 JYR590194:JYS590198 KIN590194:KIO590198 KSJ590194:KSK590198 LCF590194:LCG590198 LMB590194:LMC590198 LVX590194:LVY590198 MFT590194:MFU590198 MPP590194:MPQ590198 MZL590194:MZM590198 NJH590194:NJI590198 NTD590194:NTE590198 OCZ590194:ODA590198 OMV590194:OMW590198 OWR590194:OWS590198 PGN590194:PGO590198 PQJ590194:PQK590198 QAF590194:QAG590198 QKB590194:QKC590198 QTX590194:QTY590198 RDT590194:RDU590198 RNP590194:RNQ590198 RXL590194:RXM590198 SHH590194:SHI590198 SRD590194:SRE590198 TAZ590194:TBA590198 TKV590194:TKW590198 TUR590194:TUS590198 UEN590194:UEO590198 UOJ590194:UOK590198 UYF590194:UYG590198 VIB590194:VIC590198 VRX590194:VRY590198 WBT590194:WBU590198 WLP590194:WLQ590198 WVL590194:WVM590198 D655730:E655734 IZ655730:JA655734 SV655730:SW655734 ACR655730:ACS655734 AMN655730:AMO655734 AWJ655730:AWK655734 BGF655730:BGG655734 BQB655730:BQC655734 BZX655730:BZY655734 CJT655730:CJU655734 CTP655730:CTQ655734 DDL655730:DDM655734 DNH655730:DNI655734 DXD655730:DXE655734 EGZ655730:EHA655734 EQV655730:EQW655734 FAR655730:FAS655734 FKN655730:FKO655734 FUJ655730:FUK655734 GEF655730:GEG655734 GOB655730:GOC655734 GXX655730:GXY655734 HHT655730:HHU655734 HRP655730:HRQ655734 IBL655730:IBM655734 ILH655730:ILI655734 IVD655730:IVE655734 JEZ655730:JFA655734 JOV655730:JOW655734 JYR655730:JYS655734 KIN655730:KIO655734 KSJ655730:KSK655734 LCF655730:LCG655734 LMB655730:LMC655734 LVX655730:LVY655734 MFT655730:MFU655734 MPP655730:MPQ655734 MZL655730:MZM655734 NJH655730:NJI655734 NTD655730:NTE655734 OCZ655730:ODA655734 OMV655730:OMW655734 OWR655730:OWS655734 PGN655730:PGO655734 PQJ655730:PQK655734 QAF655730:QAG655734 QKB655730:QKC655734 QTX655730:QTY655734 RDT655730:RDU655734 RNP655730:RNQ655734 RXL655730:RXM655734 SHH655730:SHI655734 SRD655730:SRE655734 TAZ655730:TBA655734 TKV655730:TKW655734 TUR655730:TUS655734 UEN655730:UEO655734 UOJ655730:UOK655734 UYF655730:UYG655734 VIB655730:VIC655734 VRX655730:VRY655734 WBT655730:WBU655734 WLP655730:WLQ655734 WVL655730:WVM655734 D721266:E721270 IZ721266:JA721270 SV721266:SW721270 ACR721266:ACS721270 AMN721266:AMO721270 AWJ721266:AWK721270 BGF721266:BGG721270 BQB721266:BQC721270 BZX721266:BZY721270 CJT721266:CJU721270 CTP721266:CTQ721270 DDL721266:DDM721270 DNH721266:DNI721270 DXD721266:DXE721270 EGZ721266:EHA721270 EQV721266:EQW721270 FAR721266:FAS721270 FKN721266:FKO721270 FUJ721266:FUK721270 GEF721266:GEG721270 GOB721266:GOC721270 GXX721266:GXY721270 HHT721266:HHU721270 HRP721266:HRQ721270 IBL721266:IBM721270 ILH721266:ILI721270 IVD721266:IVE721270 JEZ721266:JFA721270 JOV721266:JOW721270 JYR721266:JYS721270 KIN721266:KIO721270 KSJ721266:KSK721270 LCF721266:LCG721270 LMB721266:LMC721270 LVX721266:LVY721270 MFT721266:MFU721270 MPP721266:MPQ721270 MZL721266:MZM721270 NJH721266:NJI721270 NTD721266:NTE721270 OCZ721266:ODA721270 OMV721266:OMW721270 OWR721266:OWS721270 PGN721266:PGO721270 PQJ721266:PQK721270 QAF721266:QAG721270 QKB721266:QKC721270 QTX721266:QTY721270 RDT721266:RDU721270 RNP721266:RNQ721270 RXL721266:RXM721270 SHH721266:SHI721270 SRD721266:SRE721270 TAZ721266:TBA721270 TKV721266:TKW721270 TUR721266:TUS721270 UEN721266:UEO721270 UOJ721266:UOK721270 UYF721266:UYG721270 VIB721266:VIC721270 VRX721266:VRY721270 WBT721266:WBU721270 WLP721266:WLQ721270 WVL721266:WVM721270 D786802:E786806 IZ786802:JA786806 SV786802:SW786806 ACR786802:ACS786806 AMN786802:AMO786806 AWJ786802:AWK786806 BGF786802:BGG786806 BQB786802:BQC786806 BZX786802:BZY786806 CJT786802:CJU786806 CTP786802:CTQ786806 DDL786802:DDM786806 DNH786802:DNI786806 DXD786802:DXE786806 EGZ786802:EHA786806 EQV786802:EQW786806 FAR786802:FAS786806 FKN786802:FKO786806 FUJ786802:FUK786806 GEF786802:GEG786806 GOB786802:GOC786806 GXX786802:GXY786806 HHT786802:HHU786806 HRP786802:HRQ786806 IBL786802:IBM786806 ILH786802:ILI786806 IVD786802:IVE786806 JEZ786802:JFA786806 JOV786802:JOW786806 JYR786802:JYS786806 KIN786802:KIO786806 KSJ786802:KSK786806 LCF786802:LCG786806 LMB786802:LMC786806 LVX786802:LVY786806 MFT786802:MFU786806 MPP786802:MPQ786806 MZL786802:MZM786806 NJH786802:NJI786806 NTD786802:NTE786806 OCZ786802:ODA786806 OMV786802:OMW786806 OWR786802:OWS786806 PGN786802:PGO786806 PQJ786802:PQK786806 QAF786802:QAG786806 QKB786802:QKC786806 QTX786802:QTY786806 RDT786802:RDU786806 RNP786802:RNQ786806 RXL786802:RXM786806 SHH786802:SHI786806 SRD786802:SRE786806 TAZ786802:TBA786806 TKV786802:TKW786806 TUR786802:TUS786806 UEN786802:UEO786806 UOJ786802:UOK786806 UYF786802:UYG786806 VIB786802:VIC786806 VRX786802:VRY786806 WBT786802:WBU786806 WLP786802:WLQ786806 WVL786802:WVM786806 D852338:E852342 IZ852338:JA852342 SV852338:SW852342 ACR852338:ACS852342 AMN852338:AMO852342 AWJ852338:AWK852342 BGF852338:BGG852342 BQB852338:BQC852342 BZX852338:BZY852342 CJT852338:CJU852342 CTP852338:CTQ852342 DDL852338:DDM852342 DNH852338:DNI852342 DXD852338:DXE852342 EGZ852338:EHA852342 EQV852338:EQW852342 FAR852338:FAS852342 FKN852338:FKO852342 FUJ852338:FUK852342 GEF852338:GEG852342 GOB852338:GOC852342 GXX852338:GXY852342 HHT852338:HHU852342 HRP852338:HRQ852342 IBL852338:IBM852342 ILH852338:ILI852342 IVD852338:IVE852342 JEZ852338:JFA852342 JOV852338:JOW852342 JYR852338:JYS852342 KIN852338:KIO852342 KSJ852338:KSK852342 LCF852338:LCG852342 LMB852338:LMC852342 LVX852338:LVY852342 MFT852338:MFU852342 MPP852338:MPQ852342 MZL852338:MZM852342 NJH852338:NJI852342 NTD852338:NTE852342 OCZ852338:ODA852342 OMV852338:OMW852342 OWR852338:OWS852342 PGN852338:PGO852342 PQJ852338:PQK852342 QAF852338:QAG852342 QKB852338:QKC852342 QTX852338:QTY852342 RDT852338:RDU852342 RNP852338:RNQ852342 RXL852338:RXM852342 SHH852338:SHI852342 SRD852338:SRE852342 TAZ852338:TBA852342 TKV852338:TKW852342 TUR852338:TUS852342 UEN852338:UEO852342 UOJ852338:UOK852342 UYF852338:UYG852342 VIB852338:VIC852342 VRX852338:VRY852342 WBT852338:WBU852342 WLP852338:WLQ852342 WVL852338:WVM852342 D917874:E917878 IZ917874:JA917878 SV917874:SW917878 ACR917874:ACS917878 AMN917874:AMO917878 AWJ917874:AWK917878 BGF917874:BGG917878 BQB917874:BQC917878 BZX917874:BZY917878 CJT917874:CJU917878 CTP917874:CTQ917878 DDL917874:DDM917878 DNH917874:DNI917878 DXD917874:DXE917878 EGZ917874:EHA917878 EQV917874:EQW917878 FAR917874:FAS917878 FKN917874:FKO917878 FUJ917874:FUK917878 GEF917874:GEG917878 GOB917874:GOC917878 GXX917874:GXY917878 HHT917874:HHU917878 HRP917874:HRQ917878 IBL917874:IBM917878 ILH917874:ILI917878 IVD917874:IVE917878 JEZ917874:JFA917878 JOV917874:JOW917878 JYR917874:JYS917878 KIN917874:KIO917878 KSJ917874:KSK917878 LCF917874:LCG917878 LMB917874:LMC917878 LVX917874:LVY917878 MFT917874:MFU917878 MPP917874:MPQ917878 MZL917874:MZM917878 NJH917874:NJI917878 NTD917874:NTE917878 OCZ917874:ODA917878 OMV917874:OMW917878 OWR917874:OWS917878 PGN917874:PGO917878 PQJ917874:PQK917878 QAF917874:QAG917878 QKB917874:QKC917878 QTX917874:QTY917878 RDT917874:RDU917878 RNP917874:RNQ917878 RXL917874:RXM917878 SHH917874:SHI917878 SRD917874:SRE917878 TAZ917874:TBA917878 TKV917874:TKW917878 TUR917874:TUS917878 UEN917874:UEO917878 UOJ917874:UOK917878 UYF917874:UYG917878 VIB917874:VIC917878 VRX917874:VRY917878 WBT917874:WBU917878 WLP917874:WLQ917878 WVL917874:WVM917878 D983410:E983414 IZ983410:JA983414 SV983410:SW983414 ACR983410:ACS983414 AMN983410:AMO983414 AWJ983410:AWK983414 BGF983410:BGG983414 BQB983410:BQC983414 BZX983410:BZY983414 CJT983410:CJU983414 CTP983410:CTQ983414 DDL983410:DDM983414 DNH983410:DNI983414 DXD983410:DXE983414 EGZ983410:EHA983414 EQV983410:EQW983414 FAR983410:FAS983414 FKN983410:FKO983414 FUJ983410:FUK983414 GEF983410:GEG983414 GOB983410:GOC983414 GXX983410:GXY983414 HHT983410:HHU983414 HRP983410:HRQ983414 IBL983410:IBM983414 ILH983410:ILI983414 IVD983410:IVE983414 JEZ983410:JFA983414 JOV983410:JOW983414 JYR983410:JYS983414 KIN983410:KIO983414 KSJ983410:KSK983414 LCF983410:LCG983414 LMB983410:LMC983414 LVX983410:LVY983414 MFT983410:MFU983414 MPP983410:MPQ983414 MZL983410:MZM983414 NJH983410:NJI983414 NTD983410:NTE983414 OCZ983410:ODA983414 OMV983410:OMW983414 OWR983410:OWS983414 PGN983410:PGO983414 PQJ983410:PQK983414 QAF983410:QAG983414 QKB983410:QKC983414 QTX983410:QTY983414 RDT983410:RDU983414 RNP983410:RNQ983414 RXL983410:RXM983414 SHH983410:SHI983414 SRD983410:SRE983414 TAZ983410:TBA983414 TKV983410:TKW983414 TUR983410:TUS983414 UEN983410:UEO983414 UOJ983410:UOK983414 UYF983410:UYG983414 VIB983410:VIC983414 VRX983410:VRY983414 WBT983410:WBU983414 WLP983410:WLQ983414 WVL983410:WVM983414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16" customWidth="1"/>
    <col min="2" max="2" width="20.5703125" style="16" customWidth="1"/>
    <col min="3" max="3" width="11.42578125" style="16" customWidth="1"/>
    <col min="4" max="4" width="15.42578125" style="16" customWidth="1"/>
    <col min="5" max="5" width="41.42578125" style="16" customWidth="1"/>
    <col min="6" max="7" width="24.28515625" style="107" customWidth="1"/>
    <col min="8" max="9" width="0" style="101" hidden="1" customWidth="1"/>
    <col min="10" max="15" width="0" style="12" hidden="1" customWidth="1"/>
    <col min="16" max="16384" width="9.140625" style="12"/>
  </cols>
  <sheetData>
    <row r="1" spans="1:9" s="64" customFormat="1" ht="22.5" customHeight="1">
      <c r="A1" s="1150" t="str">
        <f>'Attach 3(JV)'!A1</f>
        <v>Specification No.: CC/NT/W-TR/DOM/A04/24/04796</v>
      </c>
      <c r="B1" s="1150"/>
      <c r="C1" s="1150"/>
      <c r="D1" s="1150"/>
      <c r="E1" s="509"/>
      <c r="F1" s="510"/>
      <c r="G1" s="495" t="str">
        <f>"Attachment-4 " &amp; 'Attach 3(JV)'!AV1</f>
        <v xml:space="preserve">Attachment-4 </v>
      </c>
      <c r="H1" s="101"/>
      <c r="I1" s="101"/>
    </row>
    <row r="3" spans="1:9" ht="54" customHeight="1">
      <c r="A3" s="808" t="str">
        <f>'Attach 3(JV)'!A3</f>
        <v xml:space="preserve">400 kV Transformer  Package 4TR-04-(SIS) for 3X 500 MVA, 400/220/33kV Transformers  1x315 MVA, 400/220/33kV Transformers  Under SIS Reserve Fund </v>
      </c>
      <c r="B3" s="809"/>
      <c r="C3" s="809"/>
      <c r="D3" s="809"/>
      <c r="E3" s="809"/>
      <c r="F3" s="809"/>
      <c r="G3" s="809"/>
    </row>
    <row r="4" spans="1:9" ht="20.100000000000001" customHeight="1">
      <c r="A4" s="15"/>
      <c r="H4" s="761"/>
    </row>
    <row r="5" spans="1:9" ht="20.100000000000001" customHeight="1">
      <c r="A5" s="837" t="s">
        <v>326</v>
      </c>
      <c r="B5" s="837"/>
      <c r="C5" s="837"/>
      <c r="D5" s="837"/>
      <c r="E5" s="837"/>
      <c r="F5" s="837"/>
      <c r="G5" s="837"/>
      <c r="H5" s="761"/>
    </row>
    <row r="6" spans="1:9" ht="20.100000000000001" customHeight="1">
      <c r="A6" s="19"/>
      <c r="H6" s="761"/>
    </row>
    <row r="7" spans="1:9" ht="20.100000000000001" customHeight="1">
      <c r="A7" s="20" t="str">
        <f>'Attach 3(JV)'!A7</f>
        <v>Bidder’s Name and Address  :</v>
      </c>
      <c r="F7" s="5" t="str">
        <f>'Attach 3(JV)'!E7</f>
        <v>To:</v>
      </c>
      <c r="H7" s="761"/>
    </row>
    <row r="8" spans="1:9" ht="36" customHeight="1">
      <c r="A8" s="843" t="str">
        <f>'Attach 3(JV)'!A8</f>
        <v/>
      </c>
      <c r="B8" s="843"/>
      <c r="C8" s="843"/>
      <c r="D8" s="843"/>
      <c r="F8" s="94" t="str">
        <f>'Attach 3(JV)'!E8</f>
        <v>Contract Services</v>
      </c>
      <c r="H8" s="761"/>
    </row>
    <row r="9" spans="1:9" ht="20.100000000000001" customHeight="1">
      <c r="A9" s="4" t="s">
        <v>54</v>
      </c>
      <c r="B9" s="840">
        <f>'Attach 3(JV)'!B9</f>
        <v>0</v>
      </c>
      <c r="C9" s="840"/>
      <c r="D9" s="840"/>
      <c r="F9" s="94" t="str">
        <f>'Attach 3(JV)'!E9</f>
        <v>Power Grid Corporation of India Ltd.,</v>
      </c>
      <c r="H9" s="761"/>
    </row>
    <row r="10" spans="1:9" ht="20.100000000000001" customHeight="1">
      <c r="A10" s="4" t="s">
        <v>56</v>
      </c>
      <c r="B10" s="840">
        <f>'Attach 3(JV)'!B10</f>
        <v>0</v>
      </c>
      <c r="C10" s="840"/>
      <c r="D10" s="840"/>
      <c r="F10" s="94" t="str">
        <f>'Attach 3(JV)'!E10</f>
        <v>"Saudamini", Plot No. 2, Sector 29</v>
      </c>
      <c r="H10" s="761"/>
    </row>
    <row r="11" spans="1:9" ht="20.100000000000001" customHeight="1">
      <c r="B11" s="840">
        <f>'Attach 3(JV)'!B11</f>
        <v>0</v>
      </c>
      <c r="C11" s="840"/>
      <c r="D11" s="840"/>
      <c r="F11" s="94" t="str">
        <f>'Attach 3(JV)'!E11</f>
        <v>Gurugram (Haryana) - 122001</v>
      </c>
    </row>
    <row r="12" spans="1:9" ht="20.100000000000001" customHeight="1">
      <c r="A12" s="19"/>
      <c r="B12" s="840">
        <f>'Attach 3(JV)'!B12</f>
        <v>0</v>
      </c>
      <c r="C12" s="840"/>
      <c r="D12" s="840"/>
      <c r="E12" s="5"/>
    </row>
    <row r="13" spans="1:9" ht="20.100000000000001" customHeight="1">
      <c r="A13" s="19"/>
      <c r="B13" s="89"/>
      <c r="C13" s="89"/>
      <c r="D13" s="89"/>
      <c r="E13" s="12"/>
      <c r="F13" s="108"/>
      <c r="G13" s="108"/>
    </row>
    <row r="14" spans="1:9" ht="20.100000000000001" customHeight="1">
      <c r="A14" s="19"/>
      <c r="B14" s="89"/>
      <c r="C14" s="89"/>
      <c r="D14" s="89"/>
    </row>
    <row r="15" spans="1:9" ht="20.100000000000001" customHeight="1">
      <c r="A15" s="16" t="s">
        <v>60</v>
      </c>
    </row>
    <row r="16" spans="1:9" ht="20.100000000000001" customHeight="1">
      <c r="A16" s="19"/>
    </row>
    <row r="17" spans="1:9" ht="50.1" customHeight="1">
      <c r="A17" s="1152" t="str">
        <f>"We hereby certify that equipment and materials to be supplied are produced in " &amp;H26 &amp; " eligible source " &amp; F26</f>
        <v>We hereby certify that equipment and materials to be supplied are produced in [Name of Countries],  eligible source country.</v>
      </c>
      <c r="B17" s="1152"/>
      <c r="C17" s="1152"/>
      <c r="D17" s="1152"/>
      <c r="E17" s="1152"/>
      <c r="F17" s="109" t="s">
        <v>327</v>
      </c>
      <c r="G17" s="109" t="s">
        <v>328</v>
      </c>
    </row>
    <row r="18" spans="1:9" ht="45" customHeight="1">
      <c r="A18" s="1151" t="str">
        <f>"We hereby certify that our company is incorporated and registered in " &amp;I26 &amp; " eligible source " &amp;G26</f>
        <v>We hereby certify that our company is incorporated and registered in [Name of Countries],  eligible source country.</v>
      </c>
      <c r="B18" s="1151"/>
      <c r="C18" s="1151"/>
      <c r="D18" s="1151"/>
      <c r="E18" s="1151"/>
      <c r="F18" s="113" t="s">
        <v>329</v>
      </c>
      <c r="G18" s="113" t="s">
        <v>329</v>
      </c>
      <c r="H18" s="99" t="str">
        <f t="shared" ref="H18:I25" si="0">IF(F18 = "", "", F18&amp; ", ")</f>
        <v xml:space="preserve">[Name of Countries], </v>
      </c>
      <c r="I18" s="99" t="str">
        <f t="shared" si="0"/>
        <v xml:space="preserve">[Name of Countries], </v>
      </c>
    </row>
    <row r="19" spans="1:9" ht="33" customHeight="1">
      <c r="A19" s="111"/>
      <c r="B19" s="111"/>
      <c r="C19" s="111"/>
      <c r="D19" s="111"/>
      <c r="E19" s="111"/>
      <c r="F19" s="113"/>
      <c r="G19" s="113"/>
      <c r="H19" s="99" t="str">
        <f t="shared" si="0"/>
        <v/>
      </c>
      <c r="I19" s="99" t="str">
        <f t="shared" si="0"/>
        <v/>
      </c>
    </row>
    <row r="20" spans="1:9" ht="33" customHeight="1">
      <c r="A20" s="111"/>
      <c r="B20" s="111"/>
      <c r="C20" s="111"/>
      <c r="D20" s="24"/>
      <c r="E20" s="111"/>
      <c r="F20" s="113"/>
      <c r="G20" s="113"/>
      <c r="H20" s="99" t="str">
        <f t="shared" si="0"/>
        <v/>
      </c>
      <c r="I20" s="99" t="str">
        <f t="shared" si="0"/>
        <v/>
      </c>
    </row>
    <row r="21" spans="1:9" ht="33" customHeight="1">
      <c r="A21" s="23" t="s">
        <v>62</v>
      </c>
      <c r="B21" s="49" t="str">
        <f>'Attach 3(JV)'!B24</f>
        <v>--</v>
      </c>
      <c r="D21" s="24" t="s">
        <v>63</v>
      </c>
      <c r="E21" s="185" t="str">
        <f>'Attach 3(JV)'!E24</f>
        <v/>
      </c>
      <c r="F21" s="113"/>
      <c r="G21" s="113"/>
      <c r="H21" s="99" t="str">
        <f t="shared" si="0"/>
        <v/>
      </c>
      <c r="I21" s="99" t="str">
        <f t="shared" si="0"/>
        <v/>
      </c>
    </row>
    <row r="22" spans="1:9" ht="33" customHeight="1">
      <c r="A22" s="23" t="s">
        <v>64</v>
      </c>
      <c r="B22" s="185" t="str">
        <f>'Attach 3(JV)'!B25</f>
        <v/>
      </c>
      <c r="D22" s="24" t="s">
        <v>65</v>
      </c>
      <c r="E22" s="185" t="str">
        <f>'Attach 3(JV)'!E25</f>
        <v/>
      </c>
      <c r="F22" s="113"/>
      <c r="G22" s="113"/>
      <c r="H22" s="99" t="str">
        <f t="shared" si="0"/>
        <v/>
      </c>
      <c r="I22" s="99" t="str">
        <f t="shared" si="0"/>
        <v/>
      </c>
    </row>
    <row r="23" spans="1:9" ht="33" customHeight="1">
      <c r="D23" s="24"/>
      <c r="F23" s="113"/>
      <c r="G23" s="113"/>
      <c r="H23" s="99" t="str">
        <f t="shared" si="0"/>
        <v/>
      </c>
      <c r="I23" s="99" t="str">
        <f t="shared" si="0"/>
        <v/>
      </c>
    </row>
    <row r="24" spans="1:9" ht="33" customHeight="1">
      <c r="D24" s="24"/>
      <c r="F24" s="113"/>
      <c r="G24" s="113"/>
      <c r="H24" s="99" t="str">
        <f t="shared" si="0"/>
        <v/>
      </c>
      <c r="I24" s="99" t="str">
        <f t="shared" si="0"/>
        <v/>
      </c>
    </row>
    <row r="25" spans="1:9" ht="33" customHeight="1">
      <c r="A25" s="12"/>
      <c r="B25" s="12"/>
      <c r="C25" s="12"/>
      <c r="D25" s="12"/>
      <c r="E25" s="12"/>
      <c r="F25" s="113"/>
      <c r="G25" s="113"/>
      <c r="H25" s="99" t="str">
        <f t="shared" si="0"/>
        <v/>
      </c>
      <c r="I25" s="99" t="str">
        <f t="shared" si="0"/>
        <v/>
      </c>
    </row>
    <row r="26" spans="1:9" ht="33" customHeight="1">
      <c r="A26" s="12"/>
      <c r="B26" s="12"/>
      <c r="C26" s="12"/>
      <c r="D26" s="12"/>
      <c r="E26" s="12"/>
      <c r="F26" s="110" t="str">
        <f>IF((8-COUNTBLANK(F18:F25)) &lt;2, "country.", "countries.")</f>
        <v>country.</v>
      </c>
      <c r="G26" s="110" t="str">
        <f>IF((8-COUNTBLANK(G18:G25)) &lt;2, "country.", "countries.")</f>
        <v>country.</v>
      </c>
      <c r="H26" s="99" t="str">
        <f>IF(COUNTBLANK(F18:F25) =8, "[Enter the name of country where from equipments &amp; material shall be supplied]",CONCATENATE(H18,H19,H20,H21,H22,H23,H24,H25))</f>
        <v xml:space="preserve">[Name of Countries], </v>
      </c>
      <c r="I26" s="99" t="str">
        <f>IF(COUNTBLANK(G18:G25) =8, "[Enter the name of country where from equipments &amp; material shall be supplied]",CONCATENATE(I18,I19,I20,I21,I22,I23,I24,I25))</f>
        <v xml:space="preserve">[Name of Countries], </v>
      </c>
    </row>
    <row r="27" spans="1:9" ht="33" customHeight="1">
      <c r="A27" s="12"/>
      <c r="B27" s="12"/>
      <c r="C27" s="12"/>
      <c r="D27" s="12"/>
      <c r="E27" s="12"/>
    </row>
    <row r="28" spans="1:9" ht="33" customHeight="1">
      <c r="A28" s="12"/>
      <c r="B28" s="12"/>
      <c r="C28" s="12"/>
      <c r="D28" s="12"/>
      <c r="E28" s="12"/>
    </row>
    <row r="29" spans="1:9" ht="33" customHeight="1">
      <c r="A29" s="12"/>
      <c r="B29" s="12"/>
      <c r="C29" s="12"/>
      <c r="D29" s="12"/>
      <c r="E29" s="12"/>
    </row>
    <row r="30" spans="1:9" ht="20.100000000000001" customHeight="1"/>
    <row r="31" spans="1:9" ht="20.100000000000001" customHeight="1">
      <c r="A31" s="25"/>
    </row>
    <row r="32" spans="1:9" ht="20.100000000000001" customHeight="1"/>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c r="A38" s="25"/>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16" customWidth="1"/>
    <col min="2" max="2" width="23.7109375" style="16" customWidth="1"/>
    <col min="3" max="3" width="26.42578125" style="16" customWidth="1"/>
    <col min="4" max="4" width="12.28515625" style="16" customWidth="1"/>
    <col min="5" max="5" width="26.7109375" style="16" customWidth="1"/>
    <col min="6" max="8" width="9.140625" style="155"/>
    <col min="9" max="38" width="9.140625" style="156"/>
    <col min="39" max="16384" width="9.140625" style="12"/>
  </cols>
  <sheetData>
    <row r="1" spans="1:38" s="499" customFormat="1" ht="20.25" customHeight="1">
      <c r="A1" s="1153" t="str">
        <f>'Attach 3(JV)'!A1</f>
        <v>Specification No.: CC/NT/W-TR/DOM/A04/24/04796</v>
      </c>
      <c r="B1" s="1153"/>
      <c r="C1" s="1153"/>
      <c r="D1" s="511"/>
      <c r="E1" s="512" t="str">
        <f>"Attachment-4(A) "&amp; 'Attach 3(JV)'!AT1</f>
        <v xml:space="preserve">Attachment-4(A) </v>
      </c>
      <c r="F1" s="513"/>
      <c r="G1" s="513"/>
      <c r="H1" s="513"/>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row>
    <row r="2" spans="1:38" ht="11.1" customHeight="1"/>
    <row r="3" spans="1:38" ht="63" customHeight="1">
      <c r="A3" s="808" t="str">
        <f>'Attach 3(JV)'!A3</f>
        <v xml:space="preserve">400 kV Transformer  Package 4TR-04-(SIS) for 3X 500 MVA, 400/220/33kV Transformers  1x315 MVA, 400/220/33kV Transformers  Under SIS Reserve Fund </v>
      </c>
      <c r="B3" s="809"/>
      <c r="C3" s="809"/>
      <c r="D3" s="809"/>
      <c r="E3" s="809"/>
      <c r="F3" s="157"/>
      <c r="G3" s="158"/>
      <c r="H3" s="157"/>
    </row>
    <row r="4" spans="1:38" ht="11.1" customHeight="1">
      <c r="A4" s="15"/>
      <c r="H4" s="159"/>
      <c r="I4" s="160"/>
    </row>
    <row r="5" spans="1:38" ht="20.100000000000001" customHeight="1">
      <c r="A5" s="837" t="s">
        <v>330</v>
      </c>
      <c r="B5" s="837"/>
      <c r="C5" s="837"/>
      <c r="D5" s="837"/>
      <c r="E5" s="837"/>
      <c r="F5" s="157"/>
      <c r="H5" s="159"/>
      <c r="I5" s="160"/>
    </row>
    <row r="6" spans="1:38" ht="11.1" customHeight="1">
      <c r="A6" s="19"/>
      <c r="H6" s="159"/>
      <c r="I6" s="160"/>
    </row>
    <row r="7" spans="1:38" ht="20.100000000000001" customHeight="1">
      <c r="A7" s="20" t="str">
        <f>'Attach 3(JV)'!A7</f>
        <v>Bidder’s Name and Address  :</v>
      </c>
      <c r="D7" s="5" t="str">
        <f>'Attach 3(JV)'!E7</f>
        <v>To:</v>
      </c>
      <c r="H7" s="159"/>
      <c r="I7" s="160"/>
    </row>
    <row r="8" spans="1:38" s="112" customFormat="1" ht="36" customHeight="1">
      <c r="A8" s="843" t="str">
        <f>'Attach 3(JV)'!A8</f>
        <v/>
      </c>
      <c r="B8" s="843"/>
      <c r="C8" s="843"/>
      <c r="D8" s="3" t="str">
        <f>'Attach 3(JV)'!E8</f>
        <v>Contract Services</v>
      </c>
      <c r="E8" s="19"/>
      <c r="F8" s="161"/>
      <c r="G8" s="161"/>
      <c r="H8" s="162"/>
      <c r="I8" s="163"/>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row>
    <row r="9" spans="1:38" ht="20.100000000000001" customHeight="1">
      <c r="A9" s="4" t="s">
        <v>54</v>
      </c>
      <c r="B9" s="840">
        <f>'Attach 3(JV)'!B9</f>
        <v>0</v>
      </c>
      <c r="C9" s="840"/>
      <c r="D9" s="3" t="str">
        <f>'Attach 3(JV)'!E9</f>
        <v>Power Grid Corporation of India Ltd.,</v>
      </c>
      <c r="H9" s="159"/>
      <c r="I9" s="160"/>
    </row>
    <row r="10" spans="1:38" ht="20.100000000000001" customHeight="1">
      <c r="A10" s="4" t="s">
        <v>56</v>
      </c>
      <c r="B10" s="840">
        <f>'Attach 3(JV)'!B10</f>
        <v>0</v>
      </c>
      <c r="C10" s="840"/>
      <c r="D10" s="3" t="str">
        <f>'Attach 3(JV)'!E10</f>
        <v>"Saudamini", Plot No. 2, Sector 29</v>
      </c>
      <c r="H10" s="159"/>
      <c r="I10" s="160"/>
    </row>
    <row r="11" spans="1:38" ht="20.100000000000001" customHeight="1">
      <c r="B11" s="840">
        <f>'Attach 3(JV)'!B11</f>
        <v>0</v>
      </c>
      <c r="C11" s="840"/>
      <c r="D11" s="3" t="str">
        <f>'Attach 3(JV)'!E11</f>
        <v>Gurugram (Haryana) - 122001</v>
      </c>
    </row>
    <row r="12" spans="1:38" ht="15" customHeight="1">
      <c r="A12" s="19"/>
      <c r="B12" s="840">
        <f>'Attach 3(JV)'!B12</f>
        <v>0</v>
      </c>
      <c r="C12" s="840"/>
      <c r="D12" s="3"/>
    </row>
    <row r="13" spans="1:38" ht="20.100000000000001" customHeight="1">
      <c r="A13" s="16" t="s">
        <v>60</v>
      </c>
    </row>
    <row r="14" spans="1:38" ht="79.5" customHeight="1">
      <c r="A14" s="1154" t="s">
        <v>331</v>
      </c>
      <c r="B14" s="1154"/>
      <c r="C14" s="1154"/>
      <c r="D14" s="1154"/>
      <c r="E14" s="1154"/>
    </row>
    <row r="15" spans="1:38" ht="20.100000000000001" customHeight="1">
      <c r="A15" s="95" t="s">
        <v>332</v>
      </c>
      <c r="B15" s="95" t="s">
        <v>333</v>
      </c>
      <c r="C15" s="95" t="s">
        <v>334</v>
      </c>
      <c r="D15" s="95" t="s">
        <v>335</v>
      </c>
      <c r="E15" s="95" t="s">
        <v>336</v>
      </c>
    </row>
    <row r="16" spans="1:38" ht="20.100000000000001" customHeight="1">
      <c r="A16" s="96">
        <v>1</v>
      </c>
      <c r="B16" s="187"/>
      <c r="C16" s="187"/>
      <c r="D16" s="187"/>
      <c r="E16" s="187"/>
    </row>
    <row r="17" spans="1:5" ht="20.100000000000001" customHeight="1">
      <c r="A17" s="97">
        <v>2</v>
      </c>
      <c r="B17" s="188"/>
      <c r="C17" s="188"/>
      <c r="D17" s="188"/>
      <c r="E17" s="188"/>
    </row>
    <row r="18" spans="1:5" ht="20.100000000000001" customHeight="1">
      <c r="A18" s="97">
        <v>3</v>
      </c>
      <c r="B18" s="188"/>
      <c r="C18" s="188"/>
      <c r="D18" s="188"/>
      <c r="E18" s="188"/>
    </row>
    <row r="19" spans="1:5" ht="20.100000000000001" customHeight="1">
      <c r="A19" s="97">
        <v>4</v>
      </c>
      <c r="B19" s="188"/>
      <c r="C19" s="188"/>
      <c r="D19" s="188"/>
      <c r="E19" s="188"/>
    </row>
    <row r="20" spans="1:5" ht="19.5" customHeight="1">
      <c r="A20" s="98">
        <v>5</v>
      </c>
      <c r="B20" s="189"/>
      <c r="C20" s="189"/>
      <c r="D20" s="189"/>
      <c r="E20" s="189"/>
    </row>
    <row r="21" spans="1:5" ht="15" customHeight="1">
      <c r="A21" s="12"/>
      <c r="B21" s="12"/>
      <c r="C21" s="12"/>
      <c r="D21" s="12"/>
      <c r="E21" s="12"/>
    </row>
    <row r="22" spans="1:5" ht="62.25" customHeight="1">
      <c r="A22" s="1154" t="s">
        <v>337</v>
      </c>
      <c r="B22" s="1154"/>
      <c r="C22" s="1154"/>
      <c r="D22" s="1154"/>
      <c r="E22" s="1154"/>
    </row>
    <row r="23" spans="1:5" ht="15.95" customHeight="1"/>
    <row r="24" spans="1:5" ht="23.1" customHeight="1">
      <c r="C24" s="24"/>
    </row>
    <row r="25" spans="1:5" ht="23.1" customHeight="1">
      <c r="A25" s="23" t="s">
        <v>62</v>
      </c>
      <c r="B25" s="49" t="str">
        <f>'Attach 3(JV)'!B24</f>
        <v>--</v>
      </c>
      <c r="C25" s="24" t="s">
        <v>63</v>
      </c>
      <c r="D25" s="1155" t="str">
        <f>'Attach 3(JV)'!E24</f>
        <v/>
      </c>
      <c r="E25" s="1155"/>
    </row>
    <row r="26" spans="1:5" ht="23.1" customHeight="1">
      <c r="A26" s="23" t="s">
        <v>64</v>
      </c>
      <c r="B26" s="185" t="str">
        <f>'Attach 3(JV)'!B25</f>
        <v/>
      </c>
      <c r="C26" s="24" t="s">
        <v>65</v>
      </c>
      <c r="D26" s="26" t="str">
        <f>'Attach 3(JV)'!E25</f>
        <v/>
      </c>
    </row>
    <row r="27" spans="1:5" ht="23.1" customHeight="1">
      <c r="C27" s="24"/>
      <c r="D27" s="24"/>
    </row>
    <row r="28" spans="1:5" ht="20.100000000000001" customHeight="1"/>
    <row r="29" spans="1:5" ht="20.100000000000001" customHeight="1">
      <c r="A29" s="25"/>
    </row>
    <row r="30" spans="1:5" ht="20.100000000000001" customHeight="1"/>
    <row r="31" spans="1:5" ht="20.100000000000001" customHeight="1"/>
    <row r="32" spans="1:5" ht="20.100000000000001" customHeight="1">
      <c r="A32" s="25"/>
    </row>
    <row r="33" spans="1:1" ht="20.100000000000001" customHeight="1"/>
    <row r="34" spans="1:1" ht="20.100000000000001" customHeight="1">
      <c r="A34" s="25"/>
    </row>
    <row r="35" spans="1:1" ht="20.100000000000001" customHeight="1"/>
    <row r="36" spans="1:1" ht="20.100000000000001" customHeight="1">
      <c r="A36" s="25"/>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Vikash Chandra {विकास चंद्र}</cp:lastModifiedBy>
  <cp:revision/>
  <cp:lastPrinted>2024-02-09T12:11:18Z</cp:lastPrinted>
  <dcterms:created xsi:type="dcterms:W3CDTF">2010-09-27T08:09:01Z</dcterms:created>
  <dcterms:modified xsi:type="dcterms:W3CDTF">2024-04-22T07:08:27Z</dcterms:modified>
  <cp:category/>
  <cp:contentStatus/>
</cp:coreProperties>
</file>