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codeName="ThisWorkbook" hidePivotFieldList="1" defaultThemeVersion="124226"/>
  <mc:AlternateContent xmlns:mc="http://schemas.openxmlformats.org/markup-compatibility/2006">
    <mc:Choice Requires="x15">
      <x15ac:absPath xmlns:x15ac="http://schemas.microsoft.com/office/spreadsheetml/2010/11/ac" url="E:\PS C&amp;M Works\PRANIT\LTE -PRANIT\PS-I-3483 Construction of CT cover slab &amp; PCC work near equip fdn in open store at Seoni SS\Bid Doc-Updated\"/>
    </mc:Choice>
  </mc:AlternateContent>
  <xr:revisionPtr revIDLastSave="0" documentId="13_ncr:1_{929716C1-8F82-4851-B3F9-60CBCE66347B}" xr6:coauthVersionLast="47" xr6:coauthVersionMax="47" xr10:uidLastSave="{00000000-0000-0000-0000-000000000000}"/>
  <workbookProtection workbookPassword="8AFB" lockStructure="1"/>
  <bookViews>
    <workbookView xWindow="-120" yWindow="-120" windowWidth="24240" windowHeight="13140" tabRatio="732" firstSheet="1" activeTab="11" xr2:uid="{60665ADF-FE15-4D90-A501-CC13634392EF}"/>
  </bookViews>
  <sheets>
    <sheet name="Basic Data" sheetId="1" state="hidden" r:id="rId1"/>
    <sheet name="Cover" sheetId="2" r:id="rId2"/>
    <sheet name="Names of Bidder" sheetId="3" r:id="rId3"/>
    <sheet name="  Sch-1" sheetId="4" r:id="rId4"/>
    <sheet name="  Sch-2" sheetId="5" r:id="rId5"/>
    <sheet name=" (Part-III) Sch-1" sheetId="6" state="hidden" r:id="rId6"/>
    <sheet name=" (Part-III) Sch-2" sheetId="7" state="hidden" r:id="rId7"/>
    <sheet name="Sch-3" sheetId="8" r:id="rId8"/>
    <sheet name="Sch-4" sheetId="9" r:id="rId9"/>
    <sheet name="Sch-5 After Discount" sheetId="10" r:id="rId10"/>
    <sheet name="Discount" sheetId="11" r:id="rId11"/>
    <sheet name="Bid Form 2nd Envelope" sheetId="12" r:id="rId12"/>
    <sheet name="N-W" sheetId="13" state="hidden" r:id="rId13"/>
  </sheets>
  <definedNames>
    <definedName name="\A">#REF!</definedName>
    <definedName name="\B">#REF!</definedName>
    <definedName name="\C">#REF!</definedName>
    <definedName name="\M">#REF!</definedName>
    <definedName name="\N">#REF!</definedName>
    <definedName name="\P">#REF!</definedName>
    <definedName name="\R">#REF!</definedName>
    <definedName name="\U">#REF!</definedName>
    <definedName name="\V">#REF!</definedName>
    <definedName name="ab">#REF!</definedName>
    <definedName name="logo1">"Picture 7"</definedName>
    <definedName name="_xlnm.Print_Area" localSheetId="3">'  Sch-1'!$A$1:$I$43</definedName>
    <definedName name="_xlnm.Print_Area" localSheetId="4">'  Sch-2'!$A$1:$G$32</definedName>
    <definedName name="_xlnm.Print_Area" localSheetId="5">' (Part-III) Sch-1'!$A$1:$G$53</definedName>
    <definedName name="_xlnm.Print_Area" localSheetId="6">' (Part-III) Sch-2'!$A$1:$G$29</definedName>
    <definedName name="_xlnm.Print_Area" localSheetId="11">'Bid Form 2nd Envelope'!$A$1:$F$47</definedName>
    <definedName name="_xlnm.Print_Area" localSheetId="1">Cover!$B$1:$E$15</definedName>
    <definedName name="_xlnm.Print_Area" localSheetId="10">Discount!$A$2:$G$35</definedName>
    <definedName name="_xlnm.Print_Area" localSheetId="2">'Names of Bidder'!$B$1:$D$24</definedName>
    <definedName name="_xlnm.Print_Area" localSheetId="7">'Sch-3'!$A$1:$F$25</definedName>
    <definedName name="_xlnm.Print_Area" localSheetId="8">'Sch-4'!$A$1:$D$23</definedName>
    <definedName name="_xlnm.Print_Area" localSheetId="9">'Sch-5 After Discount'!$A$1:$D$33</definedName>
    <definedName name="_xlnm.Print_Titles" localSheetId="3">'  Sch-1'!$13:$15</definedName>
    <definedName name="_xlnm.Print_Titles" localSheetId="4">'  Sch-2'!$13:$15</definedName>
    <definedName name="_xlnm.Print_Titles" localSheetId="5">' (Part-III) Sch-1'!$13:$15</definedName>
    <definedName name="_xlnm.Print_Titles" localSheetId="6">' (Part-III) Sch-2'!$13:$15</definedName>
    <definedName name="_xlnm.Print_Titles" localSheetId="7">'Sch-3'!$13:$15</definedName>
    <definedName name="_xlnm.Print_Titles" localSheetId="8">'Sch-4'!$3:$13</definedName>
    <definedName name="_xlnm.Print_Titles" localSheetId="9">'Sch-5 After Discount'!$3:$13</definedName>
    <definedName name="_xlnm.Recorder">#REF!</definedName>
    <definedName name="TEST">#REF!</definedName>
    <definedName name="Z_1A26D3B9_AD8D_4AE9_81F5_E0DF795F4658_.wvu.Cols" localSheetId="3" hidden="1">'  Sch-1'!$I:$Q</definedName>
    <definedName name="Z_1A26D3B9_AD8D_4AE9_81F5_E0DF795F4658_.wvu.Cols" localSheetId="4" hidden="1">'  Sch-2'!$I:$M</definedName>
    <definedName name="Z_1A26D3B9_AD8D_4AE9_81F5_E0DF795F4658_.wvu.Cols" localSheetId="5" hidden="1">' (Part-III) Sch-1'!$I:$Q</definedName>
    <definedName name="Z_1A26D3B9_AD8D_4AE9_81F5_E0DF795F4658_.wvu.Cols" localSheetId="6" hidden="1">' (Part-III) Sch-2'!$I:$M</definedName>
    <definedName name="Z_1A26D3B9_AD8D_4AE9_81F5_E0DF795F4658_.wvu.Cols" localSheetId="10" hidden="1">Discount!$I:$P</definedName>
    <definedName name="Z_1A26D3B9_AD8D_4AE9_81F5_E0DF795F4658_.wvu.PrintArea" localSheetId="3" hidden="1">'  Sch-1'!$A$1:$G$45</definedName>
    <definedName name="Z_1A26D3B9_AD8D_4AE9_81F5_E0DF795F4658_.wvu.PrintArea" localSheetId="4" hidden="1">'  Sch-2'!$A$1:$G$34</definedName>
    <definedName name="Z_1A26D3B9_AD8D_4AE9_81F5_E0DF795F4658_.wvu.PrintArea" localSheetId="5" hidden="1">' (Part-III) Sch-1'!$A$1:$G$53</definedName>
    <definedName name="Z_1A26D3B9_AD8D_4AE9_81F5_E0DF795F4658_.wvu.PrintArea" localSheetId="6" hidden="1">' (Part-III) Sch-2'!$A$1:$G$29</definedName>
    <definedName name="Z_1A26D3B9_AD8D_4AE9_81F5_E0DF795F4658_.wvu.PrintArea" localSheetId="11" hidden="1">'Bid Form 2nd Envelope'!$A$1:$F$47</definedName>
    <definedName name="Z_1A26D3B9_AD8D_4AE9_81F5_E0DF795F4658_.wvu.PrintArea" localSheetId="1" hidden="1">Cover!$B$1:$E$15</definedName>
    <definedName name="Z_1A26D3B9_AD8D_4AE9_81F5_E0DF795F4658_.wvu.PrintArea" localSheetId="10" hidden="1">Discount!$A$2:$G$35</definedName>
    <definedName name="Z_1A26D3B9_AD8D_4AE9_81F5_E0DF795F4658_.wvu.PrintArea" localSheetId="2" hidden="1">'Names of Bidder'!$B$1:$D$24</definedName>
    <definedName name="Z_1A26D3B9_AD8D_4AE9_81F5_E0DF795F4658_.wvu.PrintArea" localSheetId="7" hidden="1">'Sch-3'!$A$1:$F$20</definedName>
    <definedName name="Z_1A26D3B9_AD8D_4AE9_81F5_E0DF795F4658_.wvu.PrintArea" localSheetId="8" hidden="1">'Sch-4'!$A$1:$D$24</definedName>
    <definedName name="Z_1A26D3B9_AD8D_4AE9_81F5_E0DF795F4658_.wvu.PrintArea" localSheetId="9" hidden="1">'Sch-5 After Discount'!$A$1:$D$35</definedName>
    <definedName name="Z_1A26D3B9_AD8D_4AE9_81F5_E0DF795F4658_.wvu.PrintTitles" localSheetId="3" hidden="1">'  Sch-1'!$13:$15</definedName>
    <definedName name="Z_1A26D3B9_AD8D_4AE9_81F5_E0DF795F4658_.wvu.PrintTitles" localSheetId="4" hidden="1">'  Sch-2'!$13:$15</definedName>
    <definedName name="Z_1A26D3B9_AD8D_4AE9_81F5_E0DF795F4658_.wvu.PrintTitles" localSheetId="5" hidden="1">' (Part-III) Sch-1'!$13:$15</definedName>
    <definedName name="Z_1A26D3B9_AD8D_4AE9_81F5_E0DF795F4658_.wvu.PrintTitles" localSheetId="6" hidden="1">' (Part-III) Sch-2'!$13:$15</definedName>
    <definedName name="Z_1A26D3B9_AD8D_4AE9_81F5_E0DF795F4658_.wvu.PrintTitles" localSheetId="7" hidden="1">'Sch-3'!$13:$15</definedName>
    <definedName name="Z_1A26D3B9_AD8D_4AE9_81F5_E0DF795F4658_.wvu.PrintTitles" localSheetId="8" hidden="1">'Sch-4'!$3:$13</definedName>
    <definedName name="Z_1A26D3B9_AD8D_4AE9_81F5_E0DF795F4658_.wvu.PrintTitles" localSheetId="9" hidden="1">'Sch-5 After Discount'!$3:$13</definedName>
    <definedName name="Z_1A26D3B9_AD8D_4AE9_81F5_E0DF795F4658_.wvu.Rows" localSheetId="3" hidden="1">'  Sch-1'!#REF!,'  Sch-1'!#REF!</definedName>
    <definedName name="Z_1A26D3B9_AD8D_4AE9_81F5_E0DF795F4658_.wvu.Rows" localSheetId="5" hidden="1">' (Part-III) Sch-1'!#REF!,' (Part-III) Sch-1'!#REF!</definedName>
    <definedName name="Z_1A26D3B9_AD8D_4AE9_81F5_E0DF795F4658_.wvu.Rows" localSheetId="0" hidden="1">'Basic Data'!$10:$20</definedName>
    <definedName name="Z_1A26D3B9_AD8D_4AE9_81F5_E0DF795F4658_.wvu.Rows" localSheetId="11" hidden="1">'Bid Form 2nd Envelope'!#REF!</definedName>
    <definedName name="Z_1A26D3B9_AD8D_4AE9_81F5_E0DF795F4658_.wvu.Rows" localSheetId="1" hidden="1">Cover!$7:$7,Cover!$10:$10</definedName>
    <definedName name="Z_1A26D3B9_AD8D_4AE9_81F5_E0DF795F4658_.wvu.Rows" localSheetId="10" hidden="1">Discount!#REF!,Discount!#REF!,Discount!#REF!,Discount!#REF!,Discount!$21:$23</definedName>
    <definedName name="Z_25334923_91A5_4F88_9A10_8FA88873EC26_.wvu.Cols" localSheetId="10" hidden="1">Discount!$I:$M</definedName>
    <definedName name="Z_25334923_91A5_4F88_9A10_8FA88873EC26_.wvu.Cols" localSheetId="7" hidden="1">'Sch-3'!$K:$P</definedName>
    <definedName name="Z_25334923_91A5_4F88_9A10_8FA88873EC26_.wvu.Cols" localSheetId="9" hidden="1">'Sch-5 After Discount'!$F:$I</definedName>
    <definedName name="Z_25334923_91A5_4F88_9A10_8FA88873EC26_.wvu.PrintArea" localSheetId="3" hidden="1">'  Sch-1'!$A$1:$G$45</definedName>
    <definedName name="Z_25334923_91A5_4F88_9A10_8FA88873EC26_.wvu.PrintArea" localSheetId="4" hidden="1">'  Sch-2'!$A$1:$G$34</definedName>
    <definedName name="Z_25334923_91A5_4F88_9A10_8FA88873EC26_.wvu.PrintArea" localSheetId="5" hidden="1">' (Part-III) Sch-1'!$A$1:$G$53</definedName>
    <definedName name="Z_25334923_91A5_4F88_9A10_8FA88873EC26_.wvu.PrintArea" localSheetId="6" hidden="1">' (Part-III) Sch-2'!$A$1:$G$29</definedName>
    <definedName name="Z_25334923_91A5_4F88_9A10_8FA88873EC26_.wvu.PrintArea" localSheetId="11" hidden="1">'Bid Form 2nd Envelope'!$A$1:$F$47</definedName>
    <definedName name="Z_25334923_91A5_4F88_9A10_8FA88873EC26_.wvu.PrintArea" localSheetId="1" hidden="1">Cover!$B$1:$E$15</definedName>
    <definedName name="Z_25334923_91A5_4F88_9A10_8FA88873EC26_.wvu.PrintArea" localSheetId="10" hidden="1">Discount!$A$2:$G$35</definedName>
    <definedName name="Z_25334923_91A5_4F88_9A10_8FA88873EC26_.wvu.PrintArea" localSheetId="2" hidden="1">'Names of Bidder'!$B$1:$D$24</definedName>
    <definedName name="Z_25334923_91A5_4F88_9A10_8FA88873EC26_.wvu.PrintArea" localSheetId="7" hidden="1">'Sch-3'!$A$1:$F$20</definedName>
    <definedName name="Z_25334923_91A5_4F88_9A10_8FA88873EC26_.wvu.PrintArea" localSheetId="8" hidden="1">'Sch-4'!$A$1:$D$24</definedName>
    <definedName name="Z_25334923_91A5_4F88_9A10_8FA88873EC26_.wvu.PrintArea" localSheetId="9" hidden="1">'Sch-5 After Discount'!$A$1:$D$35</definedName>
    <definedName name="Z_25334923_91A5_4F88_9A10_8FA88873EC26_.wvu.PrintTitles" localSheetId="3" hidden="1">'  Sch-1'!$13:$15</definedName>
    <definedName name="Z_25334923_91A5_4F88_9A10_8FA88873EC26_.wvu.PrintTitles" localSheetId="4" hidden="1">'  Sch-2'!$13:$15</definedName>
    <definedName name="Z_25334923_91A5_4F88_9A10_8FA88873EC26_.wvu.PrintTitles" localSheetId="5" hidden="1">' (Part-III) Sch-1'!$13:$15</definedName>
    <definedName name="Z_25334923_91A5_4F88_9A10_8FA88873EC26_.wvu.PrintTitles" localSheetId="6" hidden="1">' (Part-III) Sch-2'!$13:$15</definedName>
    <definedName name="Z_25334923_91A5_4F88_9A10_8FA88873EC26_.wvu.PrintTitles" localSheetId="7" hidden="1">'Sch-3'!$13:$15</definedName>
    <definedName name="Z_25334923_91A5_4F88_9A10_8FA88873EC26_.wvu.PrintTitles" localSheetId="8" hidden="1">'Sch-4'!$3:$13</definedName>
    <definedName name="Z_25334923_91A5_4F88_9A10_8FA88873EC26_.wvu.PrintTitles" localSheetId="9" hidden="1">'Sch-5 After Discount'!$3:$13</definedName>
    <definedName name="Z_25334923_91A5_4F88_9A10_8FA88873EC26_.wvu.Rows" localSheetId="0" hidden="1">'Basic Data'!$10:$20</definedName>
    <definedName name="Z_25334923_91A5_4F88_9A10_8FA88873EC26_.wvu.Rows" localSheetId="1" hidden="1">Cover!$7:$7,Cover!$10:$10</definedName>
    <definedName name="Z_25334923_91A5_4F88_9A10_8FA88873EC26_.wvu.Rows" localSheetId="10" hidden="1">Discount!$21:$23</definedName>
    <definedName name="Z_25334923_91A5_4F88_9A10_8FA88873EC26_.wvu.Rows" localSheetId="2" hidden="1">'Names of Bidder'!$6:$6,'Names of Bidder'!$13:$16</definedName>
    <definedName name="Z_25334923_91A5_4F88_9A10_8FA88873EC26_.wvu.Rows" localSheetId="8" hidden="1">'Sch-4'!#REF!</definedName>
    <definedName name="Z_25334923_91A5_4F88_9A10_8FA88873EC26_.wvu.Rows" localSheetId="9" hidden="1">'Sch-5 After Discount'!$20:$22</definedName>
    <definedName name="Z_398C7893_3C2A_4DA4_8552_014985533932_.wvu.Cols" localSheetId="3" hidden="1">'  Sch-1'!$H:$P</definedName>
    <definedName name="Z_398C7893_3C2A_4DA4_8552_014985533932_.wvu.Cols" localSheetId="4" hidden="1">'  Sch-2'!#REF!</definedName>
    <definedName name="Z_398C7893_3C2A_4DA4_8552_014985533932_.wvu.Cols" localSheetId="11" hidden="1">'Bid Form 2nd Envelope'!$Z:$AD,'Bid Form 2nd Envelope'!$AH:$AH</definedName>
    <definedName name="Z_398C7893_3C2A_4DA4_8552_014985533932_.wvu.Cols" localSheetId="10" hidden="1">Discount!$I:$M</definedName>
    <definedName name="Z_398C7893_3C2A_4DA4_8552_014985533932_.wvu.Cols" localSheetId="7" hidden="1">'Sch-3'!$G:$AF</definedName>
    <definedName name="Z_398C7893_3C2A_4DA4_8552_014985533932_.wvu.Cols" localSheetId="9" hidden="1">'Sch-5 After Discount'!$F:$G</definedName>
    <definedName name="Z_398C7893_3C2A_4DA4_8552_014985533932_.wvu.PrintArea" localSheetId="3" hidden="1">'  Sch-1'!$A$1:$G$43</definedName>
    <definedName name="Z_398C7893_3C2A_4DA4_8552_014985533932_.wvu.PrintArea" localSheetId="5" hidden="1">' (Part-III) Sch-1'!$A$1:$G$53</definedName>
    <definedName name="Z_398C7893_3C2A_4DA4_8552_014985533932_.wvu.PrintArea" localSheetId="6" hidden="1">' (Part-III) Sch-2'!$A$1:$G$29</definedName>
    <definedName name="Z_398C7893_3C2A_4DA4_8552_014985533932_.wvu.PrintArea" localSheetId="11" hidden="1">'Bid Form 2nd Envelope'!$A$1:$F$47</definedName>
    <definedName name="Z_398C7893_3C2A_4DA4_8552_014985533932_.wvu.PrintArea" localSheetId="1" hidden="1">Cover!$B$1:$E$15</definedName>
    <definedName name="Z_398C7893_3C2A_4DA4_8552_014985533932_.wvu.PrintArea" localSheetId="10" hidden="1">Discount!$A$2:$G$35</definedName>
    <definedName name="Z_398C7893_3C2A_4DA4_8552_014985533932_.wvu.PrintArea" localSheetId="2" hidden="1">'Names of Bidder'!$B$1:$D$24</definedName>
    <definedName name="Z_398C7893_3C2A_4DA4_8552_014985533932_.wvu.PrintArea" localSheetId="7" hidden="1">'Sch-3'!$A$1:$F$25</definedName>
    <definedName name="Z_398C7893_3C2A_4DA4_8552_014985533932_.wvu.PrintArea" localSheetId="8" hidden="1">'Sch-4'!$A$1:$D$23</definedName>
    <definedName name="Z_398C7893_3C2A_4DA4_8552_014985533932_.wvu.PrintArea" localSheetId="9" hidden="1">'Sch-5 After Discount'!$A$1:$D$33</definedName>
    <definedName name="Z_398C7893_3C2A_4DA4_8552_014985533932_.wvu.PrintTitles" localSheetId="3" hidden="1">'  Sch-1'!$13:$15</definedName>
    <definedName name="Z_398C7893_3C2A_4DA4_8552_014985533932_.wvu.PrintTitles" localSheetId="4" hidden="1">'  Sch-2'!$13:$15</definedName>
    <definedName name="Z_398C7893_3C2A_4DA4_8552_014985533932_.wvu.PrintTitles" localSheetId="5" hidden="1">' (Part-III) Sch-1'!$13:$15</definedName>
    <definedName name="Z_398C7893_3C2A_4DA4_8552_014985533932_.wvu.PrintTitles" localSheetId="6" hidden="1">' (Part-III) Sch-2'!$13:$15</definedName>
    <definedName name="Z_398C7893_3C2A_4DA4_8552_014985533932_.wvu.PrintTitles" localSheetId="7" hidden="1">'Sch-3'!$13:$15</definedName>
    <definedName name="Z_398C7893_3C2A_4DA4_8552_014985533932_.wvu.PrintTitles" localSheetId="8" hidden="1">'Sch-4'!$3:$13</definedName>
    <definedName name="Z_398C7893_3C2A_4DA4_8552_014985533932_.wvu.PrintTitles" localSheetId="9" hidden="1">'Sch-5 After Discount'!$3:$13</definedName>
    <definedName name="Z_398C7893_3C2A_4DA4_8552_014985533932_.wvu.Rows" localSheetId="3" hidden="1">'  Sch-1'!#REF!</definedName>
    <definedName name="Z_398C7893_3C2A_4DA4_8552_014985533932_.wvu.Rows" localSheetId="4" hidden="1">'  Sch-2'!#REF!</definedName>
    <definedName name="Z_398C7893_3C2A_4DA4_8552_014985533932_.wvu.Rows" localSheetId="0" hidden="1">'Basic Data'!$10:$20</definedName>
    <definedName name="Z_398C7893_3C2A_4DA4_8552_014985533932_.wvu.Rows" localSheetId="1" hidden="1">Cover!$7:$7,Cover!$10:$10</definedName>
    <definedName name="Z_398C7893_3C2A_4DA4_8552_014985533932_.wvu.Rows" localSheetId="10" hidden="1">Discount!$21:$23</definedName>
    <definedName name="Z_398C7893_3C2A_4DA4_8552_014985533932_.wvu.Rows" localSheetId="2" hidden="1">'Names of Bidder'!$6:$6,'Names of Bidder'!$13:$16</definedName>
    <definedName name="Z_398C7893_3C2A_4DA4_8552_014985533932_.wvu.Rows" localSheetId="7" hidden="1">'Sch-3'!$16:$19</definedName>
    <definedName name="Z_398C7893_3C2A_4DA4_8552_014985533932_.wvu.Rows" localSheetId="8" hidden="1">'Sch-4'!#REF!,'Sch-4'!$18:$18</definedName>
    <definedName name="Z_398C7893_3C2A_4DA4_8552_014985533932_.wvu.Rows" localSheetId="9" hidden="1">'Sch-5 After Discount'!$17:$27</definedName>
    <definedName name="Z_4F47A486_EA66_4D4B_9D65_1ABEAC31AACE_.wvu.Cols" localSheetId="11" hidden="1">'Bid Form 2nd Envelope'!$Z:$AE</definedName>
    <definedName name="Z_4F47A486_EA66_4D4B_9D65_1ABEAC31AACE_.wvu.Cols" localSheetId="10" hidden="1">Discount!$I:$L</definedName>
    <definedName name="Z_4F47A486_EA66_4D4B_9D65_1ABEAC31AACE_.wvu.Cols" localSheetId="7" hidden="1">'Sch-3'!$M:$M</definedName>
    <definedName name="Z_4F47A486_EA66_4D4B_9D65_1ABEAC31AACE_.wvu.Cols" localSheetId="8" hidden="1">'Sch-4'!$G:$K</definedName>
    <definedName name="Z_4F47A486_EA66_4D4B_9D65_1ABEAC31AACE_.wvu.PrintArea" localSheetId="3" hidden="1">'  Sch-1'!$A$1:$G$45</definedName>
    <definedName name="Z_4F47A486_EA66_4D4B_9D65_1ABEAC31AACE_.wvu.PrintArea" localSheetId="4" hidden="1">'  Sch-2'!$A$1:$G$34</definedName>
    <definedName name="Z_4F47A486_EA66_4D4B_9D65_1ABEAC31AACE_.wvu.PrintArea" localSheetId="5" hidden="1">' (Part-III) Sch-1'!$A$1:$G$53</definedName>
    <definedName name="Z_4F47A486_EA66_4D4B_9D65_1ABEAC31AACE_.wvu.PrintArea" localSheetId="6" hidden="1">' (Part-III) Sch-2'!$A$1:$G$29</definedName>
    <definedName name="Z_4F47A486_EA66_4D4B_9D65_1ABEAC31AACE_.wvu.PrintArea" localSheetId="11" hidden="1">'Bid Form 2nd Envelope'!$A$1:$F$47</definedName>
    <definedName name="Z_4F47A486_EA66_4D4B_9D65_1ABEAC31AACE_.wvu.PrintArea" localSheetId="1" hidden="1">Cover!$B$1:$E$15</definedName>
    <definedName name="Z_4F47A486_EA66_4D4B_9D65_1ABEAC31AACE_.wvu.PrintArea" localSheetId="10" hidden="1">Discount!$A$2:$G$35</definedName>
    <definedName name="Z_4F47A486_EA66_4D4B_9D65_1ABEAC31AACE_.wvu.PrintArea" localSheetId="2" hidden="1">'Names of Bidder'!$B$1:$D$24</definedName>
    <definedName name="Z_4F47A486_EA66_4D4B_9D65_1ABEAC31AACE_.wvu.PrintArea" localSheetId="7" hidden="1">'Sch-3'!$A$1:$F$20</definedName>
    <definedName name="Z_4F47A486_EA66_4D4B_9D65_1ABEAC31AACE_.wvu.PrintArea" localSheetId="8" hidden="1">'Sch-4'!$A$1:$D$24</definedName>
    <definedName name="Z_4F47A486_EA66_4D4B_9D65_1ABEAC31AACE_.wvu.PrintArea" localSheetId="9" hidden="1">'Sch-5 After Discount'!$A$1:$D$35</definedName>
    <definedName name="Z_4F47A486_EA66_4D4B_9D65_1ABEAC31AACE_.wvu.PrintTitles" localSheetId="3" hidden="1">'  Sch-1'!$13:$15</definedName>
    <definedName name="Z_4F47A486_EA66_4D4B_9D65_1ABEAC31AACE_.wvu.PrintTitles" localSheetId="4" hidden="1">'  Sch-2'!$13:$15</definedName>
    <definedName name="Z_4F47A486_EA66_4D4B_9D65_1ABEAC31AACE_.wvu.PrintTitles" localSheetId="5" hidden="1">' (Part-III) Sch-1'!$13:$15</definedName>
    <definedName name="Z_4F47A486_EA66_4D4B_9D65_1ABEAC31AACE_.wvu.PrintTitles" localSheetId="6" hidden="1">' (Part-III) Sch-2'!$13:$15</definedName>
    <definedName name="Z_4F47A486_EA66_4D4B_9D65_1ABEAC31AACE_.wvu.PrintTitles" localSheetId="7" hidden="1">'Sch-3'!$13:$15</definedName>
    <definedName name="Z_4F47A486_EA66_4D4B_9D65_1ABEAC31AACE_.wvu.PrintTitles" localSheetId="8" hidden="1">'Sch-4'!$3:$13</definedName>
    <definedName name="Z_4F47A486_EA66_4D4B_9D65_1ABEAC31AACE_.wvu.PrintTitles" localSheetId="9" hidden="1">'Sch-5 After Discount'!$3:$13</definedName>
    <definedName name="Z_4F47A486_EA66_4D4B_9D65_1ABEAC31AACE_.wvu.Rows" localSheetId="0" hidden="1">'Basic Data'!$10:$20</definedName>
    <definedName name="Z_4F47A486_EA66_4D4B_9D65_1ABEAC31AACE_.wvu.Rows" localSheetId="11" hidden="1">'Bid Form 2nd Envelope'!#REF!</definedName>
    <definedName name="Z_4F47A486_EA66_4D4B_9D65_1ABEAC31AACE_.wvu.Rows" localSheetId="1" hidden="1">Cover!$7:$7,Cover!$10:$10</definedName>
    <definedName name="Z_4F47A486_EA66_4D4B_9D65_1ABEAC31AACE_.wvu.Rows" localSheetId="10" hidden="1">Discount!$21:$23</definedName>
    <definedName name="Z_4F47A486_EA66_4D4B_9D65_1ABEAC31AACE_.wvu.Rows" localSheetId="2" hidden="1">'Names of Bidder'!$6:$6,'Names of Bidder'!$13:$16</definedName>
    <definedName name="Z_4F65FF32_EC61_4022_A399_2986D7B6B8B3_.wvu.PrintArea" localSheetId="3" hidden="1">'  Sch-1'!$A$1:$G$45</definedName>
    <definedName name="Z_4F65FF32_EC61_4022_A399_2986D7B6B8B3_.wvu.PrintArea" localSheetId="4" hidden="1">'  Sch-2'!$A$1:$G$34</definedName>
    <definedName name="Z_4F65FF32_EC61_4022_A399_2986D7B6B8B3_.wvu.PrintArea" localSheetId="5" hidden="1">' (Part-III) Sch-1'!$A$1:$G$53</definedName>
    <definedName name="Z_4F65FF32_EC61_4022_A399_2986D7B6B8B3_.wvu.PrintArea" localSheetId="6" hidden="1">' (Part-III) Sch-2'!$A$1:$G$29</definedName>
    <definedName name="Z_4F65FF32_EC61_4022_A399_2986D7B6B8B3_.wvu.PrintArea" localSheetId="10" hidden="1">Discount!$A$2:$G$33</definedName>
    <definedName name="Z_4F65FF32_EC61_4022_A399_2986D7B6B8B3_.wvu.PrintArea" localSheetId="7" hidden="1">'Sch-3'!$A$1:$F$20</definedName>
    <definedName name="Z_4F65FF32_EC61_4022_A399_2986D7B6B8B3_.wvu.PrintArea" localSheetId="8" hidden="1">'Sch-4'!$A$1:$D$24</definedName>
    <definedName name="Z_4F65FF32_EC61_4022_A399_2986D7B6B8B3_.wvu.PrintArea" localSheetId="9" hidden="1">'Sch-5 After Discount'!$A$1:$D$35</definedName>
    <definedName name="Z_4F65FF32_EC61_4022_A399_2986D7B6B8B3_.wvu.PrintTitles" localSheetId="3" hidden="1">'  Sch-1'!$13:$15</definedName>
    <definedName name="Z_4F65FF32_EC61_4022_A399_2986D7B6B8B3_.wvu.PrintTitles" localSheetId="4" hidden="1">'  Sch-2'!$13:$15</definedName>
    <definedName name="Z_4F65FF32_EC61_4022_A399_2986D7B6B8B3_.wvu.PrintTitles" localSheetId="5" hidden="1">' (Part-III) Sch-1'!$13:$15</definedName>
    <definedName name="Z_4F65FF32_EC61_4022_A399_2986D7B6B8B3_.wvu.PrintTitles" localSheetId="6" hidden="1">' (Part-III) Sch-2'!$13:$15</definedName>
    <definedName name="Z_4F65FF32_EC61_4022_A399_2986D7B6B8B3_.wvu.PrintTitles" localSheetId="7" hidden="1">'Sch-3'!$13:$15</definedName>
    <definedName name="Z_4F65FF32_EC61_4022_A399_2986D7B6B8B3_.wvu.PrintTitles" localSheetId="8" hidden="1">'Sch-4'!$3:$13</definedName>
    <definedName name="Z_4F65FF32_EC61_4022_A399_2986D7B6B8B3_.wvu.PrintTitles" localSheetId="9" hidden="1">'Sch-5 After Discount'!$3:$13</definedName>
    <definedName name="Z_58D82F59_8CF6_455F_B9F4_081499FDF243_.wvu.Cols" localSheetId="3" hidden="1">'  Sch-1'!$I:$M</definedName>
    <definedName name="Z_58D82F59_8CF6_455F_B9F4_081499FDF243_.wvu.Cols" localSheetId="4" hidden="1">'  Sch-2'!$I:$J</definedName>
    <definedName name="Z_58D82F59_8CF6_455F_B9F4_081499FDF243_.wvu.Cols" localSheetId="5" hidden="1">' (Part-III) Sch-1'!$I:$M</definedName>
    <definedName name="Z_58D82F59_8CF6_455F_B9F4_081499FDF243_.wvu.Cols" localSheetId="6" hidden="1">' (Part-III) Sch-2'!$I:$J</definedName>
    <definedName name="Z_58D82F59_8CF6_455F_B9F4_081499FDF243_.wvu.Cols" localSheetId="10" hidden="1">Discount!$I:$P</definedName>
    <definedName name="Z_58D82F59_8CF6_455F_B9F4_081499FDF243_.wvu.PrintArea" localSheetId="3" hidden="1">'  Sch-1'!$A$1:$G$45</definedName>
    <definedName name="Z_58D82F59_8CF6_455F_B9F4_081499FDF243_.wvu.PrintArea" localSheetId="4" hidden="1">'  Sch-2'!$A$1:$G$34</definedName>
    <definedName name="Z_58D82F59_8CF6_455F_B9F4_081499FDF243_.wvu.PrintArea" localSheetId="5" hidden="1">' (Part-III) Sch-1'!$A$1:$G$53</definedName>
    <definedName name="Z_58D82F59_8CF6_455F_B9F4_081499FDF243_.wvu.PrintArea" localSheetId="6" hidden="1">' (Part-III) Sch-2'!$A$1:$G$29</definedName>
    <definedName name="Z_58D82F59_8CF6_455F_B9F4_081499FDF243_.wvu.PrintArea" localSheetId="11" hidden="1">'Bid Form 2nd Envelope'!$A$1:$F$49</definedName>
    <definedName name="Z_58D82F59_8CF6_455F_B9F4_081499FDF243_.wvu.PrintArea" localSheetId="1" hidden="1">Cover!$B$1:$E$15</definedName>
    <definedName name="Z_58D82F59_8CF6_455F_B9F4_081499FDF243_.wvu.PrintArea" localSheetId="10" hidden="1">Discount!$A$2:$G$35</definedName>
    <definedName name="Z_58D82F59_8CF6_455F_B9F4_081499FDF243_.wvu.PrintArea" localSheetId="2" hidden="1">'Names of Bidder'!$B$1:$E$22</definedName>
    <definedName name="Z_58D82F59_8CF6_455F_B9F4_081499FDF243_.wvu.PrintArea" localSheetId="7" hidden="1">'Sch-3'!$A$1:$F$20</definedName>
    <definedName name="Z_58D82F59_8CF6_455F_B9F4_081499FDF243_.wvu.PrintArea" localSheetId="8" hidden="1">'Sch-4'!$A$1:$D$24</definedName>
    <definedName name="Z_58D82F59_8CF6_455F_B9F4_081499FDF243_.wvu.PrintArea" localSheetId="9" hidden="1">'Sch-5 After Discount'!$A$1:$D$35</definedName>
    <definedName name="Z_58D82F59_8CF6_455F_B9F4_081499FDF243_.wvu.PrintTitles" localSheetId="3" hidden="1">'  Sch-1'!$13:$15</definedName>
    <definedName name="Z_58D82F59_8CF6_455F_B9F4_081499FDF243_.wvu.PrintTitles" localSheetId="4" hidden="1">'  Sch-2'!$13:$15</definedName>
    <definedName name="Z_58D82F59_8CF6_455F_B9F4_081499FDF243_.wvu.PrintTitles" localSheetId="5" hidden="1">' (Part-III) Sch-1'!$13:$15</definedName>
    <definedName name="Z_58D82F59_8CF6_455F_B9F4_081499FDF243_.wvu.PrintTitles" localSheetId="6" hidden="1">' (Part-III) Sch-2'!$13:$15</definedName>
    <definedName name="Z_58D82F59_8CF6_455F_B9F4_081499FDF243_.wvu.PrintTitles" localSheetId="7" hidden="1">'Sch-3'!$13:$15</definedName>
    <definedName name="Z_58D82F59_8CF6_455F_B9F4_081499FDF243_.wvu.PrintTitles" localSheetId="8" hidden="1">'Sch-4'!$3:$13</definedName>
    <definedName name="Z_58D82F59_8CF6_455F_B9F4_081499FDF243_.wvu.PrintTitles" localSheetId="9" hidden="1">'Sch-5 After Discount'!$3:$13</definedName>
    <definedName name="Z_58D82F59_8CF6_455F_B9F4_081499FDF243_.wvu.Rows" localSheetId="3" hidden="1">'  Sch-1'!#REF!</definedName>
    <definedName name="Z_58D82F59_8CF6_455F_B9F4_081499FDF243_.wvu.Rows" localSheetId="5" hidden="1">' (Part-III) Sch-1'!#REF!</definedName>
    <definedName name="Z_58D82F59_8CF6_455F_B9F4_081499FDF243_.wvu.Rows" localSheetId="0" hidden="1">'Basic Data'!$11:$12</definedName>
    <definedName name="Z_58D82F59_8CF6_455F_B9F4_081499FDF243_.wvu.Rows" localSheetId="11" hidden="1">'Bid Form 2nd Envelope'!#REF!</definedName>
    <definedName name="Z_58D82F59_8CF6_455F_B9F4_081499FDF243_.wvu.Rows" localSheetId="1" hidden="1">Cover!$7:$7,Cover!$10:$10</definedName>
    <definedName name="Z_58D82F59_8CF6_455F_B9F4_081499FDF243_.wvu.Rows" localSheetId="10" hidden="1">Discount!#REF!,Discount!#REF!</definedName>
    <definedName name="Z_5E2FF645_A015_403E_863B_BADF6B75C7D1_.wvu.Cols" localSheetId="11" hidden="1">'Bid Form 2nd Envelope'!$Z:$AD,'Bid Form 2nd Envelope'!$AH:$AH</definedName>
    <definedName name="Z_5E2FF645_A015_403E_863B_BADF6B75C7D1_.wvu.Cols" localSheetId="10" hidden="1">Discount!$I:$L</definedName>
    <definedName name="Z_5E2FF645_A015_403E_863B_BADF6B75C7D1_.wvu.Cols" localSheetId="7" hidden="1">'Sch-3'!$K:$P</definedName>
    <definedName name="Z_5E2FF645_A015_403E_863B_BADF6B75C7D1_.wvu.Cols" localSheetId="9" hidden="1">'Sch-5 After Discount'!$F:$G</definedName>
    <definedName name="Z_5E2FF645_A015_403E_863B_BADF6B75C7D1_.wvu.PrintArea" localSheetId="3" hidden="1">'  Sch-1'!$A$1:$G$43</definedName>
    <definedName name="Z_5E2FF645_A015_403E_863B_BADF6B75C7D1_.wvu.PrintArea" localSheetId="4" hidden="1">'  Sch-2'!$A$1:$G$32</definedName>
    <definedName name="Z_5E2FF645_A015_403E_863B_BADF6B75C7D1_.wvu.PrintArea" localSheetId="5" hidden="1">' (Part-III) Sch-1'!$A$1:$G$53</definedName>
    <definedName name="Z_5E2FF645_A015_403E_863B_BADF6B75C7D1_.wvu.PrintArea" localSheetId="6" hidden="1">' (Part-III) Sch-2'!$A$1:$G$29</definedName>
    <definedName name="Z_5E2FF645_A015_403E_863B_BADF6B75C7D1_.wvu.PrintArea" localSheetId="11" hidden="1">'Bid Form 2nd Envelope'!$A$1:$F$47</definedName>
    <definedName name="Z_5E2FF645_A015_403E_863B_BADF6B75C7D1_.wvu.PrintArea" localSheetId="1" hidden="1">Cover!$B$1:$E$15</definedName>
    <definedName name="Z_5E2FF645_A015_403E_863B_BADF6B75C7D1_.wvu.PrintArea" localSheetId="10" hidden="1">Discount!$A$2:$G$35</definedName>
    <definedName name="Z_5E2FF645_A015_403E_863B_BADF6B75C7D1_.wvu.PrintArea" localSheetId="2" hidden="1">'Names of Bidder'!$B$1:$D$24</definedName>
    <definedName name="Z_5E2FF645_A015_403E_863B_BADF6B75C7D1_.wvu.PrintArea" localSheetId="7" hidden="1">'Sch-3'!$A$1:$F$19</definedName>
    <definedName name="Z_5E2FF645_A015_403E_863B_BADF6B75C7D1_.wvu.PrintArea" localSheetId="8" hidden="1">'Sch-4'!$A$1:$D$24</definedName>
    <definedName name="Z_5E2FF645_A015_403E_863B_BADF6B75C7D1_.wvu.PrintArea" localSheetId="9" hidden="1">'Sch-5 After Discount'!$A$1:$D$35</definedName>
    <definedName name="Z_5E2FF645_A015_403E_863B_BADF6B75C7D1_.wvu.PrintTitles" localSheetId="3" hidden="1">'  Sch-1'!$13:$15</definedName>
    <definedName name="Z_5E2FF645_A015_403E_863B_BADF6B75C7D1_.wvu.PrintTitles" localSheetId="4" hidden="1">'  Sch-2'!$13:$15</definedName>
    <definedName name="Z_5E2FF645_A015_403E_863B_BADF6B75C7D1_.wvu.PrintTitles" localSheetId="5" hidden="1">' (Part-III) Sch-1'!$13:$15</definedName>
    <definedName name="Z_5E2FF645_A015_403E_863B_BADF6B75C7D1_.wvu.PrintTitles" localSheetId="6" hidden="1">' (Part-III) Sch-2'!$13:$15</definedName>
    <definedName name="Z_5E2FF645_A015_403E_863B_BADF6B75C7D1_.wvu.PrintTitles" localSheetId="7" hidden="1">'Sch-3'!$13:$15</definedName>
    <definedName name="Z_5E2FF645_A015_403E_863B_BADF6B75C7D1_.wvu.PrintTitles" localSheetId="8" hidden="1">'Sch-4'!$3:$13</definedName>
    <definedName name="Z_5E2FF645_A015_403E_863B_BADF6B75C7D1_.wvu.PrintTitles" localSheetId="9" hidden="1">'Sch-5 After Discount'!$3:$13</definedName>
    <definedName name="Z_5E2FF645_A015_403E_863B_BADF6B75C7D1_.wvu.Rows" localSheetId="0" hidden="1">'Basic Data'!$10:$20</definedName>
    <definedName name="Z_5E2FF645_A015_403E_863B_BADF6B75C7D1_.wvu.Rows" localSheetId="1" hidden="1">Cover!$7:$7,Cover!$10:$10</definedName>
    <definedName name="Z_5E2FF645_A015_403E_863B_BADF6B75C7D1_.wvu.Rows" localSheetId="10" hidden="1">Discount!$21:$23</definedName>
    <definedName name="Z_5E2FF645_A015_403E_863B_BADF6B75C7D1_.wvu.Rows" localSheetId="2" hidden="1">'Names of Bidder'!$6:$6,'Names of Bidder'!$13:$16</definedName>
    <definedName name="Z_5E2FF645_A015_403E_863B_BADF6B75C7D1_.wvu.Rows" localSheetId="8" hidden="1">'Sch-4'!$14:$14,'Sch-4'!$17:$17</definedName>
    <definedName name="Z_5E2FF645_A015_403E_863B_BADF6B75C7D1_.wvu.Rows" localSheetId="9" hidden="1">'Sch-5 After Discount'!$17:$26</definedName>
    <definedName name="Z_696D9240_6693_44E8_B9A4_2BFADD101EE2_.wvu.Cols" localSheetId="3" hidden="1">'  Sch-1'!$J:$L</definedName>
    <definedName name="Z_696D9240_6693_44E8_B9A4_2BFADD101EE2_.wvu.Cols" localSheetId="4" hidden="1">'  Sch-2'!$I:$J</definedName>
    <definedName name="Z_696D9240_6693_44E8_B9A4_2BFADD101EE2_.wvu.Cols" localSheetId="5" hidden="1">' (Part-III) Sch-1'!$J:$L</definedName>
    <definedName name="Z_696D9240_6693_44E8_B9A4_2BFADD101EE2_.wvu.Cols" localSheetId="6" hidden="1">' (Part-III) Sch-2'!$I:$J</definedName>
    <definedName name="Z_696D9240_6693_44E8_B9A4_2BFADD101EE2_.wvu.Cols" localSheetId="10" hidden="1">Discount!$I:$P</definedName>
    <definedName name="Z_696D9240_6693_44E8_B9A4_2BFADD101EE2_.wvu.PrintArea" localSheetId="3" hidden="1">'  Sch-1'!$A$1:$G$45</definedName>
    <definedName name="Z_696D9240_6693_44E8_B9A4_2BFADD101EE2_.wvu.PrintArea" localSheetId="4" hidden="1">'  Sch-2'!$A$1:$G$34</definedName>
    <definedName name="Z_696D9240_6693_44E8_B9A4_2BFADD101EE2_.wvu.PrintArea" localSheetId="5" hidden="1">' (Part-III) Sch-1'!$A$1:$G$53</definedName>
    <definedName name="Z_696D9240_6693_44E8_B9A4_2BFADD101EE2_.wvu.PrintArea" localSheetId="6" hidden="1">' (Part-III) Sch-2'!$A$1:$G$29</definedName>
    <definedName name="Z_696D9240_6693_44E8_B9A4_2BFADD101EE2_.wvu.PrintArea" localSheetId="11" hidden="1">'Bid Form 2nd Envelope'!$A$1:$F$53</definedName>
    <definedName name="Z_696D9240_6693_44E8_B9A4_2BFADD101EE2_.wvu.PrintArea" localSheetId="1" hidden="1">Cover!$B$1:$E$15</definedName>
    <definedName name="Z_696D9240_6693_44E8_B9A4_2BFADD101EE2_.wvu.PrintArea" localSheetId="10" hidden="1">Discount!$A$2:$G$35</definedName>
    <definedName name="Z_696D9240_6693_44E8_B9A4_2BFADD101EE2_.wvu.PrintArea" localSheetId="2" hidden="1">'Names of Bidder'!$B$1:$E$22</definedName>
    <definedName name="Z_696D9240_6693_44E8_B9A4_2BFADD101EE2_.wvu.PrintArea" localSheetId="7" hidden="1">'Sch-3'!$A$1:$F$20</definedName>
    <definedName name="Z_696D9240_6693_44E8_B9A4_2BFADD101EE2_.wvu.PrintArea" localSheetId="8" hidden="1">'Sch-4'!$A$1:$D$24</definedName>
    <definedName name="Z_696D9240_6693_44E8_B9A4_2BFADD101EE2_.wvu.PrintArea" localSheetId="9" hidden="1">'Sch-5 After Discount'!$A$1:$D$35</definedName>
    <definedName name="Z_696D9240_6693_44E8_B9A4_2BFADD101EE2_.wvu.PrintTitles" localSheetId="3" hidden="1">'  Sch-1'!$13:$15</definedName>
    <definedName name="Z_696D9240_6693_44E8_B9A4_2BFADD101EE2_.wvu.PrintTitles" localSheetId="4" hidden="1">'  Sch-2'!$13:$15</definedName>
    <definedName name="Z_696D9240_6693_44E8_B9A4_2BFADD101EE2_.wvu.PrintTitles" localSheetId="5" hidden="1">' (Part-III) Sch-1'!$13:$15</definedName>
    <definedName name="Z_696D9240_6693_44E8_B9A4_2BFADD101EE2_.wvu.PrintTitles" localSheetId="6" hidden="1">' (Part-III) Sch-2'!$13:$15</definedName>
    <definedName name="Z_696D9240_6693_44E8_B9A4_2BFADD101EE2_.wvu.PrintTitles" localSheetId="7" hidden="1">'Sch-3'!$13:$15</definedName>
    <definedName name="Z_696D9240_6693_44E8_B9A4_2BFADD101EE2_.wvu.PrintTitles" localSheetId="8" hidden="1">'Sch-4'!$3:$13</definedName>
    <definedName name="Z_696D9240_6693_44E8_B9A4_2BFADD101EE2_.wvu.PrintTitles" localSheetId="9" hidden="1">'Sch-5 After Discount'!$3:$13</definedName>
    <definedName name="Z_696D9240_6693_44E8_B9A4_2BFADD101EE2_.wvu.Rows" localSheetId="3" hidden="1">'  Sch-1'!#REF!</definedName>
    <definedName name="Z_696D9240_6693_44E8_B9A4_2BFADD101EE2_.wvu.Rows" localSheetId="5" hidden="1">' (Part-III) Sch-1'!#REF!</definedName>
    <definedName name="Z_696D9240_6693_44E8_B9A4_2BFADD101EE2_.wvu.Rows" localSheetId="0" hidden="1">'Basic Data'!$11:$12</definedName>
    <definedName name="Z_696D9240_6693_44E8_B9A4_2BFADD101EE2_.wvu.Rows" localSheetId="11" hidden="1">'Bid Form 2nd Envelope'!#REF!</definedName>
    <definedName name="Z_696D9240_6693_44E8_B9A4_2BFADD101EE2_.wvu.Rows" localSheetId="1" hidden="1">Cover!$7:$7,Cover!$10:$10</definedName>
    <definedName name="Z_696D9240_6693_44E8_B9A4_2BFADD101EE2_.wvu.Rows" localSheetId="10" hidden="1">Discount!#REF!,Discount!#REF!</definedName>
    <definedName name="Z_8DC3BA4D_7811_4245_A3D0_7EE4A8A001CA_.wvu.Cols" localSheetId="11" hidden="1">'Bid Form 2nd Envelope'!$Z:$AE</definedName>
    <definedName name="Z_8DC3BA4D_7811_4245_A3D0_7EE4A8A001CA_.wvu.Cols" localSheetId="10" hidden="1">Discount!$I:$N</definedName>
    <definedName name="Z_8DC3BA4D_7811_4245_A3D0_7EE4A8A001CA_.wvu.Cols" localSheetId="7" hidden="1">'Sch-3'!$M:$M</definedName>
    <definedName name="Z_8DC3BA4D_7811_4245_A3D0_7EE4A8A001CA_.wvu.Cols" localSheetId="8" hidden="1">'Sch-4'!$G:$N</definedName>
    <definedName name="Z_8DC3BA4D_7811_4245_A3D0_7EE4A8A001CA_.wvu.PrintArea" localSheetId="3" hidden="1">'  Sch-1'!$A$1:$G$45</definedName>
    <definedName name="Z_8DC3BA4D_7811_4245_A3D0_7EE4A8A001CA_.wvu.PrintArea" localSheetId="4" hidden="1">'  Sch-2'!$A$1:$G$34</definedName>
    <definedName name="Z_8DC3BA4D_7811_4245_A3D0_7EE4A8A001CA_.wvu.PrintArea" localSheetId="5" hidden="1">' (Part-III) Sch-1'!$A$1:$G$53</definedName>
    <definedName name="Z_8DC3BA4D_7811_4245_A3D0_7EE4A8A001CA_.wvu.PrintArea" localSheetId="6" hidden="1">' (Part-III) Sch-2'!$A$1:$G$29</definedName>
    <definedName name="Z_8DC3BA4D_7811_4245_A3D0_7EE4A8A001CA_.wvu.PrintArea" localSheetId="11" hidden="1">'Bid Form 2nd Envelope'!$A$1:$F$47</definedName>
    <definedName name="Z_8DC3BA4D_7811_4245_A3D0_7EE4A8A001CA_.wvu.PrintArea" localSheetId="1" hidden="1">Cover!$B$1:$E$15</definedName>
    <definedName name="Z_8DC3BA4D_7811_4245_A3D0_7EE4A8A001CA_.wvu.PrintArea" localSheetId="10" hidden="1">Discount!$A$2:$G$35</definedName>
    <definedName name="Z_8DC3BA4D_7811_4245_A3D0_7EE4A8A001CA_.wvu.PrintArea" localSheetId="2" hidden="1">'Names of Bidder'!$B$1:$D$24</definedName>
    <definedName name="Z_8DC3BA4D_7811_4245_A3D0_7EE4A8A001CA_.wvu.PrintArea" localSheetId="7" hidden="1">'Sch-3'!$A$1:$F$20</definedName>
    <definedName name="Z_8DC3BA4D_7811_4245_A3D0_7EE4A8A001CA_.wvu.PrintArea" localSheetId="8" hidden="1">'Sch-4'!$A$1:$D$24</definedName>
    <definedName name="Z_8DC3BA4D_7811_4245_A3D0_7EE4A8A001CA_.wvu.PrintArea" localSheetId="9" hidden="1">'Sch-5 After Discount'!$A$1:$D$35</definedName>
    <definedName name="Z_8DC3BA4D_7811_4245_A3D0_7EE4A8A001CA_.wvu.PrintTitles" localSheetId="3" hidden="1">'  Sch-1'!$13:$15</definedName>
    <definedName name="Z_8DC3BA4D_7811_4245_A3D0_7EE4A8A001CA_.wvu.PrintTitles" localSheetId="4" hidden="1">'  Sch-2'!$13:$15</definedName>
    <definedName name="Z_8DC3BA4D_7811_4245_A3D0_7EE4A8A001CA_.wvu.PrintTitles" localSheetId="5" hidden="1">' (Part-III) Sch-1'!$13:$15</definedName>
    <definedName name="Z_8DC3BA4D_7811_4245_A3D0_7EE4A8A001CA_.wvu.PrintTitles" localSheetId="6" hidden="1">' (Part-III) Sch-2'!$13:$15</definedName>
    <definedName name="Z_8DC3BA4D_7811_4245_A3D0_7EE4A8A001CA_.wvu.PrintTitles" localSheetId="7" hidden="1">'Sch-3'!$13:$15</definedName>
    <definedName name="Z_8DC3BA4D_7811_4245_A3D0_7EE4A8A001CA_.wvu.PrintTitles" localSheetId="8" hidden="1">'Sch-4'!$3:$13</definedName>
    <definedName name="Z_8DC3BA4D_7811_4245_A3D0_7EE4A8A001CA_.wvu.PrintTitles" localSheetId="9" hidden="1">'Sch-5 After Discount'!$3:$13</definedName>
    <definedName name="Z_8DC3BA4D_7811_4245_A3D0_7EE4A8A001CA_.wvu.Rows" localSheetId="0" hidden="1">'Basic Data'!$10:$20</definedName>
    <definedName name="Z_8DC3BA4D_7811_4245_A3D0_7EE4A8A001CA_.wvu.Rows" localSheetId="11" hidden="1">'Bid Form 2nd Envelope'!#REF!</definedName>
    <definedName name="Z_8DC3BA4D_7811_4245_A3D0_7EE4A8A001CA_.wvu.Rows" localSheetId="1" hidden="1">Cover!$7:$7,Cover!$10:$10</definedName>
    <definedName name="Z_8DC3BA4D_7811_4245_A3D0_7EE4A8A001CA_.wvu.Rows" localSheetId="10" hidden="1">Discount!$21:$23</definedName>
    <definedName name="Z_8DC3BA4D_7811_4245_A3D0_7EE4A8A001CA_.wvu.Rows" localSheetId="2" hidden="1">'Names of Bidder'!$6:$6,'Names of Bidder'!$13:$16</definedName>
    <definedName name="Z_B0EE7D76_5806_4718_BDAD_3A3EA691E5E4_.wvu.Cols" localSheetId="3" hidden="1">'  Sch-1'!$I:$M</definedName>
    <definedName name="Z_B0EE7D76_5806_4718_BDAD_3A3EA691E5E4_.wvu.Cols" localSheetId="4" hidden="1">'  Sch-2'!$I:$J</definedName>
    <definedName name="Z_B0EE7D76_5806_4718_BDAD_3A3EA691E5E4_.wvu.Cols" localSheetId="5" hidden="1">' (Part-III) Sch-1'!$I:$M</definedName>
    <definedName name="Z_B0EE7D76_5806_4718_BDAD_3A3EA691E5E4_.wvu.Cols" localSheetId="6" hidden="1">' (Part-III) Sch-2'!$I:$J</definedName>
    <definedName name="Z_B0EE7D76_5806_4718_BDAD_3A3EA691E5E4_.wvu.Cols" localSheetId="10" hidden="1">Discount!$I:$P</definedName>
    <definedName name="Z_B0EE7D76_5806_4718_BDAD_3A3EA691E5E4_.wvu.PrintArea" localSheetId="3" hidden="1">'  Sch-1'!$A$1:$G$45</definedName>
    <definedName name="Z_B0EE7D76_5806_4718_BDAD_3A3EA691E5E4_.wvu.PrintArea" localSheetId="4" hidden="1">'  Sch-2'!$A$1:$G$34</definedName>
    <definedName name="Z_B0EE7D76_5806_4718_BDAD_3A3EA691E5E4_.wvu.PrintArea" localSheetId="5" hidden="1">' (Part-III) Sch-1'!$A$1:$G$53</definedName>
    <definedName name="Z_B0EE7D76_5806_4718_BDAD_3A3EA691E5E4_.wvu.PrintArea" localSheetId="6" hidden="1">' (Part-III) Sch-2'!$A$1:$G$29</definedName>
    <definedName name="Z_B0EE7D76_5806_4718_BDAD_3A3EA691E5E4_.wvu.PrintArea" localSheetId="11" hidden="1">'Bid Form 2nd Envelope'!$A$1:$F$49</definedName>
    <definedName name="Z_B0EE7D76_5806_4718_BDAD_3A3EA691E5E4_.wvu.PrintArea" localSheetId="1" hidden="1">Cover!$B$1:$E$15</definedName>
    <definedName name="Z_B0EE7D76_5806_4718_BDAD_3A3EA691E5E4_.wvu.PrintArea" localSheetId="10" hidden="1">Discount!$A$2:$G$35</definedName>
    <definedName name="Z_B0EE7D76_5806_4718_BDAD_3A3EA691E5E4_.wvu.PrintArea" localSheetId="2" hidden="1">'Names of Bidder'!$B$1:$E$22</definedName>
    <definedName name="Z_B0EE7D76_5806_4718_BDAD_3A3EA691E5E4_.wvu.PrintArea" localSheetId="7" hidden="1">'Sch-3'!$A$1:$F$20</definedName>
    <definedName name="Z_B0EE7D76_5806_4718_BDAD_3A3EA691E5E4_.wvu.PrintArea" localSheetId="8" hidden="1">'Sch-4'!$A$1:$D$24</definedName>
    <definedName name="Z_B0EE7D76_5806_4718_BDAD_3A3EA691E5E4_.wvu.PrintArea" localSheetId="9" hidden="1">'Sch-5 After Discount'!$A$1:$D$35</definedName>
    <definedName name="Z_B0EE7D76_5806_4718_BDAD_3A3EA691E5E4_.wvu.PrintTitles" localSheetId="3" hidden="1">'  Sch-1'!$13:$15</definedName>
    <definedName name="Z_B0EE7D76_5806_4718_BDAD_3A3EA691E5E4_.wvu.PrintTitles" localSheetId="4" hidden="1">'  Sch-2'!$13:$15</definedName>
    <definedName name="Z_B0EE7D76_5806_4718_BDAD_3A3EA691E5E4_.wvu.PrintTitles" localSheetId="5" hidden="1">' (Part-III) Sch-1'!$13:$15</definedName>
    <definedName name="Z_B0EE7D76_5806_4718_BDAD_3A3EA691E5E4_.wvu.PrintTitles" localSheetId="6" hidden="1">' (Part-III) Sch-2'!$13:$15</definedName>
    <definedName name="Z_B0EE7D76_5806_4718_BDAD_3A3EA691E5E4_.wvu.PrintTitles" localSheetId="7" hidden="1">'Sch-3'!$13:$15</definedName>
    <definedName name="Z_B0EE7D76_5806_4718_BDAD_3A3EA691E5E4_.wvu.PrintTitles" localSheetId="8" hidden="1">'Sch-4'!$3:$13</definedName>
    <definedName name="Z_B0EE7D76_5806_4718_BDAD_3A3EA691E5E4_.wvu.PrintTitles" localSheetId="9" hidden="1">'Sch-5 After Discount'!$3:$13</definedName>
    <definedName name="Z_B0EE7D76_5806_4718_BDAD_3A3EA691E5E4_.wvu.Rows" localSheetId="3" hidden="1">'  Sch-1'!#REF!</definedName>
    <definedName name="Z_B0EE7D76_5806_4718_BDAD_3A3EA691E5E4_.wvu.Rows" localSheetId="5" hidden="1">' (Part-III) Sch-1'!#REF!</definedName>
    <definedName name="Z_B0EE7D76_5806_4718_BDAD_3A3EA691E5E4_.wvu.Rows" localSheetId="0" hidden="1">'Basic Data'!$11:$12</definedName>
    <definedName name="Z_B0EE7D76_5806_4718_BDAD_3A3EA691E5E4_.wvu.Rows" localSheetId="11" hidden="1">'Bid Form 2nd Envelope'!#REF!</definedName>
    <definedName name="Z_B0EE7D76_5806_4718_BDAD_3A3EA691E5E4_.wvu.Rows" localSheetId="1" hidden="1">Cover!$7:$7,Cover!$10:$10</definedName>
    <definedName name="Z_B0EE7D76_5806_4718_BDAD_3A3EA691E5E4_.wvu.Rows" localSheetId="10" hidden="1">Discount!#REF!,Discount!#REF!</definedName>
    <definedName name="Z_B1277D53_29D6_4226_81E2_084FB62977B6_.wvu.Cols" localSheetId="3" hidden="1">'  Sch-1'!$I:$M</definedName>
    <definedName name="Z_B1277D53_29D6_4226_81E2_084FB62977B6_.wvu.Cols" localSheetId="4" hidden="1">'  Sch-2'!$I:$J</definedName>
    <definedName name="Z_B1277D53_29D6_4226_81E2_084FB62977B6_.wvu.Cols" localSheetId="5" hidden="1">' (Part-III) Sch-1'!$I:$M</definedName>
    <definedName name="Z_B1277D53_29D6_4226_81E2_084FB62977B6_.wvu.Cols" localSheetId="6" hidden="1">' (Part-III) Sch-2'!$I:$J</definedName>
    <definedName name="Z_B1277D53_29D6_4226_81E2_084FB62977B6_.wvu.Cols" localSheetId="10" hidden="1">Discount!$I:$P</definedName>
    <definedName name="Z_B1277D53_29D6_4226_81E2_084FB62977B6_.wvu.PrintArea" localSheetId="3" hidden="1">'  Sch-1'!$A$1:$G$45</definedName>
    <definedName name="Z_B1277D53_29D6_4226_81E2_084FB62977B6_.wvu.PrintArea" localSheetId="4" hidden="1">'  Sch-2'!$A$1:$G$34</definedName>
    <definedName name="Z_B1277D53_29D6_4226_81E2_084FB62977B6_.wvu.PrintArea" localSheetId="5" hidden="1">' (Part-III) Sch-1'!$A$1:$G$53</definedName>
    <definedName name="Z_B1277D53_29D6_4226_81E2_084FB62977B6_.wvu.PrintArea" localSheetId="6" hidden="1">' (Part-III) Sch-2'!$A$1:$G$29</definedName>
    <definedName name="Z_B1277D53_29D6_4226_81E2_084FB62977B6_.wvu.PrintArea" localSheetId="11" hidden="1">'Bid Form 2nd Envelope'!$A$1:$F$47</definedName>
    <definedName name="Z_B1277D53_29D6_4226_81E2_084FB62977B6_.wvu.PrintArea" localSheetId="1" hidden="1">Cover!$B$1:$E$15</definedName>
    <definedName name="Z_B1277D53_29D6_4226_81E2_084FB62977B6_.wvu.PrintArea" localSheetId="10" hidden="1">Discount!$A$2:$G$35</definedName>
    <definedName name="Z_B1277D53_29D6_4226_81E2_084FB62977B6_.wvu.PrintArea" localSheetId="2" hidden="1">'Names of Bidder'!$B$1:$D$24</definedName>
    <definedName name="Z_B1277D53_29D6_4226_81E2_084FB62977B6_.wvu.PrintArea" localSheetId="7" hidden="1">'Sch-3'!$A$1:$F$20</definedName>
    <definedName name="Z_B1277D53_29D6_4226_81E2_084FB62977B6_.wvu.PrintArea" localSheetId="8" hidden="1">'Sch-4'!$A$1:$D$24</definedName>
    <definedName name="Z_B1277D53_29D6_4226_81E2_084FB62977B6_.wvu.PrintArea" localSheetId="9" hidden="1">'Sch-5 After Discount'!$A$1:$D$35</definedName>
    <definedName name="Z_B1277D53_29D6_4226_81E2_084FB62977B6_.wvu.PrintTitles" localSheetId="3" hidden="1">'  Sch-1'!$13:$15</definedName>
    <definedName name="Z_B1277D53_29D6_4226_81E2_084FB62977B6_.wvu.PrintTitles" localSheetId="4" hidden="1">'  Sch-2'!$13:$15</definedName>
    <definedName name="Z_B1277D53_29D6_4226_81E2_084FB62977B6_.wvu.PrintTitles" localSheetId="5" hidden="1">' (Part-III) Sch-1'!$13:$15</definedName>
    <definedName name="Z_B1277D53_29D6_4226_81E2_084FB62977B6_.wvu.PrintTitles" localSheetId="6" hidden="1">' (Part-III) Sch-2'!$13:$15</definedName>
    <definedName name="Z_B1277D53_29D6_4226_81E2_084FB62977B6_.wvu.PrintTitles" localSheetId="7" hidden="1">'Sch-3'!$13:$15</definedName>
    <definedName name="Z_B1277D53_29D6_4226_81E2_084FB62977B6_.wvu.PrintTitles" localSheetId="8" hidden="1">'Sch-4'!$3:$13</definedName>
    <definedName name="Z_B1277D53_29D6_4226_81E2_084FB62977B6_.wvu.PrintTitles" localSheetId="9" hidden="1">'Sch-5 After Discount'!$3:$13</definedName>
    <definedName name="Z_B1277D53_29D6_4226_81E2_084FB62977B6_.wvu.Rows" localSheetId="3" hidden="1">'  Sch-1'!#REF!</definedName>
    <definedName name="Z_B1277D53_29D6_4226_81E2_084FB62977B6_.wvu.Rows" localSheetId="5" hidden="1">' (Part-III) Sch-1'!#REF!</definedName>
    <definedName name="Z_B1277D53_29D6_4226_81E2_084FB62977B6_.wvu.Rows" localSheetId="0" hidden="1">'Basic Data'!$11:$12</definedName>
    <definedName name="Z_B1277D53_29D6_4226_81E2_084FB62977B6_.wvu.Rows" localSheetId="11" hidden="1">'Bid Form 2nd Envelope'!#REF!</definedName>
    <definedName name="Z_B1277D53_29D6_4226_81E2_084FB62977B6_.wvu.Rows" localSheetId="1" hidden="1">Cover!$7:$7,Cover!$10:$10</definedName>
    <definedName name="Z_B1277D53_29D6_4226_81E2_084FB62977B6_.wvu.Rows" localSheetId="10" hidden="1">Discount!#REF!,Discount!#REF!</definedName>
    <definedName name="Z_BAD0225F_C858_4E40_A5E7_64BB5328C88A_.wvu.Cols" localSheetId="10" hidden="1">Discount!$I:$M</definedName>
    <definedName name="Z_BAD0225F_C858_4E40_A5E7_64BB5328C88A_.wvu.Cols" localSheetId="7" hidden="1">'Sch-3'!$K:$P</definedName>
    <definedName name="Z_BAD0225F_C858_4E40_A5E7_64BB5328C88A_.wvu.Cols" localSheetId="9" hidden="1">'Sch-5 After Discount'!$F:$G</definedName>
    <definedName name="Z_BAD0225F_C858_4E40_A5E7_64BB5328C88A_.wvu.PrintArea" localSheetId="3" hidden="1">'  Sch-1'!$A$1:$G$45</definedName>
    <definedName name="Z_BAD0225F_C858_4E40_A5E7_64BB5328C88A_.wvu.PrintArea" localSheetId="4" hidden="1">'  Sch-2'!$A$1:$G$34</definedName>
    <definedName name="Z_BAD0225F_C858_4E40_A5E7_64BB5328C88A_.wvu.PrintArea" localSheetId="5" hidden="1">' (Part-III) Sch-1'!$A$1:$G$53</definedName>
    <definedName name="Z_BAD0225F_C858_4E40_A5E7_64BB5328C88A_.wvu.PrintArea" localSheetId="6" hidden="1">' (Part-III) Sch-2'!$A$1:$G$29</definedName>
    <definedName name="Z_BAD0225F_C858_4E40_A5E7_64BB5328C88A_.wvu.PrintArea" localSheetId="11" hidden="1">'Bid Form 2nd Envelope'!$A$1:$F$47</definedName>
    <definedName name="Z_BAD0225F_C858_4E40_A5E7_64BB5328C88A_.wvu.PrintArea" localSheetId="1" hidden="1">Cover!$B$1:$E$15</definedName>
    <definedName name="Z_BAD0225F_C858_4E40_A5E7_64BB5328C88A_.wvu.PrintArea" localSheetId="10" hidden="1">Discount!$A$2:$G$35</definedName>
    <definedName name="Z_BAD0225F_C858_4E40_A5E7_64BB5328C88A_.wvu.PrintArea" localSheetId="2" hidden="1">'Names of Bidder'!$B$1:$D$24</definedName>
    <definedName name="Z_BAD0225F_C858_4E40_A5E7_64BB5328C88A_.wvu.PrintArea" localSheetId="7" hidden="1">'Sch-3'!$A$1:$F$20</definedName>
    <definedName name="Z_BAD0225F_C858_4E40_A5E7_64BB5328C88A_.wvu.PrintArea" localSheetId="8" hidden="1">'Sch-4'!$A$1:$D$24</definedName>
    <definedName name="Z_BAD0225F_C858_4E40_A5E7_64BB5328C88A_.wvu.PrintArea" localSheetId="9" hidden="1">'Sch-5 After Discount'!$A$1:$D$35</definedName>
    <definedName name="Z_BAD0225F_C858_4E40_A5E7_64BB5328C88A_.wvu.PrintTitles" localSheetId="3" hidden="1">'  Sch-1'!$13:$15</definedName>
    <definedName name="Z_BAD0225F_C858_4E40_A5E7_64BB5328C88A_.wvu.PrintTitles" localSheetId="4" hidden="1">'  Sch-2'!$13:$15</definedName>
    <definedName name="Z_BAD0225F_C858_4E40_A5E7_64BB5328C88A_.wvu.PrintTitles" localSheetId="5" hidden="1">' (Part-III) Sch-1'!$13:$15</definedName>
    <definedName name="Z_BAD0225F_C858_4E40_A5E7_64BB5328C88A_.wvu.PrintTitles" localSheetId="6" hidden="1">' (Part-III) Sch-2'!$13:$15</definedName>
    <definedName name="Z_BAD0225F_C858_4E40_A5E7_64BB5328C88A_.wvu.PrintTitles" localSheetId="7" hidden="1">'Sch-3'!$13:$15</definedName>
    <definedName name="Z_BAD0225F_C858_4E40_A5E7_64BB5328C88A_.wvu.PrintTitles" localSheetId="8" hidden="1">'Sch-4'!$3:$13</definedName>
    <definedName name="Z_BAD0225F_C858_4E40_A5E7_64BB5328C88A_.wvu.PrintTitles" localSheetId="9" hidden="1">'Sch-5 After Discount'!$3:$13</definedName>
    <definedName name="Z_BAD0225F_C858_4E40_A5E7_64BB5328C88A_.wvu.Rows" localSheetId="0" hidden="1">'Basic Data'!$10:$20</definedName>
    <definedName name="Z_BAD0225F_C858_4E40_A5E7_64BB5328C88A_.wvu.Rows" localSheetId="1" hidden="1">Cover!$7:$7,Cover!$10:$10</definedName>
    <definedName name="Z_BAD0225F_C858_4E40_A5E7_64BB5328C88A_.wvu.Rows" localSheetId="10" hidden="1">Discount!$21:$23</definedName>
    <definedName name="Z_BAD0225F_C858_4E40_A5E7_64BB5328C88A_.wvu.Rows" localSheetId="2" hidden="1">'Names of Bidder'!$6:$6,'Names of Bidder'!$13:$16</definedName>
    <definedName name="Z_BEF72719_4CCF_4C9B_95F6_0F3535FF30B3_.wvu.Cols" localSheetId="11" hidden="1">'Bid Form 2nd Envelope'!$Z:$AD,'Bid Form 2nd Envelope'!$AH:$AH</definedName>
    <definedName name="Z_BEF72719_4CCF_4C9B_95F6_0F3535FF30B3_.wvu.Cols" localSheetId="10" hidden="1">Discount!$I:$M</definedName>
    <definedName name="Z_BEF72719_4CCF_4C9B_95F6_0F3535FF30B3_.wvu.Cols" localSheetId="7" hidden="1">'Sch-3'!$K:$P</definedName>
    <definedName name="Z_BEF72719_4CCF_4C9B_95F6_0F3535FF30B3_.wvu.Cols" localSheetId="9" hidden="1">'Sch-5 After Discount'!$F:$G</definedName>
    <definedName name="Z_BEF72719_4CCF_4C9B_95F6_0F3535FF30B3_.wvu.PrintArea" localSheetId="3" hidden="1">'  Sch-1'!$A$1:$G$43</definedName>
    <definedName name="Z_BEF72719_4CCF_4C9B_95F6_0F3535FF30B3_.wvu.PrintArea" localSheetId="4" hidden="1">'  Sch-2'!$A$1:$G$32</definedName>
    <definedName name="Z_BEF72719_4CCF_4C9B_95F6_0F3535FF30B3_.wvu.PrintArea" localSheetId="5" hidden="1">' (Part-III) Sch-1'!$A$1:$G$53</definedName>
    <definedName name="Z_BEF72719_4CCF_4C9B_95F6_0F3535FF30B3_.wvu.PrintArea" localSheetId="6" hidden="1">' (Part-III) Sch-2'!$A$1:$G$29</definedName>
    <definedName name="Z_BEF72719_4CCF_4C9B_95F6_0F3535FF30B3_.wvu.PrintArea" localSheetId="11" hidden="1">'Bid Form 2nd Envelope'!$A$1:$F$47</definedName>
    <definedName name="Z_BEF72719_4CCF_4C9B_95F6_0F3535FF30B3_.wvu.PrintArea" localSheetId="1" hidden="1">Cover!$B$1:$E$15</definedName>
    <definedName name="Z_BEF72719_4CCF_4C9B_95F6_0F3535FF30B3_.wvu.PrintArea" localSheetId="10" hidden="1">Discount!$A$2:$G$35</definedName>
    <definedName name="Z_BEF72719_4CCF_4C9B_95F6_0F3535FF30B3_.wvu.PrintArea" localSheetId="2" hidden="1">'Names of Bidder'!$B$1:$D$24</definedName>
    <definedName name="Z_BEF72719_4CCF_4C9B_95F6_0F3535FF30B3_.wvu.PrintArea" localSheetId="7" hidden="1">'Sch-3'!$A$1:$F$20</definedName>
    <definedName name="Z_BEF72719_4CCF_4C9B_95F6_0F3535FF30B3_.wvu.PrintArea" localSheetId="8" hidden="1">'Sch-4'!$A$1:$D$24</definedName>
    <definedName name="Z_BEF72719_4CCF_4C9B_95F6_0F3535FF30B3_.wvu.PrintArea" localSheetId="9" hidden="1">'Sch-5 After Discount'!$A$1:$D$35</definedName>
    <definedName name="Z_BEF72719_4CCF_4C9B_95F6_0F3535FF30B3_.wvu.PrintTitles" localSheetId="3" hidden="1">'  Sch-1'!$13:$15</definedName>
    <definedName name="Z_BEF72719_4CCF_4C9B_95F6_0F3535FF30B3_.wvu.PrintTitles" localSheetId="4" hidden="1">'  Sch-2'!$13:$15</definedName>
    <definedName name="Z_BEF72719_4CCF_4C9B_95F6_0F3535FF30B3_.wvu.PrintTitles" localSheetId="5" hidden="1">' (Part-III) Sch-1'!$13:$15</definedName>
    <definedName name="Z_BEF72719_4CCF_4C9B_95F6_0F3535FF30B3_.wvu.PrintTitles" localSheetId="6" hidden="1">' (Part-III) Sch-2'!$13:$15</definedName>
    <definedName name="Z_BEF72719_4CCF_4C9B_95F6_0F3535FF30B3_.wvu.PrintTitles" localSheetId="7" hidden="1">'Sch-3'!$13:$15</definedName>
    <definedName name="Z_BEF72719_4CCF_4C9B_95F6_0F3535FF30B3_.wvu.PrintTitles" localSheetId="8" hidden="1">'Sch-4'!$3:$13</definedName>
    <definedName name="Z_BEF72719_4CCF_4C9B_95F6_0F3535FF30B3_.wvu.PrintTitles" localSheetId="9" hidden="1">'Sch-5 After Discount'!$3:$13</definedName>
    <definedName name="Z_BEF72719_4CCF_4C9B_95F6_0F3535FF30B3_.wvu.Rows" localSheetId="0" hidden="1">'Basic Data'!$10:$20</definedName>
    <definedName name="Z_BEF72719_4CCF_4C9B_95F6_0F3535FF30B3_.wvu.Rows" localSheetId="1" hidden="1">Cover!$7:$7,Cover!$10:$10</definedName>
    <definedName name="Z_BEF72719_4CCF_4C9B_95F6_0F3535FF30B3_.wvu.Rows" localSheetId="10" hidden="1">Discount!$21:$23</definedName>
    <definedName name="Z_BEF72719_4CCF_4C9B_95F6_0F3535FF30B3_.wvu.Rows" localSheetId="2" hidden="1">'Names of Bidder'!$6:$6,'Names of Bidder'!$13:$16</definedName>
    <definedName name="Z_BEF72719_4CCF_4C9B_95F6_0F3535FF30B3_.wvu.Rows" localSheetId="8" hidden="1">'Sch-4'!$14:$14,'Sch-4'!$17:$17</definedName>
    <definedName name="Z_BEF72719_4CCF_4C9B_95F6_0F3535FF30B3_.wvu.Rows" localSheetId="9" hidden="1">'Sch-5 After Discount'!$17:$26</definedName>
    <definedName name="Z_C3C2F6BE_1796_4187_BF38_BACEF6057F57_.wvu.Cols" localSheetId="11" hidden="1">'Bid Form 2nd Envelope'!$Z:$AD,'Bid Form 2nd Envelope'!$AH:$AH</definedName>
    <definedName name="Z_C3C2F6BE_1796_4187_BF38_BACEF6057F57_.wvu.Cols" localSheetId="10" hidden="1">Discount!$I:$M</definedName>
    <definedName name="Z_C3C2F6BE_1796_4187_BF38_BACEF6057F57_.wvu.Cols" localSheetId="7" hidden="1">'Sch-3'!$K:$P</definedName>
    <definedName name="Z_C3C2F6BE_1796_4187_BF38_BACEF6057F57_.wvu.Cols" localSheetId="9" hidden="1">'Sch-5 After Discount'!$F:$G</definedName>
    <definedName name="Z_C3C2F6BE_1796_4187_BF38_BACEF6057F57_.wvu.PrintArea" localSheetId="3" hidden="1">'  Sch-1'!$A$1:$G$43</definedName>
    <definedName name="Z_C3C2F6BE_1796_4187_BF38_BACEF6057F57_.wvu.PrintArea" localSheetId="4" hidden="1">'  Sch-2'!$A$1:$G$32</definedName>
    <definedName name="Z_C3C2F6BE_1796_4187_BF38_BACEF6057F57_.wvu.PrintArea" localSheetId="5" hidden="1">' (Part-III) Sch-1'!$A$1:$G$53</definedName>
    <definedName name="Z_C3C2F6BE_1796_4187_BF38_BACEF6057F57_.wvu.PrintArea" localSheetId="6" hidden="1">' (Part-III) Sch-2'!$A$1:$G$29</definedName>
    <definedName name="Z_C3C2F6BE_1796_4187_BF38_BACEF6057F57_.wvu.PrintArea" localSheetId="11" hidden="1">'Bid Form 2nd Envelope'!$A$1:$F$47</definedName>
    <definedName name="Z_C3C2F6BE_1796_4187_BF38_BACEF6057F57_.wvu.PrintArea" localSheetId="1" hidden="1">Cover!$B$1:$E$15</definedName>
    <definedName name="Z_C3C2F6BE_1796_4187_BF38_BACEF6057F57_.wvu.PrintArea" localSheetId="10" hidden="1">Discount!$A$2:$G$35</definedName>
    <definedName name="Z_C3C2F6BE_1796_4187_BF38_BACEF6057F57_.wvu.PrintArea" localSheetId="2" hidden="1">'Names of Bidder'!$B$1:$D$24</definedName>
    <definedName name="Z_C3C2F6BE_1796_4187_BF38_BACEF6057F57_.wvu.PrintArea" localSheetId="7" hidden="1">'Sch-3'!$A$1:$F$19</definedName>
    <definedName name="Z_C3C2F6BE_1796_4187_BF38_BACEF6057F57_.wvu.PrintArea" localSheetId="8" hidden="1">'Sch-4'!$A$1:$D$24</definedName>
    <definedName name="Z_C3C2F6BE_1796_4187_BF38_BACEF6057F57_.wvu.PrintArea" localSheetId="9" hidden="1">'Sch-5 After Discount'!$A$1:$D$35</definedName>
    <definedName name="Z_C3C2F6BE_1796_4187_BF38_BACEF6057F57_.wvu.PrintTitles" localSheetId="3" hidden="1">'  Sch-1'!$13:$15</definedName>
    <definedName name="Z_C3C2F6BE_1796_4187_BF38_BACEF6057F57_.wvu.PrintTitles" localSheetId="4" hidden="1">'  Sch-2'!$13:$15</definedName>
    <definedName name="Z_C3C2F6BE_1796_4187_BF38_BACEF6057F57_.wvu.PrintTitles" localSheetId="5" hidden="1">' (Part-III) Sch-1'!$13:$15</definedName>
    <definedName name="Z_C3C2F6BE_1796_4187_BF38_BACEF6057F57_.wvu.PrintTitles" localSheetId="6" hidden="1">' (Part-III) Sch-2'!$13:$15</definedName>
    <definedName name="Z_C3C2F6BE_1796_4187_BF38_BACEF6057F57_.wvu.PrintTitles" localSheetId="7" hidden="1">'Sch-3'!$13:$15</definedName>
    <definedName name="Z_C3C2F6BE_1796_4187_BF38_BACEF6057F57_.wvu.PrintTitles" localSheetId="8" hidden="1">'Sch-4'!$3:$13</definedName>
    <definedName name="Z_C3C2F6BE_1796_4187_BF38_BACEF6057F57_.wvu.PrintTitles" localSheetId="9" hidden="1">'Sch-5 After Discount'!$3:$13</definedName>
    <definedName name="Z_C3C2F6BE_1796_4187_BF38_BACEF6057F57_.wvu.Rows" localSheetId="0" hidden="1">'Basic Data'!$10:$20</definedName>
    <definedName name="Z_C3C2F6BE_1796_4187_BF38_BACEF6057F57_.wvu.Rows" localSheetId="1" hidden="1">Cover!$7:$7,Cover!$10:$10</definedName>
    <definedName name="Z_C3C2F6BE_1796_4187_BF38_BACEF6057F57_.wvu.Rows" localSheetId="10" hidden="1">Discount!$21:$23</definedName>
    <definedName name="Z_C3C2F6BE_1796_4187_BF38_BACEF6057F57_.wvu.Rows" localSheetId="2" hidden="1">'Names of Bidder'!$6:$6,'Names of Bidder'!$13:$16</definedName>
    <definedName name="Z_C3C2F6BE_1796_4187_BF38_BACEF6057F57_.wvu.Rows" localSheetId="8" hidden="1">'Sch-4'!$14:$14,'Sch-4'!$17:$17</definedName>
    <definedName name="Z_C3C2F6BE_1796_4187_BF38_BACEF6057F57_.wvu.Rows" localSheetId="9" hidden="1">'Sch-5 After Discount'!$17:$26</definedName>
    <definedName name="Z_CF0E662C_D3BC_4297_99E8_62C40B3B7AD9_.wvu.Cols" localSheetId="10" hidden="1">Discount!$I:$L</definedName>
    <definedName name="Z_CF0E662C_D3BC_4297_99E8_62C40B3B7AD9_.wvu.Cols" localSheetId="7" hidden="1">'Sch-3'!$K:$P</definedName>
    <definedName name="Z_CF0E662C_D3BC_4297_99E8_62C40B3B7AD9_.wvu.Cols" localSheetId="9" hidden="1">'Sch-5 After Discount'!$F:$G</definedName>
    <definedName name="Z_CF0E662C_D3BC_4297_99E8_62C40B3B7AD9_.wvu.PrintArea" localSheetId="3" hidden="1">'  Sch-1'!$A$1:$G$43</definedName>
    <definedName name="Z_CF0E662C_D3BC_4297_99E8_62C40B3B7AD9_.wvu.PrintArea" localSheetId="4" hidden="1">'  Sch-2'!$A$1:$G$32</definedName>
    <definedName name="Z_CF0E662C_D3BC_4297_99E8_62C40B3B7AD9_.wvu.PrintArea" localSheetId="5" hidden="1">' (Part-III) Sch-1'!$A$1:$G$53</definedName>
    <definedName name="Z_CF0E662C_D3BC_4297_99E8_62C40B3B7AD9_.wvu.PrintArea" localSheetId="6" hidden="1">' (Part-III) Sch-2'!$A$1:$G$29</definedName>
    <definedName name="Z_CF0E662C_D3BC_4297_99E8_62C40B3B7AD9_.wvu.PrintArea" localSheetId="11" hidden="1">'Bid Form 2nd Envelope'!$A$1:$F$47</definedName>
    <definedName name="Z_CF0E662C_D3BC_4297_99E8_62C40B3B7AD9_.wvu.PrintArea" localSheetId="1" hidden="1">Cover!$B$1:$E$15</definedName>
    <definedName name="Z_CF0E662C_D3BC_4297_99E8_62C40B3B7AD9_.wvu.PrintArea" localSheetId="10" hidden="1">Discount!$A$2:$G$35</definedName>
    <definedName name="Z_CF0E662C_D3BC_4297_99E8_62C40B3B7AD9_.wvu.PrintArea" localSheetId="2" hidden="1">'Names of Bidder'!$B$1:$D$24</definedName>
    <definedName name="Z_CF0E662C_D3BC_4297_99E8_62C40B3B7AD9_.wvu.PrintArea" localSheetId="7" hidden="1">'Sch-3'!$A$1:$F$19</definedName>
    <definedName name="Z_CF0E662C_D3BC_4297_99E8_62C40B3B7AD9_.wvu.PrintArea" localSheetId="8" hidden="1">'Sch-4'!$A$1:$D$24</definedName>
    <definedName name="Z_CF0E662C_D3BC_4297_99E8_62C40B3B7AD9_.wvu.PrintArea" localSheetId="9" hidden="1">'Sch-5 After Discount'!$A$1:$D$35</definedName>
    <definedName name="Z_CF0E662C_D3BC_4297_99E8_62C40B3B7AD9_.wvu.PrintTitles" localSheetId="3" hidden="1">'  Sch-1'!$13:$15</definedName>
    <definedName name="Z_CF0E662C_D3BC_4297_99E8_62C40B3B7AD9_.wvu.PrintTitles" localSheetId="4" hidden="1">'  Sch-2'!$13:$15</definedName>
    <definedName name="Z_CF0E662C_D3BC_4297_99E8_62C40B3B7AD9_.wvu.PrintTitles" localSheetId="5" hidden="1">' (Part-III) Sch-1'!$13:$15</definedName>
    <definedName name="Z_CF0E662C_D3BC_4297_99E8_62C40B3B7AD9_.wvu.PrintTitles" localSheetId="6" hidden="1">' (Part-III) Sch-2'!$13:$15</definedName>
    <definedName name="Z_CF0E662C_D3BC_4297_99E8_62C40B3B7AD9_.wvu.PrintTitles" localSheetId="7" hidden="1">'Sch-3'!$13:$15</definedName>
    <definedName name="Z_CF0E662C_D3BC_4297_99E8_62C40B3B7AD9_.wvu.PrintTitles" localSheetId="8" hidden="1">'Sch-4'!$3:$13</definedName>
    <definedName name="Z_CF0E662C_D3BC_4297_99E8_62C40B3B7AD9_.wvu.PrintTitles" localSheetId="9" hidden="1">'Sch-5 After Discount'!$3:$13</definedName>
    <definedName name="Z_CF0E662C_D3BC_4297_99E8_62C40B3B7AD9_.wvu.Rows" localSheetId="0" hidden="1">'Basic Data'!$10:$20</definedName>
    <definedName name="Z_CF0E662C_D3BC_4297_99E8_62C40B3B7AD9_.wvu.Rows" localSheetId="1" hidden="1">Cover!$7:$7,Cover!$10:$10</definedName>
    <definedName name="Z_CF0E662C_D3BC_4297_99E8_62C40B3B7AD9_.wvu.Rows" localSheetId="10" hidden="1">Discount!$21:$23</definedName>
    <definedName name="Z_CF0E662C_D3BC_4297_99E8_62C40B3B7AD9_.wvu.Rows" localSheetId="2" hidden="1">'Names of Bidder'!$6:$6,'Names of Bidder'!$13:$16</definedName>
    <definedName name="Z_CF0E662C_D3BC_4297_99E8_62C40B3B7AD9_.wvu.Rows" localSheetId="8" hidden="1">'Sch-4'!$14:$14,'Sch-4'!$17:$17</definedName>
    <definedName name="Z_CF0E662C_D3BC_4297_99E8_62C40B3B7AD9_.wvu.Rows" localSheetId="9" hidden="1">'Sch-5 After Discount'!$17:$26</definedName>
    <definedName name="Z_E95B21C1_D936_4435_AF6F_90CF0B6A7506_.wvu.Cols" localSheetId="3" hidden="1">'  Sch-1'!$I:$M</definedName>
    <definedName name="Z_E95B21C1_D936_4435_AF6F_90CF0B6A7506_.wvu.Cols" localSheetId="4" hidden="1">'  Sch-2'!$I:$J</definedName>
    <definedName name="Z_E95B21C1_D936_4435_AF6F_90CF0B6A7506_.wvu.Cols" localSheetId="5" hidden="1">' (Part-III) Sch-1'!$I:$M</definedName>
    <definedName name="Z_E95B21C1_D936_4435_AF6F_90CF0B6A7506_.wvu.Cols" localSheetId="6" hidden="1">' (Part-III) Sch-2'!$I:$J</definedName>
    <definedName name="Z_E95B21C1_D936_4435_AF6F_90CF0B6A7506_.wvu.Cols" localSheetId="10" hidden="1">Discount!$I:$P</definedName>
    <definedName name="Z_E95B21C1_D936_4435_AF6F_90CF0B6A7506_.wvu.PrintArea" localSheetId="3" hidden="1">'  Sch-1'!$A$1:$G$45</definedName>
    <definedName name="Z_E95B21C1_D936_4435_AF6F_90CF0B6A7506_.wvu.PrintArea" localSheetId="4" hidden="1">'  Sch-2'!$A$1:$G$34</definedName>
    <definedName name="Z_E95B21C1_D936_4435_AF6F_90CF0B6A7506_.wvu.PrintArea" localSheetId="5" hidden="1">' (Part-III) Sch-1'!$A$1:$G$53</definedName>
    <definedName name="Z_E95B21C1_D936_4435_AF6F_90CF0B6A7506_.wvu.PrintArea" localSheetId="6" hidden="1">' (Part-III) Sch-2'!$A$1:$G$29</definedName>
    <definedName name="Z_E95B21C1_D936_4435_AF6F_90CF0B6A7506_.wvu.PrintArea" localSheetId="11" hidden="1">'Bid Form 2nd Envelope'!$A$1:$F$47</definedName>
    <definedName name="Z_E95B21C1_D936_4435_AF6F_90CF0B6A7506_.wvu.PrintArea" localSheetId="1" hidden="1">Cover!$B$1:$E$15</definedName>
    <definedName name="Z_E95B21C1_D936_4435_AF6F_90CF0B6A7506_.wvu.PrintArea" localSheetId="10" hidden="1">Discount!$A$2:$G$35</definedName>
    <definedName name="Z_E95B21C1_D936_4435_AF6F_90CF0B6A7506_.wvu.PrintArea" localSheetId="2" hidden="1">'Names of Bidder'!$B$1:$D$24</definedName>
    <definedName name="Z_E95B21C1_D936_4435_AF6F_90CF0B6A7506_.wvu.PrintArea" localSheetId="7" hidden="1">'Sch-3'!$A$1:$F$20</definedName>
    <definedName name="Z_E95B21C1_D936_4435_AF6F_90CF0B6A7506_.wvu.PrintArea" localSheetId="8" hidden="1">'Sch-4'!$A$1:$D$24</definedName>
    <definedName name="Z_E95B21C1_D936_4435_AF6F_90CF0B6A7506_.wvu.PrintArea" localSheetId="9" hidden="1">'Sch-5 After Discount'!$A$1:$D$35</definedName>
    <definedName name="Z_E95B21C1_D936_4435_AF6F_90CF0B6A7506_.wvu.PrintTitles" localSheetId="3" hidden="1">'  Sch-1'!$13:$15</definedName>
    <definedName name="Z_E95B21C1_D936_4435_AF6F_90CF0B6A7506_.wvu.PrintTitles" localSheetId="4" hidden="1">'  Sch-2'!$13:$15</definedName>
    <definedName name="Z_E95B21C1_D936_4435_AF6F_90CF0B6A7506_.wvu.PrintTitles" localSheetId="5" hidden="1">' (Part-III) Sch-1'!$13:$15</definedName>
    <definedName name="Z_E95B21C1_D936_4435_AF6F_90CF0B6A7506_.wvu.PrintTitles" localSheetId="6" hidden="1">' (Part-III) Sch-2'!$13:$15</definedName>
    <definedName name="Z_E95B21C1_D936_4435_AF6F_90CF0B6A7506_.wvu.PrintTitles" localSheetId="7" hidden="1">'Sch-3'!$13:$15</definedName>
    <definedName name="Z_E95B21C1_D936_4435_AF6F_90CF0B6A7506_.wvu.PrintTitles" localSheetId="8" hidden="1">'Sch-4'!$3:$13</definedName>
    <definedName name="Z_E95B21C1_D936_4435_AF6F_90CF0B6A7506_.wvu.PrintTitles" localSheetId="9" hidden="1">'Sch-5 After Discount'!$3:$13</definedName>
    <definedName name="Z_E95B21C1_D936_4435_AF6F_90CF0B6A7506_.wvu.Rows" localSheetId="3" hidden="1">'  Sch-1'!#REF!</definedName>
    <definedName name="Z_E95B21C1_D936_4435_AF6F_90CF0B6A7506_.wvu.Rows" localSheetId="5" hidden="1">' (Part-III) Sch-1'!#REF!</definedName>
    <definedName name="Z_E95B21C1_D936_4435_AF6F_90CF0B6A7506_.wvu.Rows" localSheetId="0" hidden="1">'Basic Data'!$11:$12</definedName>
    <definedName name="Z_E95B21C1_D936_4435_AF6F_90CF0B6A7506_.wvu.Rows" localSheetId="11" hidden="1">'Bid Form 2nd Envelope'!#REF!</definedName>
    <definedName name="Z_E95B21C1_D936_4435_AF6F_90CF0B6A7506_.wvu.Rows" localSheetId="1" hidden="1">Cover!$7:$7,Cover!$10:$10</definedName>
    <definedName name="Z_E95B21C1_D936_4435_AF6F_90CF0B6A7506_.wvu.Rows" localSheetId="10" hidden="1">Discount!#REF!,Discount!#REF!</definedName>
    <definedName name="Z_F2279B93_E4FF_4A81_B734_06F92F73708D_.wvu.Cols" localSheetId="3" hidden="1">'  Sch-1'!$H:$P</definedName>
    <definedName name="Z_F2279B93_E4FF_4A81_B734_06F92F73708D_.wvu.Cols" localSheetId="4" hidden="1">'  Sch-2'!#REF!</definedName>
    <definedName name="Z_F2279B93_E4FF_4A81_B734_06F92F73708D_.wvu.Cols" localSheetId="11" hidden="1">'Bid Form 2nd Envelope'!$Z:$AD,'Bid Form 2nd Envelope'!$AH:$AH</definedName>
    <definedName name="Z_F2279B93_E4FF_4A81_B734_06F92F73708D_.wvu.Cols" localSheetId="10" hidden="1">Discount!$I:$M</definedName>
    <definedName name="Z_F2279B93_E4FF_4A81_B734_06F92F73708D_.wvu.Cols" localSheetId="7" hidden="1">'Sch-3'!$G:$AF</definedName>
    <definedName name="Z_F2279B93_E4FF_4A81_B734_06F92F73708D_.wvu.Cols" localSheetId="9" hidden="1">'Sch-5 After Discount'!$F:$G</definedName>
    <definedName name="Z_F2279B93_E4FF_4A81_B734_06F92F73708D_.wvu.PrintArea" localSheetId="3" hidden="1">'  Sch-1'!$A$1:$G$43</definedName>
    <definedName name="Z_F2279B93_E4FF_4A81_B734_06F92F73708D_.wvu.PrintArea" localSheetId="5" hidden="1">' (Part-III) Sch-1'!$A$1:$G$53</definedName>
    <definedName name="Z_F2279B93_E4FF_4A81_B734_06F92F73708D_.wvu.PrintArea" localSheetId="6" hidden="1">' (Part-III) Sch-2'!$A$1:$G$29</definedName>
    <definedName name="Z_F2279B93_E4FF_4A81_B734_06F92F73708D_.wvu.PrintArea" localSheetId="11" hidden="1">'Bid Form 2nd Envelope'!$A$1:$F$47</definedName>
    <definedName name="Z_F2279B93_E4FF_4A81_B734_06F92F73708D_.wvu.PrintArea" localSheetId="1" hidden="1">Cover!$B$1:$E$15</definedName>
    <definedName name="Z_F2279B93_E4FF_4A81_B734_06F92F73708D_.wvu.PrintArea" localSheetId="10" hidden="1">Discount!$A$2:$G$35</definedName>
    <definedName name="Z_F2279B93_E4FF_4A81_B734_06F92F73708D_.wvu.PrintArea" localSheetId="2" hidden="1">'Names of Bidder'!$B$1:$D$24</definedName>
    <definedName name="Z_F2279B93_E4FF_4A81_B734_06F92F73708D_.wvu.PrintArea" localSheetId="7" hidden="1">'Sch-3'!$A$1:$F$25</definedName>
    <definedName name="Z_F2279B93_E4FF_4A81_B734_06F92F73708D_.wvu.PrintArea" localSheetId="8" hidden="1">'Sch-4'!$A$1:$D$23</definedName>
    <definedName name="Z_F2279B93_E4FF_4A81_B734_06F92F73708D_.wvu.PrintArea" localSheetId="9" hidden="1">'Sch-5 After Discount'!$A$1:$D$33</definedName>
    <definedName name="Z_F2279B93_E4FF_4A81_B734_06F92F73708D_.wvu.PrintTitles" localSheetId="3" hidden="1">'  Sch-1'!$13:$15</definedName>
    <definedName name="Z_F2279B93_E4FF_4A81_B734_06F92F73708D_.wvu.PrintTitles" localSheetId="4" hidden="1">'  Sch-2'!$13:$15</definedName>
    <definedName name="Z_F2279B93_E4FF_4A81_B734_06F92F73708D_.wvu.PrintTitles" localSheetId="5" hidden="1">' (Part-III) Sch-1'!$13:$15</definedName>
    <definedName name="Z_F2279B93_E4FF_4A81_B734_06F92F73708D_.wvu.PrintTitles" localSheetId="6" hidden="1">' (Part-III) Sch-2'!$13:$15</definedName>
    <definedName name="Z_F2279B93_E4FF_4A81_B734_06F92F73708D_.wvu.PrintTitles" localSheetId="7" hidden="1">'Sch-3'!$13:$15</definedName>
    <definedName name="Z_F2279B93_E4FF_4A81_B734_06F92F73708D_.wvu.PrintTitles" localSheetId="8" hidden="1">'Sch-4'!$3:$13</definedName>
    <definedName name="Z_F2279B93_E4FF_4A81_B734_06F92F73708D_.wvu.PrintTitles" localSheetId="9" hidden="1">'Sch-5 After Discount'!$3:$13</definedName>
    <definedName name="Z_F2279B93_E4FF_4A81_B734_06F92F73708D_.wvu.Rows" localSheetId="3" hidden="1">'  Sch-1'!#REF!</definedName>
    <definedName name="Z_F2279B93_E4FF_4A81_B734_06F92F73708D_.wvu.Rows" localSheetId="4" hidden="1">'  Sch-2'!#REF!</definedName>
    <definedName name="Z_F2279B93_E4FF_4A81_B734_06F92F73708D_.wvu.Rows" localSheetId="0" hidden="1">'Basic Data'!$10:$20</definedName>
    <definedName name="Z_F2279B93_E4FF_4A81_B734_06F92F73708D_.wvu.Rows" localSheetId="1" hidden="1">Cover!$7:$7,Cover!$10:$10</definedName>
    <definedName name="Z_F2279B93_E4FF_4A81_B734_06F92F73708D_.wvu.Rows" localSheetId="10" hidden="1">Discount!$21:$23</definedName>
    <definedName name="Z_F2279B93_E4FF_4A81_B734_06F92F73708D_.wvu.Rows" localSheetId="2" hidden="1">'Names of Bidder'!$6:$6,'Names of Bidder'!$13:$16</definedName>
    <definedName name="Z_F2279B93_E4FF_4A81_B734_06F92F73708D_.wvu.Rows" localSheetId="7" hidden="1">'Sch-3'!$16:$19</definedName>
    <definedName name="Z_F2279B93_E4FF_4A81_B734_06F92F73708D_.wvu.Rows" localSheetId="8" hidden="1">'Sch-4'!#REF!,'Sch-4'!$18:$18</definedName>
    <definedName name="Z_F2279B93_E4FF_4A81_B734_06F92F73708D_.wvu.Rows" localSheetId="9" hidden="1">'Sch-5 After Discount'!$17:$27</definedName>
  </definedNames>
  <calcPr calcId="191029"/>
  <customWorkbookViews>
    <customWorkbookView name="Praveen Sakalley {प्रवीण साकल्ये} - Personal View" guid="{F2279B93-E4FF-4A81-B734-06F92F73708D}" mergeInterval="0" personalView="1" maximized="1" xWindow="-8" yWindow="-8" windowWidth="1616" windowHeight="876" tabRatio="790" activeSheetId="2"/>
    <customWorkbookView name="Kamal Kumar Rathore {कमल कुमार राठौर} - Personal View" guid="{C3C2F6BE-1796-4187-BF38-BACEF6057F57}" mergeInterval="0" personalView="1" maximized="1" xWindow="-8" yWindow="-8" windowWidth="1936" windowHeight="1056" tabRatio="790" activeSheetId="2"/>
    <customWorkbookView name="60003109 - Personal View" guid="{5E2FF645-A015-403E-863B-BADF6B75C7D1}" mergeInterval="0" personalView="1" maximized="1" xWindow="-8" yWindow="-8" windowWidth="1936" windowHeight="1056" tabRatio="790" activeSheetId="12"/>
    <customWorkbookView name="K.B.Thakur {के.बी. ठाकुर} - Personal View" guid="{25334923-91A5-4F88-9A10-8FA88873EC26}" mergeInterval="0" personalView="1" maximized="1" xWindow="-8" yWindow="-8" windowWidth="1616" windowHeight="876" tabRatio="913" activeSheetId="16"/>
    <customWorkbookView name="01420 - Personal View" guid="{4F47A486-EA66-4D4B-9D65-1ABEAC31AACE}" mergeInterval="0" personalView="1" maximized="1" xWindow="1" yWindow="1" windowWidth="1024" windowHeight="506" tabRatio="723" activeSheetId="2"/>
    <customWorkbookView name="20032 - Personal View" guid="{1A26D3B9-AD8D-4AE9-81F5-E0DF795F4658}" mergeInterval="0" personalView="1" maximized="1" xWindow="1" yWindow="1" windowWidth="1148" windowHeight="597" activeSheetId="19" showComments="commIndAndComment"/>
    <customWorkbookView name="Ajay - Personal View" guid="{B0EE7D76-5806-4718-BDAD-3A3EA691E5E4}" mergeInterval="0" personalView="1" maximized="1" xWindow="1" yWindow="1" windowWidth="1280" windowHeight="547" activeSheetId="11"/>
    <customWorkbookView name="00398 - Personal View" guid="{696D9240-6693-44E8-B9A4-2BFADD101EE2}" mergeInterval="0" personalView="1" maximized="1" xWindow="1" yWindow="1" windowWidth="1366" windowHeight="538" activeSheetId="2"/>
    <customWorkbookView name="20074 - Personal View" guid="{4F65FF32-EC61-4022-A399-2986D7B6B8B3}" mergeInterval="0" personalView="1" maximized="1" windowWidth="1020" windowHeight="568" activeSheetId="1"/>
    <customWorkbookView name="01209 - Personal View" guid="{58D82F59-8CF6-455F-B9F4-081499FDF243}" mergeInterval="0" personalView="1" maximized="1" xWindow="1" yWindow="1" windowWidth="1366" windowHeight="538" activeSheetId="2" showComments="commIndAndComment"/>
    <customWorkbookView name="admin - Personal View" guid="{B1277D53-29D6-4226-81E2-084FB62977B6}" mergeInterval="0" personalView="1" maximized="1" xWindow="1" yWindow="1" windowWidth="1024" windowHeight="538" activeSheetId="2"/>
    <customWorkbookView name="01487 - Personal View" guid="{E95B21C1-D936-4435-AF6F-90CF0B6A7506}" mergeInterval="0" personalView="1" maximized="1" windowWidth="1362" windowHeight="509" activeSheetId="4"/>
    <customWorkbookView name="01458 - Personal View" guid="{8DC3BA4D-7811-4245-A3D0-7EE4A8A001CA}" mergeInterval="0" personalView="1" maximized="1" xWindow="1" yWindow="1" windowWidth="1366" windowHeight="496" activeSheetId="2"/>
    <customWorkbookView name="NISHI NAGWANSHI {निशि नागवंशी} - Personal View" guid="{BAD0225F-C858-4E40-A5E7-64BB5328C88A}" mergeInterval="0" personalView="1" maximized="1" xWindow="-8" yWindow="-8" windowWidth="1382" windowHeight="744" tabRatio="913" activeSheetId="3"/>
    <customWorkbookView name="Devendra Kumar Parganiha {देवेंद्र कुमार परगनिहा} - Personal View" guid="{CF0E662C-D3BC-4297-99E8-62C40B3B7AD9}" mergeInterval="0" personalView="1" maximized="1" xWindow="-8" yWindow="-8" windowWidth="1296" windowHeight="1000" tabRatio="790" activeSheetId="12" showComments="commIndAndComment"/>
    <customWorkbookView name="Sumegha Katiyar {सुमेघा कटियार} - Personal View" guid="{BEF72719-4CCF-4C9B-95F6-0F3535FF30B3}" mergeInterval="0" personalView="1" maximized="1" xWindow="-8" yWindow="-8" windowWidth="1616" windowHeight="876" tabRatio="790" activeSheetId="2"/>
    <customWorkbookView name="Jayant Kumar Minz {जयंत कुमार मिंज} - Personal View" guid="{398C7893-3C2A-4DA4-8552-014985533932}" mergeInterval="0" personalView="1" maximized="1" xWindow="-8" yWindow="-8" windowWidth="1936" windowHeight="1056" tabRatio="790" activeSheetId="2" showComments="commIndAndComment"/>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0" i="4" l="1"/>
  <c r="G18" i="4"/>
  <c r="G17" i="5"/>
  <c r="G29" i="5" s="1"/>
  <c r="G18" i="5"/>
  <c r="G19" i="5"/>
  <c r="G26" i="4"/>
  <c r="G24" i="4"/>
  <c r="G22" i="4"/>
  <c r="G20" i="5"/>
  <c r="F31" i="5"/>
  <c r="A1" i="12"/>
  <c r="Z1" i="12"/>
  <c r="A8" i="12"/>
  <c r="A9" i="12"/>
  <c r="A10" i="12"/>
  <c r="A11" i="12"/>
  <c r="A12" i="12"/>
  <c r="A13" i="12"/>
  <c r="C15" i="12"/>
  <c r="A2" i="11"/>
  <c r="C12" i="11"/>
  <c r="J19" i="11"/>
  <c r="I22" i="11"/>
  <c r="J22" i="11"/>
  <c r="A1" i="10"/>
  <c r="A3" i="10"/>
  <c r="A6" i="10"/>
  <c r="D17" i="10"/>
  <c r="D18" i="10"/>
  <c r="D19" i="10"/>
  <c r="D20" i="10"/>
  <c r="D21" i="10"/>
  <c r="D22" i="10"/>
  <c r="D23" i="10"/>
  <c r="D24" i="10"/>
  <c r="D25" i="10"/>
  <c r="D26" i="10"/>
  <c r="A1" i="9"/>
  <c r="A3" i="9"/>
  <c r="A6" i="9"/>
  <c r="A1" i="8"/>
  <c r="A3" i="8"/>
  <c r="A6" i="8"/>
  <c r="F17" i="8"/>
  <c r="F19" i="8"/>
  <c r="D18" i="9"/>
  <c r="G19" i="8"/>
  <c r="H19" i="8" s="1"/>
  <c r="I19" i="8" s="1"/>
  <c r="B23" i="8"/>
  <c r="C23" i="8"/>
  <c r="G23" i="8"/>
  <c r="B24" i="8"/>
  <c r="C24" i="8"/>
  <c r="G24" i="8"/>
  <c r="A1" i="7"/>
  <c r="A3" i="7"/>
  <c r="A6" i="7"/>
  <c r="A1" i="6"/>
  <c r="A3" i="6"/>
  <c r="A7" i="6"/>
  <c r="C8" i="6"/>
  <c r="C9" i="6"/>
  <c r="C10" i="6"/>
  <c r="C11" i="6"/>
  <c r="G45" i="6"/>
  <c r="G46" i="6"/>
  <c r="C50" i="6"/>
  <c r="G50" i="6"/>
  <c r="C51" i="6"/>
  <c r="G51" i="6"/>
  <c r="A1" i="5"/>
  <c r="A3" i="5"/>
  <c r="A6" i="5"/>
  <c r="A1" i="4"/>
  <c r="A3" i="4"/>
  <c r="A7" i="4"/>
  <c r="A7" i="7"/>
  <c r="A7" i="5"/>
  <c r="C8" i="4"/>
  <c r="C8" i="5"/>
  <c r="C9" i="4"/>
  <c r="C9" i="5" s="1"/>
  <c r="B9" i="8"/>
  <c r="C10" i="4"/>
  <c r="C10" i="5"/>
  <c r="C11" i="4"/>
  <c r="C11" i="7" s="1"/>
  <c r="C11" i="5"/>
  <c r="C42" i="4"/>
  <c r="B37" i="12"/>
  <c r="G42" i="4"/>
  <c r="G31" i="5" s="1"/>
  <c r="D22" i="9"/>
  <c r="C43" i="4"/>
  <c r="C32" i="5"/>
  <c r="G43" i="4"/>
  <c r="G32" i="5" s="1"/>
  <c r="D33" i="10"/>
  <c r="B1" i="3"/>
  <c r="B2" i="3"/>
  <c r="AA6" i="3"/>
  <c r="Z2" i="12" s="1"/>
  <c r="B13" i="3"/>
  <c r="H41" i="4"/>
  <c r="F27" i="10"/>
  <c r="B31" i="10"/>
  <c r="B6" i="12"/>
  <c r="AH9" i="12" s="1"/>
  <c r="C31" i="5"/>
  <c r="B21" i="9"/>
  <c r="A7" i="8"/>
  <c r="C26" i="7"/>
  <c r="C9" i="7"/>
  <c r="B8" i="10"/>
  <c r="C33" i="11"/>
  <c r="A7" i="10"/>
  <c r="A7" i="9"/>
  <c r="B11" i="10"/>
  <c r="B8" i="8"/>
  <c r="B22" i="9"/>
  <c r="C8" i="7"/>
  <c r="F37" i="12"/>
  <c r="G25" i="7"/>
  <c r="C34" i="11"/>
  <c r="B10" i="8"/>
  <c r="B11" i="9"/>
  <c r="D32" i="10"/>
  <c r="F35" i="12"/>
  <c r="G31" i="11"/>
  <c r="B11" i="8"/>
  <c r="B8" i="9"/>
  <c r="AH7" i="12"/>
  <c r="AH8" i="12" s="1"/>
  <c r="B38" i="12"/>
  <c r="B10" i="10"/>
  <c r="C27" i="7"/>
  <c r="B10" i="9"/>
  <c r="C10" i="7"/>
  <c r="B32" i="10"/>
  <c r="F16" i="10" l="1"/>
  <c r="D16" i="9"/>
  <c r="AH6" i="12"/>
  <c r="F34" i="11"/>
  <c r="F33" i="11"/>
  <c r="B9" i="10"/>
  <c r="F38" i="12"/>
  <c r="B9" i="9"/>
  <c r="G26" i="7"/>
  <c r="D23" i="9"/>
  <c r="G41" i="4"/>
  <c r="D15" i="9" s="1"/>
  <c r="F15" i="10" s="1"/>
  <c r="D19" i="9" l="1"/>
  <c r="I17" i="11" s="1"/>
  <c r="J17" i="11" s="1"/>
  <c r="L20" i="11" s="1"/>
  <c r="G13" i="10" s="1"/>
  <c r="G27" i="10" s="1"/>
  <c r="G16" i="10" l="1"/>
  <c r="D16" i="10" s="1"/>
  <c r="G15" i="10"/>
  <c r="D15" i="10" s="1"/>
  <c r="D28" i="10" l="1"/>
  <c r="D29" i="10" s="1"/>
  <c r="AC17" i="12" l="1"/>
  <c r="A1" i="13"/>
  <c r="A2" i="13" l="1"/>
  <c r="A11" i="13"/>
  <c r="B11" i="13" s="1"/>
  <c r="F11" i="13" s="1"/>
  <c r="I11" i="13" s="1"/>
  <c r="A12" i="13" l="1"/>
  <c r="A3" i="13"/>
  <c r="G12" i="13" l="1"/>
  <c r="B12" i="13"/>
  <c r="F12" i="13" s="1"/>
  <c r="A4" i="13"/>
  <c r="A13" i="13"/>
  <c r="G13" i="13" l="1"/>
  <c r="B13" i="13"/>
  <c r="F13" i="13" s="1"/>
  <c r="A14" i="13"/>
  <c r="A5" i="13"/>
  <c r="A15" i="13" s="1"/>
  <c r="I12" i="13"/>
  <c r="G15" i="13" l="1"/>
  <c r="B15" i="13"/>
  <c r="F15" i="13" s="1"/>
  <c r="G14" i="13"/>
  <c r="B14" i="13"/>
  <c r="F14" i="13" s="1"/>
  <c r="I13" i="13"/>
  <c r="I14" i="13" l="1"/>
  <c r="I15" i="13"/>
  <c r="A8" i="13" l="1"/>
  <c r="AD17" i="12" s="1"/>
  <c r="B17" i="12" s="1"/>
</calcChain>
</file>

<file path=xl/sharedStrings.xml><?xml version="1.0" encoding="utf-8"?>
<sst xmlns="http://schemas.openxmlformats.org/spreadsheetml/2006/main" count="512" uniqueCount="362">
  <si>
    <t xml:space="preserve"> or such other sums as may be determined in accordance with the terms and conditions of the Bidding Documents.</t>
  </si>
  <si>
    <t>st</t>
  </si>
  <si>
    <t>nd</t>
  </si>
  <si>
    <t>rd</t>
  </si>
  <si>
    <t>th</t>
  </si>
  <si>
    <t>January</t>
  </si>
  <si>
    <t>February</t>
  </si>
  <si>
    <t>March</t>
  </si>
  <si>
    <t>April</t>
  </si>
  <si>
    <t>May</t>
  </si>
  <si>
    <t>June</t>
  </si>
  <si>
    <t>July</t>
  </si>
  <si>
    <t>August</t>
  </si>
  <si>
    <t>September</t>
  </si>
  <si>
    <t>October</t>
  </si>
  <si>
    <t>November</t>
  </si>
  <si>
    <t>December</t>
  </si>
  <si>
    <t>BID FORM (Second Envelope)</t>
  </si>
  <si>
    <t>Please provide additional information of the Bidder</t>
  </si>
  <si>
    <t>Date :</t>
  </si>
  <si>
    <t>Place :</t>
  </si>
  <si>
    <t>Dear Sir</t>
  </si>
  <si>
    <t>LETTER OF DISCOUNT</t>
  </si>
  <si>
    <t>Subject  :</t>
  </si>
  <si>
    <t>With reference to the subject tender, we hereby offer unconditional discount on the prices quoted by us as per details given here below :</t>
  </si>
  <si>
    <t>Please consider this letter of discount as the integral part of our price bid.</t>
  </si>
  <si>
    <t>Letter of Discount</t>
  </si>
  <si>
    <t xml:space="preserve">This letter of discount is optional. Bidder may / may not offer any discount. </t>
  </si>
  <si>
    <t>Enter following details of the bidder</t>
  </si>
  <si>
    <t xml:space="preserve">Printed Name </t>
  </si>
  <si>
    <t>Designation</t>
  </si>
  <si>
    <t xml:space="preserve">Date     </t>
  </si>
  <si>
    <t xml:space="preserve">Place     </t>
  </si>
  <si>
    <t>Instructions / error messages, if any, will be displayed automatically  after selecting the cell.</t>
  </si>
  <si>
    <t>State/Province to be indicated :</t>
  </si>
  <si>
    <t>Business Address                       :</t>
  </si>
  <si>
    <t>Country of Incorporation         :</t>
  </si>
  <si>
    <t>Name of Principal Officer         :</t>
  </si>
  <si>
    <t>Address of  Principal Officer    :</t>
  </si>
  <si>
    <t>Name of Package</t>
  </si>
  <si>
    <t>Enter basic data here</t>
  </si>
  <si>
    <t>Package Code</t>
  </si>
  <si>
    <t>Specification No.</t>
  </si>
  <si>
    <t>Item Description</t>
  </si>
  <si>
    <t>Type Tests</t>
  </si>
  <si>
    <t>Nos of tests</t>
  </si>
  <si>
    <t>Quantity in km.</t>
  </si>
  <si>
    <t>Tests to be conducted</t>
  </si>
  <si>
    <t>[Fill up data only in the relevent open area]</t>
  </si>
  <si>
    <r>
      <t>General guidelines for filling up  the Price Schedules, Discount Letter &amp; Bid Form for 2</t>
    </r>
    <r>
      <rPr>
        <b/>
        <vertAlign val="superscript"/>
        <sz val="12"/>
        <rFont val="Book Antiqua"/>
        <family val="1"/>
      </rPr>
      <t>nd</t>
    </r>
    <r>
      <rPr>
        <b/>
        <sz val="12"/>
        <rFont val="Book Antiqua"/>
        <family val="1"/>
      </rPr>
      <t xml:space="preserve"> Envelope</t>
    </r>
  </si>
  <si>
    <t>Address</t>
  </si>
  <si>
    <t xml:space="preserve">Address </t>
  </si>
  <si>
    <t>Bidder’s Name and Address</t>
  </si>
  <si>
    <t>7 = 5 x 6</t>
  </si>
  <si>
    <t>As per Lum-sum</t>
  </si>
  <si>
    <t>AS per Percent</t>
  </si>
  <si>
    <t>Multipackage lum-sum</t>
  </si>
  <si>
    <t>Multipackage on Percent</t>
  </si>
  <si>
    <t>Total Discount</t>
  </si>
  <si>
    <t>As per lum-sum on Sch-3</t>
  </si>
  <si>
    <t>As per Percent on Sch-3</t>
  </si>
  <si>
    <t>Unit</t>
  </si>
  <si>
    <t>All values are in Indian Rupees.</t>
  </si>
  <si>
    <t>SI. No.</t>
  </si>
  <si>
    <t>Qty.</t>
  </si>
  <si>
    <t>Description</t>
  </si>
  <si>
    <t>Sl. No.</t>
  </si>
  <si>
    <t>Total Price (INR)</t>
  </si>
  <si>
    <t>(GRAND SUMMARY)</t>
  </si>
  <si>
    <t>Item  Description</t>
  </si>
  <si>
    <t>पावर ग्रिड कारपोरेशन ऑफ इण्डिया लिमिटेड</t>
  </si>
  <si>
    <t>(भारत सरकार का उद्यम)</t>
  </si>
  <si>
    <t>Power Grid Corporation of India Limited</t>
  </si>
  <si>
    <t>(A Government of India Enterprises)</t>
  </si>
  <si>
    <t>To:</t>
  </si>
  <si>
    <t>Name        :</t>
  </si>
  <si>
    <t>Address    :</t>
  </si>
  <si>
    <t>Power Grid Corporation of India Ltd.,</t>
  </si>
  <si>
    <t xml:space="preserve">Date          : </t>
  </si>
  <si>
    <t>Place         :</t>
  </si>
  <si>
    <t>Printed Name   :</t>
  </si>
  <si>
    <t>Designation   :</t>
  </si>
  <si>
    <t>Name     :</t>
  </si>
  <si>
    <t>Address :</t>
  </si>
  <si>
    <t>Schedule - 2</t>
  </si>
  <si>
    <t>Schedule - 3</t>
  </si>
  <si>
    <t>Schedule - 5</t>
  </si>
  <si>
    <t>Date      :</t>
  </si>
  <si>
    <t>Dear Ladies and/or Gentlemen,</t>
  </si>
  <si>
    <t xml:space="preserve">The above amounts are in accordance with the price schedules attached herewith and are made part of this bid.  </t>
  </si>
  <si>
    <t xml:space="preserve">Price Schedules </t>
  </si>
  <si>
    <t>In line with the requirements of the Bidding documents, we enclose herewith the following Price Schedules, duly filled - in as per your proforma:</t>
  </si>
  <si>
    <t>Thanking you, we remain,</t>
  </si>
  <si>
    <t>Yours faithfully,</t>
  </si>
  <si>
    <t>Printed Name :</t>
  </si>
  <si>
    <t>Designation :</t>
  </si>
  <si>
    <t>Bid Proposal Ref. No.</t>
  </si>
  <si>
    <t>Name of Contract  :</t>
  </si>
  <si>
    <t>We are aware that the Price Schedules do not generally give a full description of the Work to be performed under each item and we shall be deemed to have read the Technical Specifications and other sections of the Bidding Documents and Drawings to ascertain the full scope of Work included in each item while filling-in the rates and prices. We agree that the entered rates and prices shall be deemed to include for the full scope as aforesaid, including overheads and profit.</t>
  </si>
  <si>
    <t>We understand that in the price schedules, where there are errors between the total of the amounts given under the column for the price Breakdown and the amount given under the Total Price, the former shall prevail and the latter will be corrected accordingly. We further understand that where there are discrepancies between amounts stated in figures and amounts stated in words, the amount stated in words shall prevail. Similarly, any discrepancy in the total bid price and that of the summation of Schedule price (price indicated in a Schedule indicating the total of that schedule), the total bid price shall be corrected to reflect the actual summation of the Schedule prices.</t>
  </si>
  <si>
    <t>We declare that items left blank in the Schedules will be deemed to have been included in other items. The TOTAL for each Schedule and the TOTAL of Grand Summary shall be deemed to be the total price for executing the Facilities and sections thereof in complete accordance with the Contract, whether or not each individual item has been priced.</t>
  </si>
  <si>
    <t xml:space="preserve">We, hereby, declare that only the persons or firms interested in this proposal as principals are named here and that no other persons or firms other than those mentioned herein have any interest in this proposal or in the Contract to be entered into, if the award is made on us, that this proposal is made without any connection with any other person, firm or party likewise submitting a proposal is in all respects for and in good faith, without collusion or fraud. </t>
  </si>
  <si>
    <t>Bid Form 2nd Envelope</t>
  </si>
  <si>
    <t>ACSR ZEBRA Conductor</t>
  </si>
  <si>
    <t>All the cells in Sch-5 are auto filled, therefore no cell is required to be filled up there.</t>
  </si>
  <si>
    <t>Eq Weightage of Rs/ %</t>
  </si>
  <si>
    <t>Final Discount Factor</t>
  </si>
  <si>
    <t>Schedule - 5 After Discount</t>
  </si>
  <si>
    <t>We hereby offer Multi-package discount as given below:</t>
  </si>
  <si>
    <t>Multi-Package Discount(s) offered at sl. No. 5 will not get automatically accounted for in the respective items of the Schedules. The same shall be worked out saparately for evaluation.</t>
  </si>
  <si>
    <t>Contract &amp; Material</t>
  </si>
  <si>
    <t>Western Region -I Headquarters</t>
  </si>
  <si>
    <t>Sampriti Nagar, Nari Ring Road</t>
  </si>
  <si>
    <t>PO: Uppalwadi, Nagpur (MS) -440026</t>
  </si>
  <si>
    <t>Note:</t>
  </si>
  <si>
    <t xml:space="preserve">1) All the discounts mentioned above shall be applied separately.                                                                                                                                                     </t>
  </si>
  <si>
    <t>2)  Please verify Schedule-5 after filling the above letter of discount.</t>
  </si>
  <si>
    <t>Manufacturer</t>
  </si>
  <si>
    <t>Authorized Dealer/ Sub-dealer of Manufacturer</t>
  </si>
  <si>
    <t>Authorized Representative of Manufacturer</t>
  </si>
  <si>
    <t xml:space="preserve">Name of Bidder </t>
  </si>
  <si>
    <t>1) All the discounts mentioned below shall be applied separately.</t>
  </si>
  <si>
    <t>2)  Please verify Schedule-5 (after Discount) after filling this letter of discount.</t>
  </si>
  <si>
    <t>Specify type of Bidder            
[Select from drop down menu]</t>
  </si>
  <si>
    <t>Rate</t>
  </si>
  <si>
    <t>Amount</t>
  </si>
  <si>
    <t xml:space="preserve">Rate </t>
  </si>
  <si>
    <t>ninety nine</t>
  </si>
  <si>
    <t>ninety eight</t>
  </si>
  <si>
    <t>ninety seven</t>
  </si>
  <si>
    <t>ninety six</t>
  </si>
  <si>
    <t>ninety five</t>
  </si>
  <si>
    <t>ninety four</t>
  </si>
  <si>
    <t>ninety three</t>
  </si>
  <si>
    <t>ninety two</t>
  </si>
  <si>
    <t>ninety one</t>
  </si>
  <si>
    <t>ninety</t>
  </si>
  <si>
    <t>eighty nine</t>
  </si>
  <si>
    <t>eighty eight</t>
  </si>
  <si>
    <t>eighty seven</t>
  </si>
  <si>
    <t>eighty six</t>
  </si>
  <si>
    <t>eighty five</t>
  </si>
  <si>
    <t>eighty four</t>
  </si>
  <si>
    <t>eighty three</t>
  </si>
  <si>
    <t>eighty two</t>
  </si>
  <si>
    <t>eighty one</t>
  </si>
  <si>
    <t>eighty</t>
  </si>
  <si>
    <t>seventy nine</t>
  </si>
  <si>
    <t>seventy eight</t>
  </si>
  <si>
    <t>seventy seven</t>
  </si>
  <si>
    <t>seventy six</t>
  </si>
  <si>
    <t>seventy five</t>
  </si>
  <si>
    <t>seventy four</t>
  </si>
  <si>
    <t>seventy three</t>
  </si>
  <si>
    <t>seventy two</t>
  </si>
  <si>
    <t>seventy one</t>
  </si>
  <si>
    <t>seventy</t>
  </si>
  <si>
    <t>sixty nine</t>
  </si>
  <si>
    <t>sixty eight</t>
  </si>
  <si>
    <t>sixty seven</t>
  </si>
  <si>
    <t>sixty six</t>
  </si>
  <si>
    <t>sixty five</t>
  </si>
  <si>
    <t>sixty four</t>
  </si>
  <si>
    <t>sixty three</t>
  </si>
  <si>
    <t>sixty two</t>
  </si>
  <si>
    <t>sixty one</t>
  </si>
  <si>
    <t>sixty</t>
  </si>
  <si>
    <t>fifty nine</t>
  </si>
  <si>
    <t>fifty eight</t>
  </si>
  <si>
    <t>fifty seven</t>
  </si>
  <si>
    <t>fifty six</t>
  </si>
  <si>
    <t>fifty five</t>
  </si>
  <si>
    <t>fifty four</t>
  </si>
  <si>
    <t>fifty three</t>
  </si>
  <si>
    <t>fifty two</t>
  </si>
  <si>
    <t>fifty one</t>
  </si>
  <si>
    <t>fifty</t>
  </si>
  <si>
    <t>forty nine</t>
  </si>
  <si>
    <t>forty eight</t>
  </si>
  <si>
    <t>forty seven</t>
  </si>
  <si>
    <t>forty six</t>
  </si>
  <si>
    <t>forty five</t>
  </si>
  <si>
    <t>forty four</t>
  </si>
  <si>
    <t>forty three</t>
  </si>
  <si>
    <t>forty two</t>
  </si>
  <si>
    <t>forty one</t>
  </si>
  <si>
    <t>forty</t>
  </si>
  <si>
    <t>thirty nine</t>
  </si>
  <si>
    <t>thirty eight</t>
  </si>
  <si>
    <t>thirty seven</t>
  </si>
  <si>
    <t>thirty six</t>
  </si>
  <si>
    <t>thirty five</t>
  </si>
  <si>
    <t>thirty four</t>
  </si>
  <si>
    <t>thirty three</t>
  </si>
  <si>
    <t xml:space="preserve">thirty two </t>
  </si>
  <si>
    <t xml:space="preserve">thirty one </t>
  </si>
  <si>
    <t xml:space="preserve"> thirty</t>
  </si>
  <si>
    <t>twenty nine</t>
  </si>
  <si>
    <t>twenty eight</t>
  </si>
  <si>
    <t>twenty seven</t>
  </si>
  <si>
    <t>twenty six</t>
  </si>
  <si>
    <t>twenty five</t>
  </si>
  <si>
    <t>twenty four</t>
  </si>
  <si>
    <t>twenty three</t>
  </si>
  <si>
    <t>twenty two</t>
  </si>
  <si>
    <t>twenty one</t>
  </si>
  <si>
    <t>twenty</t>
  </si>
  <si>
    <t>nineteen</t>
  </si>
  <si>
    <t>eighteen</t>
  </si>
  <si>
    <t>seventeen</t>
  </si>
  <si>
    <t>sixteen</t>
  </si>
  <si>
    <t>fifteen</t>
  </si>
  <si>
    <t>fourteen</t>
  </si>
  <si>
    <t>thirteen</t>
  </si>
  <si>
    <t>twelve</t>
  </si>
  <si>
    <t>eleven</t>
  </si>
  <si>
    <t>ten</t>
  </si>
  <si>
    <t>nine</t>
  </si>
  <si>
    <t>eight</t>
  </si>
  <si>
    <t>seven</t>
  </si>
  <si>
    <t>six</t>
  </si>
  <si>
    <t>five</t>
  </si>
  <si>
    <t>four</t>
  </si>
  <si>
    <t>three</t>
  </si>
  <si>
    <t>two</t>
  </si>
  <si>
    <t>one</t>
  </si>
  <si>
    <t>zero</t>
  </si>
  <si>
    <t>crore</t>
  </si>
  <si>
    <t>lakh</t>
  </si>
  <si>
    <t>thousand</t>
  </si>
  <si>
    <t>hundred</t>
  </si>
  <si>
    <t>(GRAND SUMMARY - AFTER DISCOUNT)</t>
  </si>
  <si>
    <t xml:space="preserve">In continuation of First Envelope of our Bid, we hereby submit the Second Envelope of the Bid, both of which shall be read together and in conjunction with each other, and shall be construed as an integral part of our Bid. Accordingly, we the undersigned, offer to  execute the work of  </t>
  </si>
  <si>
    <t xml:space="preserve">under the above-named package in full conformity with the said Bidding Documents for the sum of Rs. </t>
  </si>
  <si>
    <t>AND</t>
  </si>
  <si>
    <t>1) Discount is Optional.
2) Bidder may fill any of the above two Indicated Discounts or both the Discounts.
3) Discount(s) offered at Sl. No. 1 to 2 will automatically simultaneously get accounted for in all the Schedules of all the Parts..</t>
  </si>
  <si>
    <t xml:space="preserve"> ITEM NO.</t>
  </si>
  <si>
    <t>Item no.</t>
  </si>
  <si>
    <t>NON-SCHEDULE ITEMS</t>
  </si>
  <si>
    <t>PART-B</t>
  </si>
  <si>
    <t>Sch-4</t>
  </si>
  <si>
    <t>Sch-5 After Discount</t>
  </si>
  <si>
    <t>Sch-1</t>
  </si>
  <si>
    <t>Sch-2</t>
  </si>
  <si>
    <t>Sch-3</t>
  </si>
  <si>
    <t>Fill up only green shaded cells in Sch-1, Sch-2, Sch-3 &amp; Discount.</t>
  </si>
  <si>
    <t>PhoneNo/ Mobile No.</t>
  </si>
  <si>
    <t>e-mail ID</t>
  </si>
  <si>
    <t>a</t>
  </si>
  <si>
    <t>All kinds of soil</t>
  </si>
  <si>
    <t>2.8.1</t>
  </si>
  <si>
    <t>2.10.1.2</t>
  </si>
  <si>
    <t>metre</t>
  </si>
  <si>
    <t>Filling available excavated earth (excluding rock) in trenches, plinth, sides of foundations etc. in layers not exceeding 20cm in depth, consolidating each deposited layer by ramming and watering, lead up to 50 m and lift upto 1.5 m.</t>
  </si>
  <si>
    <t>Providing and laying in position cement concrete of specified grade excluding the cost of centering and shuttering - All work up to plinth level :</t>
  </si>
  <si>
    <t>4.1.8</t>
  </si>
  <si>
    <t>4.3.1</t>
  </si>
  <si>
    <t>Foundations, footings, bases for columns</t>
  </si>
  <si>
    <t>NS-1</t>
  </si>
  <si>
    <t>NS-2</t>
  </si>
  <si>
    <t>PART-A - (SCHEDULE ITEMS AS PER DSR - 2016)</t>
  </si>
  <si>
    <t>Earth work in excavation by mechanical means (Hydraulic excavator) / manual means in foundation trenches or drains (not exceeding 1.5 m in width or 10 sqm on plan), including dressing of sides and ramming of bottoms, lift upto 1.5 m, including getting out the excavated soil and disposal of surplus excavated soil as directed, within a lead of 50 m.</t>
  </si>
  <si>
    <t>Metre</t>
  </si>
  <si>
    <t>Sq.m.</t>
  </si>
  <si>
    <t>Each</t>
  </si>
  <si>
    <t>Sum of Items as per DSR-2016</t>
  </si>
  <si>
    <t>Percentage quoted above (+) / below(-) DSR-2016</t>
  </si>
  <si>
    <t>Total for PART-III (PART-A) -(Schedule Items)</t>
  </si>
  <si>
    <t>Total PART-III ( PART-B) - (Non-Schedule Items)</t>
  </si>
  <si>
    <t>Excavating trenches of required width for pipes, cables, etc including excavation for sockets, and dressing of sides, ramming of bottoms, depth upto 1.5 m, including getting out the excavated soil, and then returning the soil as required, in layers not exceeding 20 cm in depth, including consolidating each deposited layer by ramming, watering, etc. and disposing of surplus excavated soil as directed, within a lead of 50 m :</t>
  </si>
  <si>
    <t>each</t>
  </si>
  <si>
    <t xml:space="preserve"> metre</t>
  </si>
  <si>
    <t>19.15.1</t>
  </si>
  <si>
    <t>With 20x20 mm square bar</t>
  </si>
  <si>
    <t>(SCHEDULE OF RATES AND PRICES : PART-III (SEWERAGE SYSTEM), PART-A- SCHEDULED ITEMS AS PER DSR-2014)</t>
  </si>
  <si>
    <t>(SCHEDULE OF RATES AND PRICES : PART-III (SEWERAGE SYSTEM),  PART-B- NON SCHEDULED ITEMS)</t>
  </si>
  <si>
    <t xml:space="preserve">PART-III
Construction of SEWERAGE SYSTEM for Residential Qtr </t>
  </si>
  <si>
    <t>Cu.m.</t>
  </si>
  <si>
    <t>Pipes, cables etc. exceeding 80mm dia but not exceeding 300mm dia.</t>
  </si>
  <si>
    <t>Extra for excavating trenches for pipes, cables etc. in all kinds of
soil for depth exceeding 1.5 m, but not exceeding 3 m. (Rate is over
corresponding basic item for depth upto 1.5 metre).</t>
  </si>
  <si>
    <t>Cu. M</t>
  </si>
  <si>
    <t>1:4:8 (1 Cement : 4 coarse sand : 8 graded stone aggregate 40 mm nominal size)</t>
  </si>
  <si>
    <t>Centering and shuttering including strutting, propping etc. and removal of form work for :</t>
  </si>
  <si>
    <t>Providing and fixing soil, waste and vent pipes :</t>
  </si>
  <si>
    <t>17.35.1</t>
  </si>
  <si>
    <t>100 mm dia</t>
  </si>
  <si>
    <t>17.35.1.1</t>
  </si>
  <si>
    <t>Sand cast iron S&amp;S pipe as per IS: 1729</t>
  </si>
  <si>
    <t>Providing and laying S&amp;S centrifugally cast (spun) iron pipes (Class LA) conforming to IS - 1536 :</t>
  </si>
  <si>
    <t>18.27.3</t>
  </si>
  <si>
    <t>150 mm dia pipe</t>
  </si>
  <si>
    <t>Providing lead caulked joints to spun iron or C.I. pipes and specials, including testing of joints but excluding the cost of pig lead :</t>
  </si>
  <si>
    <t>18.28.3</t>
  </si>
  <si>
    <t>150 mm diameter pipe</t>
  </si>
  <si>
    <t>Providing, laying and jointing glazed stoneware pipes class SP-1 with stiff mixture of cement mortar in the proportion of 1:1 (1 cement : 1 fine sand) including testing of joints etc. complete :</t>
  </si>
  <si>
    <t>19.1.2</t>
  </si>
  <si>
    <t>150mm diameter</t>
  </si>
  <si>
    <t>Providing and laying cement concrete 1:5:10 (1 cement : 5 coarse sand : 10 graded stone aggregate 40 mm nominal size) all-round S.W. pipes including bed concrete as per standard design :</t>
  </si>
  <si>
    <t>19.2.2</t>
  </si>
  <si>
    <t>150 mm diameter S.W. pipe</t>
  </si>
  <si>
    <t>Providing and laying non-pressure NP2 class (light duty) R.C.C. pipes with collars jointed with stiff mixture of cement mortar in the proportion of 1:2 (1 cement : 2 fine sand) including testing of joints etc. complete :</t>
  </si>
  <si>
    <t>19.6.4</t>
  </si>
  <si>
    <t>300 mm dia RCC pipes.</t>
  </si>
  <si>
    <t>Providing M.S. foot rests including fixing in manholes with 20x20x10 cm cement concrete blocks 1:3:6 (1 cement : 3 coarse sand : 6 graded stone aggregate 20 mm nominal size) as per standard design :</t>
  </si>
  <si>
    <t>Construction brick masonary manholes in cement mortar 1:4 - 1 cement : 4 coarse sand- R.C.C. top slab with 1:2:4 mix -1 cement : 2 coarse sand : 4 approved graded stone aggregate 20mm nominal size- foundation concrete 1:4:8 mix -1 cement : 4 coarse sand :8 graded stone aggregate 40mm nominal size) inside plastring 12mm thick with cement morter 1:3(1 cement:3 Coarse sand) finished with a floating coat of neat cement and making channel in cementconcrete 1:2:4 (1 cement:2 coarse sand:graded stone aggregate 20mm nominal size) finished with a floating coat of neat cement complete as per standard design of CPWD.</t>
  </si>
  <si>
    <t xml:space="preserve">Inside size 90X80 cm and 45cm deep including C.I. Cover with frame (light duly) 455x610 mm internal dimensions, total weight of cover and frame to be not less than 38 Kg (weight of cover 23 Kg and and weight of frame 15 Kg) </t>
  </si>
  <si>
    <t>With Fly Ash Bricks</t>
  </si>
  <si>
    <t>Extra for depth for manholes</t>
  </si>
  <si>
    <t xml:space="preserve">Size 90 x 80cm </t>
  </si>
  <si>
    <t>With Fly Ash Bricks of average compressive strength of 50 Kg/cm2</t>
  </si>
  <si>
    <t>Meter</t>
  </si>
  <si>
    <t xml:space="preserve">PART-II 
Construction of SEWERAGE SYSTEM for Residential Qtr </t>
  </si>
  <si>
    <t>1</t>
  </si>
  <si>
    <t>2</t>
  </si>
  <si>
    <r>
      <t xml:space="preserve">Discount on lum-sum basis on total price quoted by us.
</t>
    </r>
    <r>
      <rPr>
        <sz val="11"/>
        <rFont val="Book Antiqua"/>
        <family val="1"/>
      </rPr>
      <t xml:space="preserve">[The discount shall be proportionately applicable on all the items of all the Schdules of all the Parts i.e.  (PART-A + Part-B+PART-C) </t>
    </r>
    <r>
      <rPr>
        <b/>
        <sz val="11"/>
        <rFont val="Book Antiqua"/>
        <family val="1"/>
      </rPr>
      <t>In Rs.</t>
    </r>
  </si>
  <si>
    <r>
      <t>Discount on percent basis on total price quoted by us.</t>
    </r>
    <r>
      <rPr>
        <sz val="11"/>
        <rFont val="Book Antiqua"/>
        <family val="1"/>
      </rPr>
      <t xml:space="preserve"> 
[The discount shall be proportionately applicable on all the items of all the Schdulesof all the Parts i.e. (PART-A + Part-B+PART-C) </t>
    </r>
    <r>
      <rPr>
        <b/>
        <sz val="11"/>
        <rFont val="Book Antiqua"/>
        <family val="1"/>
      </rPr>
      <t>In Percent (%)</t>
    </r>
  </si>
  <si>
    <t xml:space="preserve">
The price quoted in respect of all items shall be excluding GST applicable on transaction between the Employer and the Contractor</t>
  </si>
  <si>
    <t xml:space="preserve">GRAND TOTAL after Discount </t>
  </si>
  <si>
    <r>
      <t>We declare that as specified in Clause 9, Section–II: SCC, Vol.-I of the Bidding Documents, prices quoted by us in the Price Schedules</t>
    </r>
    <r>
      <rPr>
        <sz val="12"/>
        <color indexed="10"/>
        <rFont val="Book Antiqua"/>
        <family val="1"/>
      </rPr>
      <t xml:space="preserve"> shall be FIRM during the execution of Contract and not subject to any Price Adjustment </t>
    </r>
    <r>
      <rPr>
        <sz val="12"/>
        <rFont val="Book Antiqua"/>
        <family val="1"/>
      </rPr>
      <t xml:space="preserve">. </t>
    </r>
  </si>
  <si>
    <t>GRAND SUMMARY</t>
  </si>
  <si>
    <t>GRAND SUMMARY after DISCOUNT</t>
  </si>
  <si>
    <t xml:space="preserve">PART-A- Supply </t>
  </si>
  <si>
    <t xml:space="preserve">Rate  </t>
  </si>
  <si>
    <t>Total  (PART-C) -   Excl GST</t>
  </si>
  <si>
    <t>PART A:  Schedule items</t>
  </si>
  <si>
    <t>(SCHEDULE OF RATES AND PRICES : - Scheduled Items ) PART A</t>
  </si>
  <si>
    <t>SCHEDULE OF RATES AND PRICES : PART-B- Non Scheduled Items</t>
  </si>
  <si>
    <t>(SCHEDULE OF RATES AND PRICES : PART-C- ELECTRICAL ITEMS)</t>
  </si>
  <si>
    <t>PART-A- Scheduled items</t>
  </si>
  <si>
    <t>PART-B- Non Scheduled Items</t>
  </si>
  <si>
    <t>PART-A-SCHEDULED ITEM</t>
  </si>
  <si>
    <t>Total for PART-A-Schedule items (Excluding GST) :</t>
  </si>
  <si>
    <t>Total  (PART-B) - Non Scheduled Items (Excluding GST)</t>
  </si>
  <si>
    <t>PART-C- Electrical Items</t>
  </si>
  <si>
    <t>NOT APPLICABLE</t>
  </si>
  <si>
    <t>PART-B- Scheduled items</t>
  </si>
  <si>
    <t>Total of PART-A + PART-B + PART-C</t>
  </si>
  <si>
    <t>Item No. DSR 21</t>
  </si>
  <si>
    <t>Total of PART-A + PART-B+ PART-C</t>
  </si>
  <si>
    <t>PART-C- ELECTRICAL ITEMS - NA</t>
  </si>
  <si>
    <t>5.1.2</t>
  </si>
  <si>
    <t>5.22.6</t>
  </si>
  <si>
    <t>Sqm</t>
  </si>
  <si>
    <t>5.9.1</t>
  </si>
  <si>
    <t>Providing and laying in position specified grade of reinforced cement
concrete, excluding the cost of centering, shuttering, finishing and
reinforcement - All work up to plinth level :</t>
  </si>
  <si>
    <t>Steel reinforcement for R.C.C. work including straightening, cutting,
bending, placing in position and binding all complete upto plinth level.</t>
  </si>
  <si>
    <t>Kg</t>
  </si>
  <si>
    <t>Non-schedule items-NOT Applicable</t>
  </si>
  <si>
    <t>“Construction of  cable trench cover slab and PCC work near equipment foundation in open store at 765/400/220 kV Seoni Sub station.”</t>
  </si>
  <si>
    <t>2.1.1</t>
  </si>
  <si>
    <t xml:space="preserve">Earth work in surface excavation not exceeding 30 cm in depth but exceeding 1.5 m in width as well as 10 sqm on plan including getting out and disposal of excavated earth upto 50 m and lift upto 1.5 m, as directed by Engineer-in- Charge: </t>
  </si>
  <si>
    <t>4.1.10</t>
  </si>
  <si>
    <t xml:space="preserve">Providing and laying in position cement concrete of specified grade excluding the cost of centering and shuttering - All work up to plinth level : </t>
  </si>
  <si>
    <t xml:space="preserve">1:5:10 (1 cement : 5 coarse sand (zone-lill) derived from natural sources ; 10 graded stone aggregate 40 mm nominal size derived from natural sources) </t>
  </si>
  <si>
    <t>CUM</t>
  </si>
  <si>
    <t xml:space="preserve">1:1.5:3 (1 cement : 1.5 coarse sand (zone-III) derived from natural
sources : 3 graded stone aggregate 20 mm nominal size de
rived from natural sources) </t>
  </si>
  <si>
    <t>Centering and shuttering including strutting, propping etc. and removal
of form for</t>
  </si>
  <si>
    <t>Foundations, footings, bases of columns, etc. for mass
concrete</t>
  </si>
  <si>
    <t>Thermo-Mechanically Treated bars of grade Fe-500D or more</t>
  </si>
  <si>
    <t>Specification No.: WR-1/C&amp;M/PS/I-3483/2024/Rfx-5005010196</t>
  </si>
  <si>
    <t>s</t>
  </si>
  <si>
    <t>PART-B-NON-SCHEDULED ITEM - 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</si>
</sst>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1">
    <numFmt numFmtId="43" formatCode="_(* #,##0.00_);_(* \(#,##0.00\);_(* &quot;-&quot;??_);_(@_)"/>
    <numFmt numFmtId="164" formatCode="_-* #,##0.00_-;\-* #,##0.00_-;_-* &quot;-&quot;??_-;_-@_-"/>
    <numFmt numFmtId="165" formatCode="0.0"/>
    <numFmt numFmtId="166" formatCode="0.000"/>
    <numFmt numFmtId="167" formatCode="#,##0.0"/>
    <numFmt numFmtId="168" formatCode="0.00_)"/>
    <numFmt numFmtId="169" formatCode="_-&quot;£&quot;* #,##0.00_-;\-&quot;£&quot;* #,##0.00_-;_-&quot;£&quot;* &quot;-&quot;??_-;_-@_-"/>
    <numFmt numFmtId="170" formatCode="&quot;\&quot;#,##0.00;[Red]\-&quot;\&quot;#,##0.00"/>
    <numFmt numFmtId="171" formatCode="#,##0.000_);\(#,##0.000\)"/>
    <numFmt numFmtId="172" formatCode="0.0_)"/>
    <numFmt numFmtId="173" formatCode=";;"/>
    <numFmt numFmtId="174" formatCode="&quot; &quot;@"/>
    <numFmt numFmtId="175" formatCode="[$-409]dd\-mmm\-yy;@"/>
    <numFmt numFmtId="176" formatCode="_(* #,##0_);_(* \(#,##0\);_(* &quot;-&quot;??_);_(@_)"/>
    <numFmt numFmtId="177" formatCode="0.000000%"/>
    <numFmt numFmtId="178" formatCode="0.0000000000%"/>
    <numFmt numFmtId="179" formatCode="[$-409]d\-mmm\-yy;@"/>
    <numFmt numFmtId="180" formatCode="0;[Red]0"/>
    <numFmt numFmtId="181" formatCode="00000"/>
    <numFmt numFmtId="182" formatCode="0.00;[Red]0.00"/>
    <numFmt numFmtId="183" formatCode="0.0;[Red]0.0"/>
  </numFmts>
  <fonts count="82">
    <font>
      <sz val="11"/>
      <name val="Book Antiqua"/>
      <family val="1"/>
    </font>
    <font>
      <sz val="10"/>
      <name val="Arial"/>
    </font>
    <font>
      <sz val="8"/>
      <name val="Arial"/>
      <family val="2"/>
    </font>
    <font>
      <b/>
      <sz val="12"/>
      <name val="Arial"/>
      <family val="2"/>
    </font>
    <font>
      <sz val="12"/>
      <name val="Book Antiqua"/>
      <family val="1"/>
    </font>
    <font>
      <b/>
      <sz val="12"/>
      <name val="Book Antiqua"/>
      <family val="1"/>
    </font>
    <font>
      <sz val="14"/>
      <name val="AngsanaUPC"/>
      <family val="1"/>
    </font>
    <font>
      <sz val="12"/>
      <name val="¹ÙÅÁÃ¼"/>
      <charset val="129"/>
    </font>
    <font>
      <sz val="10"/>
      <color indexed="10"/>
      <name val="Arial"/>
      <family val="2"/>
    </font>
    <font>
      <u/>
      <sz val="9"/>
      <color indexed="12"/>
      <name val="Arial"/>
      <family val="2"/>
    </font>
    <font>
      <sz val="7"/>
      <name val="Small Fonts"/>
      <family val="2"/>
    </font>
    <font>
      <b/>
      <sz val="10"/>
      <name val="Arial CE"/>
      <family val="2"/>
      <charset val="238"/>
    </font>
    <font>
      <u/>
      <sz val="9"/>
      <color indexed="36"/>
      <name val="Arial"/>
      <family val="2"/>
    </font>
    <font>
      <sz val="10"/>
      <name val="MS Sans Serif"/>
      <family val="2"/>
    </font>
    <font>
      <b/>
      <sz val="11"/>
      <name val="Book Antiqua"/>
      <family val="1"/>
    </font>
    <font>
      <sz val="11"/>
      <name val="Book Antiqua"/>
      <family val="1"/>
    </font>
    <font>
      <sz val="11"/>
      <name val="Book Antiqua"/>
      <family val="1"/>
    </font>
    <font>
      <sz val="10"/>
      <name val="Book Antiqua"/>
      <family val="1"/>
    </font>
    <font>
      <sz val="12"/>
      <name val="Arial"/>
      <family val="2"/>
    </font>
    <font>
      <b/>
      <u/>
      <sz val="12"/>
      <name val="Book Antiqua"/>
      <family val="1"/>
    </font>
    <font>
      <b/>
      <sz val="16"/>
      <color indexed="12"/>
      <name val="Book Antiqua"/>
      <family val="1"/>
    </font>
    <font>
      <b/>
      <sz val="10"/>
      <name val="Book Antiqua"/>
      <family val="1"/>
    </font>
    <font>
      <sz val="11"/>
      <color indexed="12"/>
      <name val="Book Antiqua"/>
      <family val="1"/>
    </font>
    <font>
      <b/>
      <sz val="16"/>
      <color indexed="12"/>
      <name val="Arial"/>
      <family val="2"/>
    </font>
    <font>
      <b/>
      <sz val="11"/>
      <color indexed="9"/>
      <name val="Book Antiqua"/>
      <family val="1"/>
    </font>
    <font>
      <sz val="12"/>
      <name val="Times New Roman"/>
      <family val="1"/>
    </font>
    <font>
      <sz val="11"/>
      <name val="Book Antiqua"/>
      <family val="1"/>
    </font>
    <font>
      <b/>
      <sz val="11"/>
      <color indexed="10"/>
      <name val="Book Antiqua"/>
      <family val="1"/>
    </font>
    <font>
      <sz val="8"/>
      <name val="Book Antiqua"/>
      <family val="1"/>
    </font>
    <font>
      <b/>
      <sz val="14"/>
      <color indexed="9"/>
      <name val="Book Antiqua"/>
      <family val="1"/>
    </font>
    <font>
      <sz val="11"/>
      <color indexed="9"/>
      <name val="Book Antiqua"/>
      <family val="1"/>
    </font>
    <font>
      <sz val="10"/>
      <name val="Book Antiqua"/>
      <family val="1"/>
    </font>
    <font>
      <sz val="8"/>
      <name val="Book Antiqua"/>
      <family val="1"/>
    </font>
    <font>
      <sz val="10"/>
      <name val="Arial"/>
      <family val="2"/>
    </font>
    <font>
      <b/>
      <sz val="12"/>
      <name val="Arial"/>
      <family val="2"/>
    </font>
    <font>
      <sz val="11"/>
      <name val="Arial"/>
      <family val="2"/>
    </font>
    <font>
      <sz val="11"/>
      <name val="Book Antiqua"/>
      <family val="1"/>
    </font>
    <font>
      <b/>
      <sz val="11"/>
      <color indexed="12"/>
      <name val="Book Antiqua"/>
      <family val="1"/>
    </font>
    <font>
      <sz val="1"/>
      <color indexed="9"/>
      <name val="Book Antiqua"/>
      <family val="1"/>
    </font>
    <font>
      <b/>
      <sz val="12"/>
      <color indexed="20"/>
      <name val="Book Antiqua"/>
      <family val="1"/>
    </font>
    <font>
      <sz val="10"/>
      <color indexed="9"/>
      <name val="Book Antiqua"/>
      <family val="1"/>
    </font>
    <font>
      <sz val="11"/>
      <name val="Book Antiqua"/>
      <family val="1"/>
    </font>
    <font>
      <sz val="11"/>
      <name val="Book Antiqua"/>
      <family val="1"/>
    </font>
    <font>
      <b/>
      <vertAlign val="superscript"/>
      <sz val="12"/>
      <name val="Book Antiqua"/>
      <family val="1"/>
    </font>
    <font>
      <sz val="11"/>
      <name val="Book Antiqua"/>
      <family val="1"/>
    </font>
    <font>
      <b/>
      <sz val="11"/>
      <name val="Cambria"/>
      <family val="1"/>
    </font>
    <font>
      <b/>
      <sz val="12"/>
      <name val="Cambria"/>
      <family val="1"/>
    </font>
    <font>
      <sz val="11"/>
      <name val="Cambria"/>
      <family val="1"/>
    </font>
    <font>
      <sz val="10"/>
      <name val="Cambria"/>
      <family val="1"/>
    </font>
    <font>
      <sz val="11"/>
      <name val="Century Gothic"/>
      <family val="2"/>
    </font>
    <font>
      <b/>
      <sz val="20"/>
      <name val="Book Antiqua"/>
      <family val="1"/>
    </font>
    <font>
      <b/>
      <sz val="10"/>
      <name val="Cambria"/>
      <family val="1"/>
    </font>
    <font>
      <b/>
      <sz val="11"/>
      <name val="Times New Roman"/>
      <family val="1"/>
    </font>
    <font>
      <sz val="12"/>
      <color indexed="10"/>
      <name val="Book Antiqua"/>
      <family val="1"/>
    </font>
    <font>
      <b/>
      <sz val="14"/>
      <name val="Book Antiqua"/>
      <family val="1"/>
    </font>
    <font>
      <b/>
      <sz val="14"/>
      <color indexed="8"/>
      <name val="Book Antiqua"/>
      <family val="1"/>
    </font>
    <font>
      <b/>
      <u/>
      <sz val="14"/>
      <name val="Book Antiqua"/>
      <family val="1"/>
    </font>
    <font>
      <sz val="11"/>
      <color indexed="8"/>
      <name val="Calibri"/>
      <family val="2"/>
      <charset val="1"/>
    </font>
    <font>
      <sz val="11"/>
      <name val="Times New Roman"/>
      <family val="1"/>
    </font>
    <font>
      <b/>
      <sz val="12"/>
      <name val="Times New Roman"/>
      <family val="1"/>
    </font>
    <font>
      <b/>
      <sz val="18"/>
      <name val="Book Antiqua"/>
      <family val="1"/>
    </font>
    <font>
      <b/>
      <sz val="14"/>
      <color indexed="12"/>
      <name val="Book Antiqua"/>
      <family val="1"/>
    </font>
    <font>
      <sz val="11.5"/>
      <name val="Book Antiqua"/>
      <family val="1"/>
    </font>
    <font>
      <sz val="20"/>
      <name val="Book Antiqua"/>
      <family val="1"/>
    </font>
    <font>
      <b/>
      <sz val="26"/>
      <name val="Book Antiqua"/>
      <family val="1"/>
    </font>
    <font>
      <b/>
      <sz val="16"/>
      <name val="Book Antiqua"/>
      <family val="1"/>
    </font>
    <font>
      <b/>
      <sz val="11.5"/>
      <name val="Book Antiqua"/>
      <family val="1"/>
    </font>
    <font>
      <sz val="12"/>
      <name val="Times New Roman"/>
      <family val="1"/>
    </font>
    <font>
      <sz val="11"/>
      <color theme="1"/>
      <name val="Calibri"/>
      <family val="2"/>
      <scheme val="minor"/>
    </font>
    <font>
      <sz val="11"/>
      <color rgb="FF000000"/>
      <name val="Calibri"/>
      <family val="2"/>
      <scheme val="minor"/>
    </font>
    <font>
      <b/>
      <sz val="11"/>
      <color theme="1"/>
      <name val="Calibri"/>
      <family val="2"/>
      <scheme val="minor"/>
    </font>
    <font>
      <sz val="10"/>
      <color theme="0"/>
      <name val="Book Antiqua"/>
      <family val="1"/>
    </font>
    <font>
      <sz val="12"/>
      <color theme="1"/>
      <name val="Times New Roman"/>
      <family val="1"/>
    </font>
    <font>
      <b/>
      <sz val="12"/>
      <color theme="1"/>
      <name val="Times New Roman"/>
      <family val="1"/>
    </font>
    <font>
      <b/>
      <sz val="11"/>
      <color theme="1"/>
      <name val="Book Antiqua"/>
      <family val="1"/>
    </font>
    <font>
      <sz val="11.5"/>
      <color theme="1"/>
      <name val="Book Antiqua"/>
      <family val="1"/>
    </font>
    <font>
      <sz val="11"/>
      <color theme="1"/>
      <name val="Book Antiqua"/>
      <family val="1"/>
    </font>
    <font>
      <sz val="12"/>
      <color theme="1"/>
      <name val="Book Antiqua"/>
      <family val="1"/>
    </font>
    <font>
      <sz val="20"/>
      <color theme="1"/>
      <name val="Book Antiqua"/>
      <family val="1"/>
    </font>
    <font>
      <b/>
      <sz val="14"/>
      <color rgb="FFFF0000"/>
      <name val="Arial"/>
      <family val="2"/>
    </font>
    <font>
      <b/>
      <sz val="11"/>
      <color rgb="FFFF0000"/>
      <name val="Book Antiqua"/>
      <family val="1"/>
    </font>
    <font>
      <b/>
      <sz val="20"/>
      <color rgb="FFFF0000"/>
      <name val="Times New Roman"/>
      <family val="1"/>
    </font>
  </fonts>
  <fills count="14">
    <fill>
      <patternFill patternType="none"/>
    </fill>
    <fill>
      <patternFill patternType="gray125"/>
    </fill>
    <fill>
      <patternFill patternType="solid">
        <fgColor indexed="42"/>
        <bgColor indexed="64"/>
      </patternFill>
    </fill>
    <fill>
      <patternFill patternType="solid">
        <fgColor indexed="47"/>
        <bgColor indexed="64"/>
      </patternFill>
    </fill>
    <fill>
      <patternFill patternType="solid">
        <fgColor indexed="22"/>
        <bgColor indexed="64"/>
      </patternFill>
    </fill>
    <fill>
      <patternFill patternType="solid">
        <fgColor indexed="9"/>
        <bgColor indexed="64"/>
      </patternFill>
    </fill>
    <fill>
      <patternFill patternType="solid">
        <fgColor indexed="12"/>
        <bgColor indexed="64"/>
      </patternFill>
    </fill>
    <fill>
      <patternFill patternType="solid">
        <fgColor indexed="43"/>
        <bgColor indexed="64"/>
      </patternFill>
    </fill>
    <fill>
      <patternFill patternType="solid">
        <fgColor indexed="45"/>
        <bgColor indexed="64"/>
      </patternFill>
    </fill>
    <fill>
      <patternFill patternType="solid">
        <fgColor rgb="FFCCFFCC"/>
        <bgColor indexed="64"/>
      </patternFill>
    </fill>
    <fill>
      <patternFill patternType="solid">
        <fgColor theme="0" tint="-4.9989318521683403E-2"/>
        <bgColor indexed="64"/>
      </patternFill>
    </fill>
    <fill>
      <patternFill patternType="solid">
        <fgColor theme="0"/>
        <bgColor indexed="64"/>
      </patternFill>
    </fill>
    <fill>
      <patternFill patternType="solid">
        <fgColor rgb="FFFFFF00"/>
        <bgColor indexed="64"/>
      </patternFill>
    </fill>
    <fill>
      <patternFill patternType="solid">
        <fgColor rgb="FF92D050"/>
        <bgColor indexed="64"/>
      </patternFill>
    </fill>
  </fills>
  <borders count="38">
    <border>
      <left/>
      <right/>
      <top/>
      <bottom/>
      <diagonal/>
    </border>
    <border>
      <left style="thin">
        <color indexed="64"/>
      </left>
      <right style="thin">
        <color indexed="64"/>
      </right>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hair">
        <color indexed="64"/>
      </top>
      <bottom/>
      <diagonal/>
    </border>
    <border>
      <left style="thin">
        <color indexed="64"/>
      </left>
      <right style="thin">
        <color indexed="64"/>
      </right>
      <top style="thin">
        <color indexed="64"/>
      </top>
      <bottom style="thin">
        <color indexed="64"/>
      </bottom>
      <diagonal/>
    </border>
    <border>
      <left/>
      <right/>
      <top style="hair">
        <color indexed="64"/>
      </top>
      <bottom style="hair">
        <color indexed="64"/>
      </bottom>
      <diagonal/>
    </border>
    <border>
      <left/>
      <right style="thin">
        <color indexed="64"/>
      </right>
      <top style="thin">
        <color indexed="64"/>
      </top>
      <bottom style="thin">
        <color indexed="64"/>
      </bottom>
      <diagonal/>
    </border>
    <border>
      <left style="thin">
        <color indexed="64"/>
      </left>
      <right/>
      <top style="hair">
        <color indexed="64"/>
      </top>
      <bottom style="hair">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bottom style="thin">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hair">
        <color indexed="64"/>
      </right>
      <top style="thin">
        <color indexed="64"/>
      </top>
      <bottom style="thin">
        <color indexed="64"/>
      </bottom>
      <diagonal/>
    </border>
    <border>
      <left/>
      <right/>
      <top/>
      <bottom style="hair">
        <color indexed="64"/>
      </bottom>
      <diagonal/>
    </border>
  </borders>
  <cellStyleXfs count="48">
    <xf numFmtId="0" fontId="0" fillId="0" borderId="0"/>
    <xf numFmtId="9" fontId="6" fillId="0" borderId="0"/>
    <xf numFmtId="169" fontId="1" fillId="0" borderId="0" applyFont="0" applyFill="0" applyBorder="0" applyAlignment="0" applyProtection="0"/>
    <xf numFmtId="172" fontId="1" fillId="0" borderId="0" applyFont="0" applyFill="0" applyBorder="0" applyAlignment="0" applyProtection="0"/>
    <xf numFmtId="171" fontId="1" fillId="0" borderId="0" applyFont="0" applyFill="0" applyBorder="0" applyAlignment="0" applyProtection="0"/>
    <xf numFmtId="173" fontId="1" fillId="0" borderId="0" applyFont="0" applyFill="0" applyBorder="0" applyAlignment="0" applyProtection="0"/>
    <xf numFmtId="0" fontId="7" fillId="0" borderId="0"/>
    <xf numFmtId="43" fontId="1" fillId="0" borderId="0" applyFont="0" applyFill="0" applyBorder="0" applyAlignment="0" applyProtection="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43" fontId="33" fillId="0" borderId="0" applyFont="0" applyFill="0" applyBorder="0" applyAlignment="0" applyProtection="0"/>
    <xf numFmtId="164" fontId="68" fillId="0" borderId="0" applyFont="0" applyFill="0" applyBorder="0" applyAlignment="0" applyProtection="0"/>
    <xf numFmtId="0" fontId="57" fillId="0" borderId="0"/>
    <xf numFmtId="167" fontId="8" fillId="0" borderId="1">
      <alignment horizontal="right"/>
    </xf>
    <xf numFmtId="0" fontId="3" fillId="0" borderId="2" applyNumberFormat="0" applyAlignment="0" applyProtection="0">
      <alignment horizontal="left" vertical="center"/>
    </xf>
    <xf numFmtId="0" fontId="3" fillId="0" borderId="3">
      <alignment horizontal="left" vertical="center"/>
    </xf>
    <xf numFmtId="0" fontId="9" fillId="0" borderId="0" applyNumberFormat="0" applyFill="0" applyBorder="0" applyAlignment="0" applyProtection="0">
      <alignment vertical="top"/>
      <protection locked="0"/>
    </xf>
    <xf numFmtId="37" fontId="10" fillId="0" borderId="0"/>
    <xf numFmtId="166" fontId="1" fillId="0" borderId="0"/>
    <xf numFmtId="0" fontId="33" fillId="0" borderId="0"/>
    <xf numFmtId="0" fontId="33" fillId="0" borderId="0"/>
    <xf numFmtId="0" fontId="33" fillId="0" borderId="0"/>
    <xf numFmtId="0" fontId="33" fillId="0" borderId="0"/>
    <xf numFmtId="0" fontId="68" fillId="0" borderId="0"/>
    <xf numFmtId="0" fontId="33" fillId="0" borderId="0"/>
    <xf numFmtId="0" fontId="33" fillId="0" borderId="0"/>
    <xf numFmtId="0" fontId="69" fillId="0" borderId="0"/>
    <xf numFmtId="0" fontId="31" fillId="0" borderId="0"/>
    <xf numFmtId="0" fontId="15" fillId="0" borderId="0"/>
    <xf numFmtId="0" fontId="31" fillId="0" borderId="0"/>
    <xf numFmtId="0" fontId="15" fillId="0" borderId="0" applyNumberFormat="0" applyFill="0" applyBorder="0" applyProtection="0">
      <alignment vertical="top"/>
    </xf>
    <xf numFmtId="0" fontId="1" fillId="0" borderId="0" applyNumberFormat="0" applyFont="0" applyFill="0" applyBorder="0" applyAlignment="0" applyProtection="0">
      <alignment vertical="top"/>
    </xf>
    <xf numFmtId="0" fontId="1" fillId="0" borderId="0" applyNumberFormat="0" applyFont="0" applyFill="0" applyBorder="0" applyAlignment="0" applyProtection="0">
      <alignment vertical="top"/>
    </xf>
    <xf numFmtId="0" fontId="1" fillId="0" borderId="0"/>
    <xf numFmtId="0" fontId="15" fillId="0" borderId="0"/>
    <xf numFmtId="0" fontId="15" fillId="0" borderId="0"/>
    <xf numFmtId="0" fontId="1" fillId="0" borderId="0"/>
    <xf numFmtId="0" fontId="1" fillId="0" borderId="0" applyNumberFormat="0" applyFont="0" applyFill="0" applyBorder="0" applyAlignment="0" applyProtection="0">
      <alignment vertical="top"/>
    </xf>
    <xf numFmtId="9" fontId="1" fillId="0" borderId="0" applyFont="0" applyFill="0" applyBorder="0" applyAlignment="0" applyProtection="0"/>
    <xf numFmtId="0" fontId="11" fillId="0" borderId="0" applyFont="0"/>
    <xf numFmtId="0" fontId="12" fillId="0" borderId="0" applyNumberFormat="0" applyFill="0" applyBorder="0" applyAlignment="0" applyProtection="0">
      <alignment vertical="top"/>
      <protection locked="0"/>
    </xf>
    <xf numFmtId="0" fontId="13" fillId="0" borderId="0"/>
  </cellStyleXfs>
  <cellXfs count="607">
    <xf numFmtId="0" fontId="0" fillId="0" borderId="0" xfId="0"/>
    <xf numFmtId="0" fontId="15" fillId="0" borderId="0" xfId="0" applyFont="1" applyAlignment="1">
      <alignment vertical="center"/>
    </xf>
    <xf numFmtId="0" fontId="15" fillId="0" borderId="0" xfId="0" applyFont="1" applyAlignment="1">
      <alignment horizontal="left" vertical="center"/>
    </xf>
    <xf numFmtId="0" fontId="15" fillId="0" borderId="0" xfId="0" applyFont="1" applyAlignment="1">
      <alignment horizontal="center" vertical="center"/>
    </xf>
    <xf numFmtId="0" fontId="14" fillId="0" borderId="4" xfId="0" applyFont="1" applyBorder="1" applyAlignment="1">
      <alignment vertical="center"/>
    </xf>
    <xf numFmtId="0" fontId="14" fillId="0" borderId="4" xfId="0" applyFont="1" applyBorder="1" applyAlignment="1">
      <alignment horizontal="right" vertical="center"/>
    </xf>
    <xf numFmtId="0" fontId="15" fillId="0" borderId="0" xfId="0" applyFont="1" applyAlignment="1">
      <alignment horizontal="justify" vertical="center"/>
    </xf>
    <xf numFmtId="0" fontId="17" fillId="0" borderId="0" xfId="39" applyFont="1" applyAlignment="1" applyProtection="1">
      <alignment vertical="center"/>
      <protection hidden="1"/>
    </xf>
    <xf numFmtId="0" fontId="3" fillId="0" borderId="0" xfId="39" applyFont="1" applyAlignment="1" applyProtection="1">
      <alignment vertical="center"/>
      <protection hidden="1"/>
    </xf>
    <xf numFmtId="0" fontId="18" fillId="0" borderId="0" xfId="39" applyFont="1" applyAlignment="1" applyProtection="1">
      <alignment vertical="center"/>
      <protection hidden="1"/>
    </xf>
    <xf numFmtId="0" fontId="18" fillId="0" borderId="0" xfId="39" applyFont="1" applyProtection="1">
      <protection hidden="1"/>
    </xf>
    <xf numFmtId="0" fontId="1" fillId="0" borderId="0" xfId="39" applyProtection="1">
      <protection hidden="1"/>
    </xf>
    <xf numFmtId="0" fontId="4" fillId="0" borderId="0" xfId="39" applyFont="1" applyAlignment="1" applyProtection="1">
      <alignment vertical="center"/>
      <protection hidden="1"/>
    </xf>
    <xf numFmtId="0" fontId="4" fillId="0" borderId="5" xfId="39" applyFont="1" applyBorder="1" applyAlignment="1" applyProtection="1">
      <alignment vertical="center"/>
      <protection hidden="1"/>
    </xf>
    <xf numFmtId="0" fontId="4" fillId="0" borderId="6" xfId="39" applyFont="1" applyBorder="1" applyAlignment="1" applyProtection="1">
      <alignment vertical="center"/>
      <protection hidden="1"/>
    </xf>
    <xf numFmtId="0" fontId="1" fillId="0" borderId="0" xfId="39"/>
    <xf numFmtId="0" fontId="4" fillId="0" borderId="7" xfId="39" applyFont="1" applyBorder="1" applyAlignment="1" applyProtection="1">
      <alignment vertical="center"/>
      <protection hidden="1"/>
    </xf>
    <xf numFmtId="0" fontId="21" fillId="0" borderId="6" xfId="39" applyFont="1" applyBorder="1" applyAlignment="1" applyProtection="1">
      <alignment vertical="center"/>
      <protection hidden="1"/>
    </xf>
    <xf numFmtId="0" fontId="1" fillId="0" borderId="0" xfId="39" applyAlignment="1" applyProtection="1">
      <alignment vertical="center"/>
      <protection hidden="1"/>
    </xf>
    <xf numFmtId="0" fontId="17" fillId="0" borderId="6" xfId="39" applyFont="1" applyBorder="1" applyAlignment="1" applyProtection="1">
      <alignment vertical="center"/>
      <protection hidden="1"/>
    </xf>
    <xf numFmtId="0" fontId="23" fillId="0" borderId="5" xfId="39" applyFont="1" applyBorder="1" applyAlignment="1" applyProtection="1">
      <alignment vertical="center"/>
      <protection hidden="1"/>
    </xf>
    <xf numFmtId="0" fontId="23" fillId="0" borderId="0" xfId="39" applyFont="1" applyAlignment="1" applyProtection="1">
      <alignment vertical="center"/>
      <protection hidden="1"/>
    </xf>
    <xf numFmtId="0" fontId="17" fillId="0" borderId="7" xfId="39" applyFont="1" applyBorder="1" applyAlignment="1" applyProtection="1">
      <alignment vertical="center"/>
      <protection hidden="1"/>
    </xf>
    <xf numFmtId="0" fontId="4" fillId="0" borderId="8" xfId="39" applyFont="1" applyBorder="1" applyAlignment="1" applyProtection="1">
      <alignment vertical="center"/>
      <protection hidden="1"/>
    </xf>
    <xf numFmtId="0" fontId="14" fillId="0" borderId="0" xfId="40" applyFont="1" applyAlignment="1" applyProtection="1">
      <alignment vertical="center"/>
      <protection hidden="1"/>
    </xf>
    <xf numFmtId="0" fontId="15" fillId="0" borderId="0" xfId="40" applyAlignment="1" applyProtection="1">
      <alignment vertical="center"/>
      <protection hidden="1"/>
    </xf>
    <xf numFmtId="0" fontId="14" fillId="0" borderId="0" xfId="40" applyFont="1" applyAlignment="1" applyProtection="1">
      <alignment vertical="top"/>
      <protection hidden="1"/>
    </xf>
    <xf numFmtId="0" fontId="15" fillId="0" borderId="0" xfId="0" applyFont="1" applyAlignment="1" applyProtection="1">
      <alignment vertical="center"/>
      <protection hidden="1"/>
    </xf>
    <xf numFmtId="0" fontId="14" fillId="0" borderId="0" xfId="0" applyFont="1" applyAlignment="1">
      <alignment horizontal="justify" vertical="center"/>
    </xf>
    <xf numFmtId="0" fontId="14" fillId="0" borderId="0" xfId="0" applyFont="1" applyAlignment="1">
      <alignment horizontal="right" vertical="center"/>
    </xf>
    <xf numFmtId="0" fontId="15" fillId="0" borderId="0" xfId="0" applyFont="1" applyAlignment="1">
      <alignment horizontal="right" vertical="center"/>
    </xf>
    <xf numFmtId="0" fontId="4" fillId="0" borderId="0" xfId="39" applyFont="1" applyAlignment="1" applyProtection="1">
      <alignment vertical="top"/>
      <protection hidden="1"/>
    </xf>
    <xf numFmtId="0" fontId="14" fillId="0" borderId="0" xfId="39" applyFont="1" applyAlignment="1" applyProtection="1">
      <alignment vertical="center"/>
      <protection hidden="1"/>
    </xf>
    <xf numFmtId="0" fontId="15" fillId="0" borderId="0" xfId="39" applyFont="1" applyAlignment="1" applyProtection="1">
      <alignment vertical="center"/>
      <protection hidden="1"/>
    </xf>
    <xf numFmtId="0" fontId="14" fillId="0" borderId="0" xfId="42" applyFont="1" applyAlignment="1" applyProtection="1">
      <alignment vertical="top"/>
      <protection hidden="1"/>
    </xf>
    <xf numFmtId="0" fontId="15" fillId="0" borderId="0" xfId="39" applyFont="1" applyAlignment="1" applyProtection="1">
      <alignment vertical="top"/>
      <protection hidden="1"/>
    </xf>
    <xf numFmtId="0" fontId="15" fillId="0" borderId="0" xfId="39" applyFont="1" applyAlignment="1" applyProtection="1">
      <alignment horizontal="right" vertical="center"/>
      <protection hidden="1"/>
    </xf>
    <xf numFmtId="0" fontId="5" fillId="0" borderId="0" xfId="39" applyFont="1" applyAlignment="1" applyProtection="1">
      <alignment horizontal="center" vertical="top"/>
      <protection hidden="1"/>
    </xf>
    <xf numFmtId="0" fontId="14" fillId="0" borderId="4" xfId="39" applyFont="1" applyBorder="1" applyAlignment="1" applyProtection="1">
      <alignment vertical="top"/>
      <protection hidden="1"/>
    </xf>
    <xf numFmtId="0" fontId="14" fillId="0" borderId="9" xfId="39" applyFont="1" applyBorder="1" applyAlignment="1" applyProtection="1">
      <alignment horizontal="justify" vertical="top" wrapText="1"/>
      <protection hidden="1"/>
    </xf>
    <xf numFmtId="0" fontId="14" fillId="0" borderId="9" xfId="39" applyFont="1" applyBorder="1" applyAlignment="1" applyProtection="1">
      <alignment horizontal="right" vertical="center" wrapText="1" indent="5"/>
      <protection hidden="1"/>
    </xf>
    <xf numFmtId="0" fontId="15" fillId="0" borderId="10" xfId="39" applyFont="1" applyBorder="1" applyAlignment="1" applyProtection="1">
      <alignment horizontal="center" vertical="center"/>
      <protection hidden="1"/>
    </xf>
    <xf numFmtId="0" fontId="15" fillId="0" borderId="0" xfId="39" applyFont="1" applyAlignment="1" applyProtection="1">
      <alignment horizontal="left" vertical="center"/>
      <protection hidden="1"/>
    </xf>
    <xf numFmtId="0" fontId="4" fillId="0" borderId="0" xfId="39" applyFont="1" applyAlignment="1" applyProtection="1">
      <alignment horizontal="right"/>
      <protection hidden="1"/>
    </xf>
    <xf numFmtId="0" fontId="14" fillId="0" borderId="4" xfId="0" applyFont="1" applyBorder="1" applyAlignment="1">
      <alignment horizontal="left" vertical="center"/>
    </xf>
    <xf numFmtId="0" fontId="14" fillId="0" borderId="4" xfId="0" applyFont="1" applyBorder="1" applyAlignment="1">
      <alignment horizontal="justify" vertical="center"/>
    </xf>
    <xf numFmtId="0" fontId="15" fillId="0" borderId="0" xfId="0" applyFont="1" applyAlignment="1" applyProtection="1">
      <alignment horizontal="left" vertical="center" indent="1"/>
      <protection hidden="1"/>
    </xf>
    <xf numFmtId="0" fontId="15" fillId="0" borderId="0" xfId="39" applyFont="1" applyAlignment="1" applyProtection="1">
      <alignment horizontal="left" vertical="center" indent="1"/>
      <protection hidden="1"/>
    </xf>
    <xf numFmtId="0" fontId="15" fillId="0" borderId="0" xfId="0" applyFont="1" applyAlignment="1" applyProtection="1">
      <alignment horizontal="left" vertical="center"/>
      <protection hidden="1"/>
    </xf>
    <xf numFmtId="0" fontId="15" fillId="0" borderId="0" xfId="40" applyAlignment="1" applyProtection="1">
      <alignment horizontal="left" vertical="center"/>
      <protection hidden="1"/>
    </xf>
    <xf numFmtId="4" fontId="14" fillId="0" borderId="9" xfId="39" applyNumberFormat="1" applyFont="1" applyBorder="1" applyAlignment="1" applyProtection="1">
      <alignment vertical="center"/>
      <protection hidden="1"/>
    </xf>
    <xf numFmtId="0" fontId="15" fillId="0" borderId="0" xfId="39" applyFont="1" applyAlignment="1" applyProtection="1">
      <alignment horizontal="center" vertical="center"/>
      <protection hidden="1"/>
    </xf>
    <xf numFmtId="0" fontId="14" fillId="0" borderId="0" xfId="39" applyFont="1" applyAlignment="1" applyProtection="1">
      <alignment horizontal="left" vertical="center" wrapText="1"/>
      <protection hidden="1"/>
    </xf>
    <xf numFmtId="0" fontId="14" fillId="0" borderId="0" xfId="39" applyFont="1" applyAlignment="1" applyProtection="1">
      <alignment horizontal="right" vertical="center" wrapText="1"/>
      <protection hidden="1"/>
    </xf>
    <xf numFmtId="0" fontId="0" fillId="0" borderId="0" xfId="0" applyProtection="1">
      <protection hidden="1"/>
    </xf>
    <xf numFmtId="0" fontId="14" fillId="0" borderId="4" xfId="0" applyFont="1" applyBorder="1" applyAlignment="1" applyProtection="1">
      <alignment horizontal="left" vertical="center"/>
      <protection hidden="1"/>
    </xf>
    <xf numFmtId="0" fontId="14" fillId="0" borderId="4" xfId="0" applyFont="1" applyBorder="1" applyAlignment="1" applyProtection="1">
      <alignment horizontal="justify" vertical="center"/>
      <protection hidden="1"/>
    </xf>
    <xf numFmtId="0" fontId="14" fillId="0" borderId="4" xfId="0" applyFont="1" applyBorder="1" applyAlignment="1" applyProtection="1">
      <alignment horizontal="center" vertical="center"/>
      <protection hidden="1"/>
    </xf>
    <xf numFmtId="0" fontId="14" fillId="0" borderId="4" xfId="0" applyFont="1" applyBorder="1" applyAlignment="1" applyProtection="1">
      <alignment vertical="center"/>
      <protection hidden="1"/>
    </xf>
    <xf numFmtId="0" fontId="14" fillId="0" borderId="4" xfId="0" applyFont="1" applyBorder="1" applyAlignment="1" applyProtection="1">
      <alignment horizontal="right" vertical="center"/>
      <protection hidden="1"/>
    </xf>
    <xf numFmtId="0" fontId="1" fillId="0" borderId="0" xfId="38" applyNumberFormat="1" applyFont="1" applyFill="1" applyBorder="1" applyAlignment="1" applyProtection="1">
      <alignment vertical="top"/>
      <protection hidden="1"/>
    </xf>
    <xf numFmtId="0" fontId="15" fillId="0" borderId="0" xfId="0" applyFont="1" applyAlignment="1" applyProtection="1">
      <alignment horizontal="justify" vertical="center"/>
      <protection hidden="1"/>
    </xf>
    <xf numFmtId="0" fontId="15" fillId="0" borderId="0" xfId="0" applyFont="1" applyAlignment="1" applyProtection="1">
      <alignment horizontal="center" vertical="center"/>
      <protection hidden="1"/>
    </xf>
    <xf numFmtId="0" fontId="15" fillId="0" borderId="0" xfId="36" applyNumberFormat="1" applyFill="1" applyBorder="1" applyAlignment="1" applyProtection="1">
      <alignment vertical="center"/>
      <protection hidden="1"/>
    </xf>
    <xf numFmtId="0" fontId="15" fillId="0" borderId="0" xfId="36" applyNumberFormat="1" applyFill="1" applyBorder="1" applyAlignment="1" applyProtection="1">
      <alignment vertical="center" wrapText="1"/>
      <protection hidden="1"/>
    </xf>
    <xf numFmtId="0" fontId="14" fillId="0" borderId="0" xfId="0" applyFont="1" applyAlignment="1" applyProtection="1">
      <alignment horizontal="justify" vertical="center"/>
      <protection hidden="1"/>
    </xf>
    <xf numFmtId="0" fontId="14" fillId="0" borderId="0" xfId="0" applyFont="1" applyAlignment="1" applyProtection="1">
      <alignment horizontal="right" vertical="center"/>
      <protection hidden="1"/>
    </xf>
    <xf numFmtId="0" fontId="15" fillId="0" borderId="0" xfId="0" applyFont="1" applyAlignment="1" applyProtection="1">
      <alignment horizontal="right" vertical="center"/>
      <protection hidden="1"/>
    </xf>
    <xf numFmtId="0" fontId="14" fillId="0" borderId="0" xfId="0" applyFont="1" applyAlignment="1">
      <alignment horizontal="left" vertical="center" indent="1"/>
    </xf>
    <xf numFmtId="0" fontId="14" fillId="0" borderId="4" xfId="33" applyFont="1" applyBorder="1" applyAlignment="1" applyProtection="1">
      <alignment vertical="center"/>
      <protection hidden="1"/>
    </xf>
    <xf numFmtId="0" fontId="15" fillId="0" borderId="4" xfId="33" applyFont="1" applyBorder="1" applyAlignment="1" applyProtection="1">
      <alignment vertical="center"/>
      <protection hidden="1"/>
    </xf>
    <xf numFmtId="0" fontId="31" fillId="0" borderId="0" xfId="33" applyAlignment="1" applyProtection="1">
      <alignment vertical="center"/>
      <protection hidden="1"/>
    </xf>
    <xf numFmtId="0" fontId="31" fillId="0" borderId="0" xfId="33" applyProtection="1">
      <protection hidden="1"/>
    </xf>
    <xf numFmtId="0" fontId="14" fillId="0" borderId="0" xfId="33" applyFont="1" applyAlignment="1" applyProtection="1">
      <alignment horizontal="center" vertical="center"/>
      <protection hidden="1"/>
    </xf>
    <xf numFmtId="0" fontId="15" fillId="0" borderId="0" xfId="33" applyFont="1" applyAlignment="1" applyProtection="1">
      <alignment vertical="center"/>
      <protection hidden="1"/>
    </xf>
    <xf numFmtId="0" fontId="14" fillId="0" borderId="0" xfId="34" applyFont="1" applyAlignment="1" applyProtection="1">
      <alignment horizontal="left" vertical="center"/>
      <protection hidden="1"/>
    </xf>
    <xf numFmtId="0" fontId="15" fillId="0" borderId="0" xfId="41" applyAlignment="1" applyProtection="1">
      <alignment horizontal="left" vertical="center"/>
      <protection hidden="1"/>
    </xf>
    <xf numFmtId="0" fontId="15" fillId="0" borderId="0" xfId="33" applyFont="1" applyAlignment="1" applyProtection="1">
      <alignment horizontal="left" vertical="center"/>
      <protection hidden="1"/>
    </xf>
    <xf numFmtId="0" fontId="15" fillId="0" borderId="0" xfId="33" applyFont="1" applyAlignment="1" applyProtection="1">
      <alignment horizontal="justify" vertical="center"/>
      <protection hidden="1"/>
    </xf>
    <xf numFmtId="0" fontId="14" fillId="0" borderId="0" xfId="33" applyFont="1" applyAlignment="1" applyProtection="1">
      <alignment horizontal="right" vertical="center"/>
      <protection hidden="1"/>
    </xf>
    <xf numFmtId="0" fontId="14" fillId="0" borderId="4" xfId="33" applyFont="1" applyBorder="1" applyAlignment="1" applyProtection="1">
      <alignment horizontal="right" vertical="center"/>
      <protection hidden="1"/>
    </xf>
    <xf numFmtId="175" fontId="15" fillId="0" borderId="0" xfId="33" applyNumberFormat="1" applyFont="1" applyAlignment="1" applyProtection="1">
      <alignment horizontal="left" vertical="center"/>
      <protection hidden="1"/>
    </xf>
    <xf numFmtId="0" fontId="15" fillId="0" borderId="0" xfId="33" applyFont="1" applyAlignment="1" applyProtection="1">
      <alignment vertical="top"/>
      <protection hidden="1"/>
    </xf>
    <xf numFmtId="0" fontId="15" fillId="0" borderId="0" xfId="0" applyFont="1" applyAlignment="1" applyProtection="1">
      <alignment horizontal="center" vertical="center" wrapText="1"/>
      <protection hidden="1"/>
    </xf>
    <xf numFmtId="165" fontId="15" fillId="0" borderId="0" xfId="0" applyNumberFormat="1" applyFont="1" applyAlignment="1" applyProtection="1">
      <alignment horizontal="center" vertical="center"/>
      <protection hidden="1"/>
    </xf>
    <xf numFmtId="175" fontId="14" fillId="0" borderId="0" xfId="0" applyNumberFormat="1" applyFont="1" applyAlignment="1">
      <alignment horizontal="left" vertical="center" indent="1"/>
    </xf>
    <xf numFmtId="175" fontId="14" fillId="0" borderId="0" xfId="33" applyNumberFormat="1" applyFont="1" applyAlignment="1" applyProtection="1">
      <alignment vertical="center"/>
      <protection hidden="1"/>
    </xf>
    <xf numFmtId="0" fontId="14" fillId="0" borderId="0" xfId="33" applyFont="1" applyAlignment="1" applyProtection="1">
      <alignment horizontal="left" vertical="center" indent="1"/>
      <protection hidden="1"/>
    </xf>
    <xf numFmtId="0" fontId="15" fillId="0" borderId="0" xfId="33" applyFont="1" applyAlignment="1" applyProtection="1">
      <alignment horizontal="left" vertical="center" indent="1"/>
      <protection hidden="1"/>
    </xf>
    <xf numFmtId="165" fontId="4" fillId="0" borderId="0" xfId="33" applyNumberFormat="1" applyFont="1" applyAlignment="1" applyProtection="1">
      <alignment horizontal="center" vertical="top"/>
      <protection hidden="1"/>
    </xf>
    <xf numFmtId="165" fontId="4" fillId="0" borderId="0" xfId="33" applyNumberFormat="1" applyFont="1" applyAlignment="1" applyProtection="1">
      <alignment horizontal="center" vertical="center"/>
      <protection hidden="1"/>
    </xf>
    <xf numFmtId="0" fontId="4" fillId="0" borderId="0" xfId="33" applyFont="1" applyAlignment="1" applyProtection="1">
      <alignment horizontal="center" vertical="top"/>
      <protection hidden="1"/>
    </xf>
    <xf numFmtId="0" fontId="4" fillId="0" borderId="0" xfId="33" applyFont="1" applyAlignment="1" applyProtection="1">
      <alignment horizontal="left" vertical="center"/>
      <protection hidden="1"/>
    </xf>
    <xf numFmtId="0" fontId="15" fillId="0" borderId="0" xfId="0" applyFont="1" applyAlignment="1" applyProtection="1">
      <alignment horizontal="left" vertical="center" indent="2"/>
      <protection hidden="1"/>
    </xf>
    <xf numFmtId="0" fontId="14" fillId="0" borderId="0" xfId="0" applyFont="1" applyAlignment="1" applyProtection="1">
      <alignment horizontal="left" vertical="center"/>
      <protection hidden="1"/>
    </xf>
    <xf numFmtId="175" fontId="14" fillId="0" borderId="0" xfId="0" applyNumberFormat="1" applyFont="1" applyAlignment="1" applyProtection="1">
      <alignment horizontal="left" vertical="center" indent="1"/>
      <protection hidden="1"/>
    </xf>
    <xf numFmtId="0" fontId="15" fillId="0" borderId="0" xfId="0" applyFont="1" applyAlignment="1" applyProtection="1">
      <alignment vertical="center"/>
      <protection locked="0"/>
    </xf>
    <xf numFmtId="0" fontId="15" fillId="0" borderId="11" xfId="0" applyFont="1" applyBorder="1" applyAlignment="1" applyProtection="1">
      <alignment horizontal="left" vertical="center"/>
      <protection hidden="1"/>
    </xf>
    <xf numFmtId="0" fontId="14" fillId="0" borderId="0" xfId="33" applyFont="1" applyAlignment="1" applyProtection="1">
      <alignment horizontal="left" vertical="center" indent="2"/>
      <protection hidden="1"/>
    </xf>
    <xf numFmtId="0" fontId="34" fillId="0" borderId="0" xfId="38" applyNumberFormat="1" applyFont="1" applyFill="1" applyBorder="1" applyAlignment="1" applyProtection="1">
      <alignment horizontal="center" vertical="top"/>
      <protection hidden="1"/>
    </xf>
    <xf numFmtId="0" fontId="14" fillId="0" borderId="0" xfId="0" applyFont="1" applyAlignment="1" applyProtection="1">
      <alignment horizontal="center" vertical="center"/>
      <protection hidden="1"/>
    </xf>
    <xf numFmtId="0" fontId="14" fillId="0" borderId="0" xfId="38" applyFont="1" applyAlignment="1" applyProtection="1">
      <alignment horizontal="center" vertical="center" wrapText="1"/>
      <protection hidden="1"/>
    </xf>
    <xf numFmtId="0" fontId="35" fillId="0" borderId="0" xfId="38" applyNumberFormat="1" applyFont="1" applyFill="1" applyBorder="1" applyAlignment="1" applyProtection="1">
      <alignment vertical="top"/>
      <protection hidden="1"/>
    </xf>
    <xf numFmtId="0" fontId="15" fillId="0" borderId="0" xfId="38" applyNumberFormat="1" applyFont="1" applyFill="1" applyBorder="1" applyAlignment="1" applyProtection="1">
      <alignment vertical="center" wrapText="1"/>
      <protection hidden="1"/>
    </xf>
    <xf numFmtId="0" fontId="15" fillId="0" borderId="0" xfId="38" applyFont="1" applyAlignment="1" applyProtection="1">
      <alignment vertical="center"/>
      <protection hidden="1"/>
    </xf>
    <xf numFmtId="0" fontId="36" fillId="0" borderId="0" xfId="0" applyFont="1" applyAlignment="1" applyProtection="1">
      <alignment horizontal="left" vertical="center"/>
      <protection hidden="1"/>
    </xf>
    <xf numFmtId="0" fontId="36" fillId="0" borderId="0" xfId="0" applyFont="1" applyAlignment="1" applyProtection="1">
      <alignment horizontal="justify" vertical="center"/>
      <protection hidden="1"/>
    </xf>
    <xf numFmtId="0" fontId="36" fillId="0" borderId="0" xfId="0" applyFont="1" applyAlignment="1" applyProtection="1">
      <alignment horizontal="center" vertical="center"/>
      <protection hidden="1"/>
    </xf>
    <xf numFmtId="0" fontId="36" fillId="0" borderId="0" xfId="0" applyFont="1" applyAlignment="1" applyProtection="1">
      <alignment vertical="center"/>
      <protection hidden="1"/>
    </xf>
    <xf numFmtId="0" fontId="36" fillId="0" borderId="0" xfId="38" applyFont="1" applyAlignment="1" applyProtection="1">
      <alignment vertical="center"/>
      <protection hidden="1"/>
    </xf>
    <xf numFmtId="0" fontId="36" fillId="0" borderId="0" xfId="38" applyNumberFormat="1" applyFont="1" applyFill="1" applyBorder="1" applyAlignment="1" applyProtection="1">
      <alignment vertical="center"/>
      <protection hidden="1"/>
    </xf>
    <xf numFmtId="0" fontId="36" fillId="0" borderId="0" xfId="38" applyFont="1" applyAlignment="1" applyProtection="1">
      <alignment vertical="top"/>
      <protection hidden="1"/>
    </xf>
    <xf numFmtId="0" fontId="15" fillId="0" borderId="0" xfId="38" applyNumberFormat="1" applyFont="1" applyFill="1" applyBorder="1" applyAlignment="1" applyProtection="1">
      <alignment horizontal="left" vertical="center" indent="6"/>
      <protection hidden="1"/>
    </xf>
    <xf numFmtId="0" fontId="15" fillId="0" borderId="12" xfId="38" applyFont="1" applyBorder="1" applyAlignment="1" applyProtection="1">
      <alignment horizontal="center" vertical="top"/>
      <protection hidden="1"/>
    </xf>
    <xf numFmtId="0" fontId="14" fillId="0" borderId="0" xfId="38" applyFont="1" applyBorder="1" applyAlignment="1" applyProtection="1">
      <alignment horizontal="center" vertical="center" wrapText="1"/>
      <protection hidden="1"/>
    </xf>
    <xf numFmtId="0" fontId="15" fillId="0" borderId="0" xfId="38" applyFont="1" applyBorder="1" applyAlignment="1" applyProtection="1">
      <alignment horizontal="justify" vertical="center"/>
      <protection hidden="1"/>
    </xf>
    <xf numFmtId="10" fontId="15" fillId="2" borderId="12" xfId="38" applyNumberFormat="1" applyFont="1" applyFill="1" applyBorder="1" applyAlignment="1" applyProtection="1">
      <alignment horizontal="right" vertical="center"/>
      <protection locked="0"/>
    </xf>
    <xf numFmtId="0" fontId="15" fillId="2" borderId="13" xfId="0" applyFont="1" applyFill="1" applyBorder="1" applyAlignment="1" applyProtection="1">
      <alignment horizontal="left" vertical="center"/>
      <protection locked="0"/>
    </xf>
    <xf numFmtId="0" fontId="31" fillId="0" borderId="0" xfId="35" applyProtection="1">
      <protection hidden="1"/>
    </xf>
    <xf numFmtId="0" fontId="37" fillId="0" borderId="0" xfId="35" applyFont="1" applyAlignment="1" applyProtection="1">
      <alignment vertical="center" wrapText="1"/>
      <protection hidden="1"/>
    </xf>
    <xf numFmtId="0" fontId="37" fillId="0" borderId="0" xfId="35" applyFont="1" applyAlignment="1" applyProtection="1">
      <alignment horizontal="center" vertical="center" wrapText="1"/>
      <protection hidden="1"/>
    </xf>
    <xf numFmtId="0" fontId="14" fillId="0" borderId="0" xfId="35" applyFont="1" applyAlignment="1" applyProtection="1">
      <alignment vertical="center"/>
      <protection hidden="1"/>
    </xf>
    <xf numFmtId="0" fontId="15" fillId="0" borderId="0" xfId="35" applyFont="1" applyAlignment="1" applyProtection="1">
      <alignment vertical="center"/>
      <protection hidden="1"/>
    </xf>
    <xf numFmtId="0" fontId="14" fillId="0" borderId="0" xfId="35" applyFont="1" applyAlignment="1" applyProtection="1">
      <alignment horizontal="center" vertical="center"/>
      <protection hidden="1"/>
    </xf>
    <xf numFmtId="0" fontId="15" fillId="0" borderId="0" xfId="35" applyFont="1" applyAlignment="1" applyProtection="1">
      <alignment horizontal="justify" vertical="center"/>
      <protection hidden="1"/>
    </xf>
    <xf numFmtId="0" fontId="31" fillId="0" borderId="0" xfId="35" applyAlignment="1" applyProtection="1">
      <alignment vertical="center"/>
      <protection hidden="1"/>
    </xf>
    <xf numFmtId="0" fontId="15" fillId="0" borderId="14" xfId="35" applyFont="1" applyBorder="1" applyAlignment="1" applyProtection="1">
      <alignment vertical="center" wrapText="1"/>
      <protection hidden="1"/>
    </xf>
    <xf numFmtId="0" fontId="15" fillId="0" borderId="0" xfId="35" applyFont="1" applyAlignment="1" applyProtection="1">
      <alignment horizontal="center" vertical="center"/>
      <protection hidden="1"/>
    </xf>
    <xf numFmtId="0" fontId="15" fillId="0" borderId="0" xfId="35" applyFont="1" applyProtection="1">
      <protection hidden="1"/>
    </xf>
    <xf numFmtId="0" fontId="15" fillId="0" borderId="0" xfId="35" applyFont="1" applyAlignment="1" applyProtection="1">
      <alignment vertical="center" wrapText="1"/>
      <protection hidden="1"/>
    </xf>
    <xf numFmtId="0" fontId="14" fillId="0" borderId="0" xfId="36" applyNumberFormat="1" applyFont="1" applyFill="1" applyBorder="1" applyAlignment="1" applyProtection="1">
      <alignment horizontal="left" vertical="center"/>
    </xf>
    <xf numFmtId="0" fontId="38" fillId="0" borderId="0" xfId="33" applyFont="1" applyAlignment="1" applyProtection="1">
      <alignment vertical="center"/>
      <protection hidden="1"/>
    </xf>
    <xf numFmtId="0" fontId="39" fillId="0" borderId="15" xfId="39" applyFont="1" applyBorder="1" applyAlignment="1" applyProtection="1">
      <alignment horizontal="center" vertical="center"/>
      <protection hidden="1"/>
    </xf>
    <xf numFmtId="0" fontId="39" fillId="0" borderId="15" xfId="39" applyFont="1" applyBorder="1" applyAlignment="1" applyProtection="1">
      <alignment horizontal="center" vertical="top"/>
      <protection hidden="1"/>
    </xf>
    <xf numFmtId="0" fontId="14" fillId="0" borderId="0" xfId="35" applyFont="1" applyAlignment="1" applyProtection="1">
      <alignment horizontal="left" vertical="center"/>
      <protection hidden="1"/>
    </xf>
    <xf numFmtId="0" fontId="14" fillId="0" borderId="0" xfId="0" applyFont="1" applyAlignment="1" applyProtection="1">
      <alignment horizontal="center" vertical="center" wrapText="1"/>
      <protection hidden="1"/>
    </xf>
    <xf numFmtId="0" fontId="40" fillId="0" borderId="0" xfId="35" applyFont="1" applyAlignment="1" applyProtection="1">
      <alignment vertical="center"/>
      <protection hidden="1"/>
    </xf>
    <xf numFmtId="0" fontId="40" fillId="0" borderId="0" xfId="35" applyFont="1" applyProtection="1">
      <protection hidden="1"/>
    </xf>
    <xf numFmtId="0" fontId="40" fillId="0" borderId="0" xfId="35" applyFont="1" applyAlignment="1" applyProtection="1">
      <alignment horizontal="center"/>
      <protection hidden="1"/>
    </xf>
    <xf numFmtId="0" fontId="24" fillId="0" borderId="0" xfId="0" applyFont="1" applyAlignment="1" applyProtection="1">
      <alignment horizontal="center" vertical="center"/>
      <protection hidden="1"/>
    </xf>
    <xf numFmtId="0" fontId="24" fillId="0" borderId="0" xfId="36" applyNumberFormat="1" applyFont="1" applyFill="1" applyBorder="1" applyAlignment="1" applyProtection="1">
      <alignment horizontal="center" vertical="center" wrapText="1"/>
      <protection hidden="1"/>
    </xf>
    <xf numFmtId="0" fontId="30" fillId="0" borderId="0" xfId="0" applyFont="1" applyProtection="1">
      <protection hidden="1"/>
    </xf>
    <xf numFmtId="0" fontId="40" fillId="0" borderId="0" xfId="33" applyFont="1" applyProtection="1">
      <protection hidden="1"/>
    </xf>
    <xf numFmtId="0" fontId="40" fillId="0" borderId="0" xfId="33" applyFont="1" applyAlignment="1" applyProtection="1">
      <alignment horizontal="center" vertical="center"/>
      <protection hidden="1"/>
    </xf>
    <xf numFmtId="0" fontId="40" fillId="0" borderId="0" xfId="33" applyFont="1" applyAlignment="1" applyProtection="1">
      <alignment horizontal="center"/>
      <protection hidden="1"/>
    </xf>
    <xf numFmtId="0" fontId="40" fillId="0" borderId="0" xfId="33" applyFont="1" applyAlignment="1" applyProtection="1">
      <alignment vertical="center"/>
      <protection hidden="1"/>
    </xf>
    <xf numFmtId="0" fontId="44" fillId="0" borderId="0" xfId="35" applyFont="1" applyAlignment="1" applyProtection="1">
      <alignment horizontal="center" vertical="center"/>
      <protection hidden="1"/>
    </xf>
    <xf numFmtId="0" fontId="4" fillId="2" borderId="12" xfId="35" applyFont="1" applyFill="1" applyBorder="1" applyAlignment="1" applyProtection="1">
      <alignment horizontal="left" vertical="center"/>
      <protection locked="0"/>
    </xf>
    <xf numFmtId="0" fontId="30" fillId="0" borderId="0" xfId="0" applyFont="1" applyAlignment="1" applyProtection="1">
      <alignment horizontal="left" vertical="center"/>
      <protection hidden="1"/>
    </xf>
    <xf numFmtId="10" fontId="30" fillId="0" borderId="0" xfId="0" applyNumberFormat="1" applyFont="1" applyAlignment="1" applyProtection="1">
      <alignment horizontal="center" vertical="center"/>
      <protection hidden="1"/>
    </xf>
    <xf numFmtId="0" fontId="26" fillId="0" borderId="0" xfId="36" applyNumberFormat="1" applyFont="1" applyFill="1" applyBorder="1" applyAlignment="1" applyProtection="1">
      <alignment vertical="center"/>
      <protection hidden="1"/>
    </xf>
    <xf numFmtId="0" fontId="26" fillId="0" borderId="0" xfId="36" applyNumberFormat="1" applyFont="1" applyFill="1" applyBorder="1" applyAlignment="1" applyProtection="1">
      <alignment vertical="center" wrapText="1"/>
      <protection hidden="1"/>
    </xf>
    <xf numFmtId="0" fontId="14" fillId="0" borderId="0" xfId="36" applyNumberFormat="1" applyFont="1" applyFill="1" applyBorder="1" applyAlignment="1" applyProtection="1">
      <alignment horizontal="left" vertical="center"/>
      <protection hidden="1"/>
    </xf>
    <xf numFmtId="0" fontId="14" fillId="0" borderId="12" xfId="0" applyFont="1" applyBorder="1" applyAlignment="1" applyProtection="1">
      <alignment horizontal="center" vertical="center" wrapText="1"/>
      <protection hidden="1"/>
    </xf>
    <xf numFmtId="0" fontId="14" fillId="0" borderId="12" xfId="0" applyFont="1" applyBorder="1" applyAlignment="1" applyProtection="1">
      <alignment horizontal="center" vertical="center"/>
      <protection hidden="1"/>
    </xf>
    <xf numFmtId="0" fontId="15" fillId="0" borderId="0" xfId="0" applyFont="1" applyProtection="1">
      <protection hidden="1"/>
    </xf>
    <xf numFmtId="0" fontId="15" fillId="0" borderId="0" xfId="36" applyNumberFormat="1" applyFill="1" applyBorder="1" applyAlignment="1" applyProtection="1">
      <alignment horizontal="center" vertical="center"/>
      <protection hidden="1"/>
    </xf>
    <xf numFmtId="0" fontId="14" fillId="0" borderId="0" xfId="36" applyNumberFormat="1" applyFont="1" applyFill="1" applyBorder="1" applyAlignment="1" applyProtection="1">
      <alignment vertical="center" wrapText="1"/>
      <protection hidden="1"/>
    </xf>
    <xf numFmtId="175" fontId="14" fillId="0" borderId="0" xfId="0" applyNumberFormat="1" applyFont="1" applyAlignment="1" applyProtection="1">
      <alignment horizontal="left" vertical="center"/>
      <protection hidden="1"/>
    </xf>
    <xf numFmtId="0" fontId="27" fillId="0" borderId="0" xfId="0" applyFont="1" applyAlignment="1" applyProtection="1">
      <alignment vertical="center" wrapText="1"/>
      <protection hidden="1"/>
    </xf>
    <xf numFmtId="0" fontId="24" fillId="0" borderId="0" xfId="0" applyFont="1" applyAlignment="1" applyProtection="1">
      <alignment vertical="center"/>
      <protection hidden="1"/>
    </xf>
    <xf numFmtId="0" fontId="26" fillId="0" borderId="0" xfId="36" applyNumberFormat="1" applyFont="1" applyFill="1" applyBorder="1" applyAlignment="1" applyProtection="1">
      <alignment horizontal="center" vertical="center"/>
      <protection hidden="1"/>
    </xf>
    <xf numFmtId="0" fontId="16" fillId="0" borderId="0" xfId="36" applyNumberFormat="1" applyFont="1" applyFill="1" applyBorder="1" applyAlignment="1" applyProtection="1">
      <alignment horizontal="center" vertical="center"/>
      <protection hidden="1"/>
    </xf>
    <xf numFmtId="2" fontId="30" fillId="0" borderId="0" xfId="0" applyNumberFormat="1" applyFont="1" applyAlignment="1" applyProtection="1">
      <alignment vertical="center"/>
      <protection hidden="1"/>
    </xf>
    <xf numFmtId="0" fontId="0" fillId="3" borderId="0" xfId="0" applyFill="1" applyAlignment="1" applyProtection="1">
      <alignment horizontal="center" vertical="center"/>
      <protection hidden="1"/>
    </xf>
    <xf numFmtId="0" fontId="15" fillId="3" borderId="0" xfId="0" applyFont="1" applyFill="1" applyAlignment="1" applyProtection="1">
      <alignment vertical="center"/>
      <protection hidden="1"/>
    </xf>
    <xf numFmtId="0" fontId="0" fillId="3" borderId="0" xfId="0" applyFill="1" applyProtection="1">
      <protection hidden="1"/>
    </xf>
    <xf numFmtId="0" fontId="14" fillId="3" borderId="0" xfId="0" applyFont="1" applyFill="1" applyAlignment="1" applyProtection="1">
      <alignment horizontal="center" vertical="center"/>
      <protection hidden="1"/>
    </xf>
    <xf numFmtId="0" fontId="41" fillId="3" borderId="0" xfId="0" applyFont="1" applyFill="1" applyAlignment="1" applyProtection="1">
      <alignment vertical="center"/>
      <protection hidden="1"/>
    </xf>
    <xf numFmtId="0" fontId="14" fillId="3" borderId="0" xfId="0" applyFont="1" applyFill="1" applyAlignment="1" applyProtection="1">
      <alignment horizontal="center" vertical="top"/>
      <protection hidden="1"/>
    </xf>
    <xf numFmtId="0" fontId="14" fillId="3" borderId="0" xfId="0" applyFont="1" applyFill="1" applyAlignment="1" applyProtection="1">
      <alignment vertical="top"/>
      <protection hidden="1"/>
    </xf>
    <xf numFmtId="0" fontId="14" fillId="3" borderId="0" xfId="0" applyFont="1" applyFill="1" applyAlignment="1" applyProtection="1">
      <alignment vertical="center"/>
      <protection hidden="1"/>
    </xf>
    <xf numFmtId="0" fontId="42" fillId="3" borderId="0" xfId="0" applyFont="1" applyFill="1" applyAlignment="1" applyProtection="1">
      <alignment vertical="center"/>
      <protection hidden="1"/>
    </xf>
    <xf numFmtId="0" fontId="14" fillId="3" borderId="16" xfId="0" applyFont="1" applyFill="1" applyBorder="1" applyAlignment="1" applyProtection="1">
      <alignment vertical="center"/>
      <protection hidden="1"/>
    </xf>
    <xf numFmtId="0" fontId="42" fillId="0" borderId="17" xfId="0" applyFont="1" applyBorder="1" applyAlignment="1" applyProtection="1">
      <alignment horizontal="center" vertical="center"/>
      <protection locked="0"/>
    </xf>
    <xf numFmtId="0" fontId="42" fillId="0" borderId="18" xfId="0" applyFont="1" applyBorder="1" applyAlignment="1" applyProtection="1">
      <alignment vertical="center"/>
      <protection locked="0"/>
    </xf>
    <xf numFmtId="0" fontId="42" fillId="0" borderId="19" xfId="0" applyFont="1" applyBorder="1" applyAlignment="1" applyProtection="1">
      <alignment horizontal="center" vertical="center"/>
      <protection locked="0"/>
    </xf>
    <xf numFmtId="0" fontId="42" fillId="0" borderId="20" xfId="0" applyFont="1" applyBorder="1" applyAlignment="1" applyProtection="1">
      <alignment horizontal="center" vertical="center"/>
      <protection locked="0"/>
    </xf>
    <xf numFmtId="0" fontId="42" fillId="0" borderId="21" xfId="0" applyFont="1" applyBorder="1" applyAlignment="1" applyProtection="1">
      <alignment vertical="center"/>
      <protection locked="0"/>
    </xf>
    <xf numFmtId="0" fontId="42" fillId="0" borderId="22" xfId="0" applyFont="1" applyBorder="1" applyAlignment="1" applyProtection="1">
      <alignment horizontal="center" vertical="center"/>
      <protection locked="0"/>
    </xf>
    <xf numFmtId="0" fontId="42" fillId="0" borderId="23" xfId="0" applyFont="1" applyBorder="1" applyAlignment="1" applyProtection="1">
      <alignment horizontal="center" vertical="center"/>
      <protection locked="0"/>
    </xf>
    <xf numFmtId="0" fontId="42" fillId="0" borderId="24" xfId="0" applyFont="1" applyBorder="1" applyAlignment="1" applyProtection="1">
      <alignment vertical="center"/>
      <protection locked="0"/>
    </xf>
    <xf numFmtId="0" fontId="42" fillId="0" borderId="25" xfId="0" applyFont="1" applyBorder="1" applyAlignment="1" applyProtection="1">
      <alignment horizontal="center" vertical="center"/>
      <protection locked="0"/>
    </xf>
    <xf numFmtId="0" fontId="45" fillId="0" borderId="0" xfId="38" applyNumberFormat="1" applyFont="1" applyFill="1" applyBorder="1" applyAlignment="1" applyProtection="1">
      <alignment horizontal="center" vertical="center"/>
      <protection hidden="1"/>
    </xf>
    <xf numFmtId="0" fontId="46" fillId="0" borderId="0" xfId="38" applyNumberFormat="1" applyFont="1" applyFill="1" applyBorder="1" applyAlignment="1" applyProtection="1">
      <alignment horizontal="center" vertical="center"/>
      <protection hidden="1"/>
    </xf>
    <xf numFmtId="0" fontId="46" fillId="0" borderId="0" xfId="38" applyNumberFormat="1" applyFont="1" applyFill="1" applyBorder="1" applyAlignment="1" applyProtection="1">
      <alignment horizontal="center" vertical="top"/>
      <protection hidden="1"/>
    </xf>
    <xf numFmtId="0" fontId="47" fillId="0" borderId="0" xfId="38" applyNumberFormat="1" applyFont="1" applyFill="1" applyBorder="1" applyAlignment="1" applyProtection="1">
      <alignment vertical="center"/>
      <protection hidden="1"/>
    </xf>
    <xf numFmtId="0" fontId="48" fillId="0" borderId="0" xfId="38" applyNumberFormat="1" applyFont="1" applyFill="1" applyBorder="1" applyAlignment="1" applyProtection="1">
      <alignment vertical="center"/>
      <protection hidden="1"/>
    </xf>
    <xf numFmtId="0" fontId="48" fillId="0" borderId="0" xfId="38" applyNumberFormat="1" applyFont="1" applyFill="1" applyBorder="1" applyAlignment="1" applyProtection="1">
      <alignment vertical="top"/>
      <protection hidden="1"/>
    </xf>
    <xf numFmtId="0" fontId="47" fillId="0" borderId="0" xfId="38" applyNumberFormat="1" applyFont="1" applyFill="1" applyBorder="1" applyAlignment="1" applyProtection="1">
      <alignment vertical="top"/>
      <protection hidden="1"/>
    </xf>
    <xf numFmtId="0" fontId="47" fillId="0" borderId="0" xfId="0" applyFont="1" applyAlignment="1" applyProtection="1">
      <alignment horizontal="justify" vertical="center"/>
      <protection hidden="1"/>
    </xf>
    <xf numFmtId="0" fontId="47" fillId="0" borderId="0" xfId="33" applyFont="1" applyAlignment="1" applyProtection="1">
      <alignment horizontal="left" vertical="center"/>
      <protection hidden="1"/>
    </xf>
    <xf numFmtId="0" fontId="47" fillId="0" borderId="0" xfId="33" applyFont="1" applyAlignment="1" applyProtection="1">
      <alignment vertical="center"/>
      <protection hidden="1"/>
    </xf>
    <xf numFmtId="4" fontId="15" fillId="2" borderId="12" xfId="38" applyNumberFormat="1" applyFont="1" applyFill="1" applyBorder="1" applyAlignment="1" applyProtection="1">
      <alignment horizontal="right" vertical="center"/>
      <protection locked="0"/>
    </xf>
    <xf numFmtId="2" fontId="48" fillId="0" borderId="0" xfId="38" applyNumberFormat="1" applyFont="1" applyFill="1" applyBorder="1" applyAlignment="1" applyProtection="1">
      <alignment vertical="center"/>
      <protection hidden="1"/>
    </xf>
    <xf numFmtId="2" fontId="47" fillId="0" borderId="0" xfId="38" applyNumberFormat="1" applyFont="1" applyFill="1" applyBorder="1" applyAlignment="1" applyProtection="1">
      <alignment vertical="center"/>
      <protection hidden="1"/>
    </xf>
    <xf numFmtId="10" fontId="48" fillId="0" borderId="0" xfId="38" applyNumberFormat="1" applyFont="1" applyFill="1" applyBorder="1" applyAlignment="1" applyProtection="1">
      <alignment vertical="top"/>
      <protection hidden="1"/>
    </xf>
    <xf numFmtId="10" fontId="47" fillId="0" borderId="0" xfId="38" applyNumberFormat="1" applyFont="1" applyFill="1" applyBorder="1" applyAlignment="1" applyProtection="1">
      <alignment vertical="top"/>
      <protection hidden="1"/>
    </xf>
    <xf numFmtId="0" fontId="48" fillId="0" borderId="0" xfId="38" applyNumberFormat="1" applyFont="1" applyFill="1" applyBorder="1" applyAlignment="1" applyProtection="1">
      <alignment vertical="top" wrapText="1"/>
      <protection hidden="1"/>
    </xf>
    <xf numFmtId="0" fontId="0" fillId="0" borderId="26" xfId="35" applyFont="1" applyBorder="1" applyAlignment="1" applyProtection="1">
      <alignment vertical="center" wrapText="1"/>
      <protection hidden="1"/>
    </xf>
    <xf numFmtId="0" fontId="0" fillId="0" borderId="0" xfId="40" applyFont="1" applyAlignment="1" applyProtection="1">
      <alignment horizontal="left" vertical="center" indent="1"/>
      <protection hidden="1"/>
    </xf>
    <xf numFmtId="0" fontId="4" fillId="0" borderId="0" xfId="33" applyFont="1" applyAlignment="1" applyProtection="1">
      <alignment vertical="top"/>
      <protection hidden="1"/>
    </xf>
    <xf numFmtId="0" fontId="0" fillId="0" borderId="0" xfId="33" applyFont="1" applyAlignment="1" applyProtection="1">
      <alignment vertical="top"/>
      <protection hidden="1"/>
    </xf>
    <xf numFmtId="178" fontId="47" fillId="0" borderId="0" xfId="38" applyNumberFormat="1" applyFont="1" applyFill="1" applyBorder="1" applyAlignment="1" applyProtection="1">
      <alignment vertical="top"/>
      <protection hidden="1"/>
    </xf>
    <xf numFmtId="14" fontId="0" fillId="0" borderId="0" xfId="0" applyNumberFormat="1" applyAlignment="1" applyProtection="1">
      <alignment horizontal="left" vertical="center"/>
      <protection hidden="1"/>
    </xf>
    <xf numFmtId="0" fontId="0" fillId="0" borderId="0" xfId="0" applyAlignment="1" applyProtection="1">
      <alignment horizontal="center" vertical="center"/>
      <protection hidden="1"/>
    </xf>
    <xf numFmtId="0" fontId="0" fillId="0" borderId="0" xfId="0" applyAlignment="1" applyProtection="1">
      <alignment vertical="center"/>
      <protection hidden="1"/>
    </xf>
    <xf numFmtId="0" fontId="0" fillId="0" borderId="0" xfId="0" applyAlignment="1">
      <alignment horizontal="justify" vertical="center"/>
    </xf>
    <xf numFmtId="0" fontId="0" fillId="0" borderId="0" xfId="0" applyAlignment="1">
      <alignment horizontal="center" vertical="center"/>
    </xf>
    <xf numFmtId="0" fontId="33" fillId="0" borderId="0" xfId="38" applyNumberFormat="1" applyFont="1" applyFill="1" applyBorder="1" applyAlignment="1" applyProtection="1">
      <alignment vertical="top"/>
      <protection hidden="1"/>
    </xf>
    <xf numFmtId="0" fontId="17" fillId="0" borderId="0" xfId="33" applyFont="1" applyProtection="1">
      <protection hidden="1"/>
    </xf>
    <xf numFmtId="0" fontId="0" fillId="0" borderId="12" xfId="38" applyFont="1" applyBorder="1" applyAlignment="1" applyProtection="1">
      <alignment horizontal="center" vertical="top" wrapText="1"/>
      <protection hidden="1"/>
    </xf>
    <xf numFmtId="0" fontId="15" fillId="0" borderId="0" xfId="34" applyAlignment="1" applyProtection="1">
      <alignment horizontal="left" vertical="center" indent="1"/>
      <protection hidden="1"/>
    </xf>
    <xf numFmtId="0" fontId="14" fillId="0" borderId="0" xfId="0" applyFont="1" applyAlignment="1" applyProtection="1">
      <alignment vertical="center"/>
      <protection hidden="1"/>
    </xf>
    <xf numFmtId="0" fontId="14" fillId="0" borderId="0" xfId="38" applyNumberFormat="1" applyFont="1" applyFill="1" applyBorder="1" applyAlignment="1" applyProtection="1">
      <alignment horizontal="left" vertical="top"/>
      <protection hidden="1"/>
    </xf>
    <xf numFmtId="0" fontId="14" fillId="0" borderId="0" xfId="33" applyFont="1" applyAlignment="1" applyProtection="1">
      <alignment vertical="center"/>
      <protection hidden="1"/>
    </xf>
    <xf numFmtId="165" fontId="14" fillId="0" borderId="0" xfId="0" applyNumberFormat="1" applyFont="1" applyAlignment="1" applyProtection="1">
      <alignment horizontal="center" vertical="center"/>
      <protection hidden="1"/>
    </xf>
    <xf numFmtId="0" fontId="14" fillId="0" borderId="0" xfId="35" applyFont="1" applyAlignment="1" applyProtection="1">
      <alignment horizontal="center" vertical="center" wrapText="1"/>
      <protection hidden="1"/>
    </xf>
    <xf numFmtId="0" fontId="17" fillId="0" borderId="0" xfId="35" applyFont="1" applyProtection="1">
      <protection hidden="1"/>
    </xf>
    <xf numFmtId="0" fontId="71" fillId="0" borderId="0" xfId="33" applyFont="1" applyProtection="1">
      <protection hidden="1"/>
    </xf>
    <xf numFmtId="0" fontId="15" fillId="0" borderId="12" xfId="39" applyFont="1" applyBorder="1" applyAlignment="1" applyProtection="1">
      <alignment horizontal="center" vertical="center"/>
      <protection hidden="1"/>
    </xf>
    <xf numFmtId="0" fontId="14" fillId="0" borderId="12" xfId="43" applyNumberFormat="1" applyFont="1" applyFill="1" applyBorder="1" applyAlignment="1" applyProtection="1">
      <alignment vertical="center" wrapText="1"/>
      <protection hidden="1"/>
    </xf>
    <xf numFmtId="0" fontId="0" fillId="0" borderId="12" xfId="0" applyBorder="1" applyAlignment="1" applyProtection="1">
      <alignment horizontal="center" vertical="center"/>
      <protection hidden="1"/>
    </xf>
    <xf numFmtId="0" fontId="14" fillId="0" borderId="12" xfId="39" applyFont="1" applyBorder="1" applyAlignment="1" applyProtection="1">
      <alignment horizontal="justify" vertical="top" wrapText="1"/>
      <protection hidden="1"/>
    </xf>
    <xf numFmtId="0" fontId="14" fillId="0" borderId="12" xfId="39" applyFont="1" applyBorder="1" applyAlignment="1" applyProtection="1">
      <alignment horizontal="right" vertical="center" wrapText="1" indent="5"/>
      <protection hidden="1"/>
    </xf>
    <xf numFmtId="174" fontId="14" fillId="0" borderId="12" xfId="39" applyNumberFormat="1" applyFont="1" applyBorder="1" applyAlignment="1" applyProtection="1">
      <alignment horizontal="center" vertical="center"/>
      <protection hidden="1"/>
    </xf>
    <xf numFmtId="4" fontId="14" fillId="0" borderId="12" xfId="39" applyNumberFormat="1" applyFont="1" applyBorder="1" applyAlignment="1" applyProtection="1">
      <alignment vertical="center"/>
      <protection hidden="1"/>
    </xf>
    <xf numFmtId="0" fontId="15" fillId="0" borderId="12" xfId="39" applyFont="1" applyBorder="1" applyAlignment="1" applyProtection="1">
      <alignment vertical="center"/>
      <protection hidden="1"/>
    </xf>
    <xf numFmtId="0" fontId="14" fillId="0" borderId="12" xfId="39" applyFont="1" applyBorder="1" applyAlignment="1" applyProtection="1">
      <alignment horizontal="center" vertical="center"/>
      <protection hidden="1"/>
    </xf>
    <xf numFmtId="0" fontId="68" fillId="0" borderId="0" xfId="29"/>
    <xf numFmtId="164" fontId="68" fillId="0" borderId="0" xfId="17" applyFont="1"/>
    <xf numFmtId="0" fontId="4" fillId="0" borderId="27" xfId="35" applyFont="1" applyBorder="1" applyAlignment="1" applyProtection="1">
      <alignment vertical="center"/>
      <protection hidden="1"/>
    </xf>
    <xf numFmtId="0" fontId="4" fillId="0" borderId="28" xfId="35" applyFont="1" applyBorder="1" applyAlignment="1" applyProtection="1">
      <alignment vertical="center"/>
      <protection hidden="1"/>
    </xf>
    <xf numFmtId="0" fontId="4" fillId="2" borderId="29" xfId="35" applyFont="1" applyFill="1" applyBorder="1" applyAlignment="1" applyProtection="1">
      <alignment vertical="center" wrapText="1"/>
      <protection locked="0"/>
    </xf>
    <xf numFmtId="0" fontId="4" fillId="0" borderId="15" xfId="35" applyFont="1" applyBorder="1" applyAlignment="1" applyProtection="1">
      <alignment vertical="center"/>
      <protection hidden="1"/>
    </xf>
    <xf numFmtId="0" fontId="4" fillId="0" borderId="30" xfId="35" applyFont="1" applyBorder="1" applyAlignment="1" applyProtection="1">
      <alignment vertical="center"/>
      <protection hidden="1"/>
    </xf>
    <xf numFmtId="0" fontId="4" fillId="0" borderId="31" xfId="35" applyFont="1" applyBorder="1" applyAlignment="1" applyProtection="1">
      <alignment vertical="center"/>
      <protection hidden="1"/>
    </xf>
    <xf numFmtId="0" fontId="4" fillId="0" borderId="32" xfId="35" applyFont="1" applyBorder="1" applyAlignment="1" applyProtection="1">
      <alignment vertical="center"/>
      <protection hidden="1"/>
    </xf>
    <xf numFmtId="0" fontId="4" fillId="0" borderId="33" xfId="35" applyFont="1" applyBorder="1" applyAlignment="1" applyProtection="1">
      <alignment vertical="center"/>
      <protection hidden="1"/>
    </xf>
    <xf numFmtId="0" fontId="4" fillId="0" borderId="7" xfId="35" applyFont="1" applyBorder="1" applyAlignment="1" applyProtection="1">
      <alignment vertical="center"/>
      <protection hidden="1"/>
    </xf>
    <xf numFmtId="0" fontId="4" fillId="0" borderId="0" xfId="35" applyFont="1" applyAlignment="1" applyProtection="1">
      <alignment vertical="center"/>
      <protection hidden="1"/>
    </xf>
    <xf numFmtId="0" fontId="4" fillId="0" borderId="0" xfId="35" applyFont="1" applyAlignment="1" applyProtection="1">
      <alignment vertical="center" wrapText="1"/>
      <protection hidden="1"/>
    </xf>
    <xf numFmtId="0" fontId="4" fillId="0" borderId="26" xfId="35" applyFont="1" applyBorder="1" applyAlignment="1" applyProtection="1">
      <alignment horizontal="left" vertical="center"/>
      <protection hidden="1"/>
    </xf>
    <xf numFmtId="0" fontId="4" fillId="0" borderId="14" xfId="35" applyFont="1" applyBorder="1" applyAlignment="1" applyProtection="1">
      <alignment horizontal="left" vertical="center"/>
      <protection hidden="1"/>
    </xf>
    <xf numFmtId="0" fontId="4" fillId="0" borderId="0" xfId="35" applyFont="1" applyAlignment="1" applyProtection="1">
      <alignment horizontal="left" vertical="center"/>
      <protection hidden="1"/>
    </xf>
    <xf numFmtId="179" fontId="4" fillId="2" borderId="29" xfId="35" applyNumberFormat="1" applyFont="1" applyFill="1" applyBorder="1" applyAlignment="1" applyProtection="1">
      <alignment vertical="center" wrapText="1"/>
      <protection locked="0"/>
    </xf>
    <xf numFmtId="0" fontId="0" fillId="0" borderId="0" xfId="0" applyAlignment="1" applyProtection="1">
      <alignment horizontal="left" vertical="center"/>
      <protection hidden="1"/>
    </xf>
    <xf numFmtId="178" fontId="48" fillId="0" borderId="0" xfId="38" applyNumberFormat="1" applyFont="1" applyFill="1" applyBorder="1" applyAlignment="1" applyProtection="1">
      <alignment vertical="top"/>
      <protection hidden="1"/>
    </xf>
    <xf numFmtId="0" fontId="17" fillId="0" borderId="0" xfId="33" applyFont="1" applyAlignment="1" applyProtection="1">
      <alignment horizontal="justify"/>
      <protection hidden="1"/>
    </xf>
    <xf numFmtId="0" fontId="17" fillId="0" borderId="0" xfId="33" quotePrefix="1" applyFont="1" applyAlignment="1" applyProtection="1">
      <alignment horizontal="justify"/>
      <protection hidden="1"/>
    </xf>
    <xf numFmtId="4" fontId="21" fillId="0" borderId="0" xfId="33" applyNumberFormat="1" applyFont="1" applyAlignment="1" applyProtection="1">
      <alignment vertical="center"/>
      <protection hidden="1"/>
    </xf>
    <xf numFmtId="0" fontId="21" fillId="0" borderId="0" xfId="33" applyFont="1" applyAlignment="1" applyProtection="1">
      <alignment horizontal="justify" vertical="center"/>
      <protection hidden="1"/>
    </xf>
    <xf numFmtId="0" fontId="17" fillId="0" borderId="0" xfId="33" applyFont="1" applyAlignment="1" applyProtection="1">
      <alignment vertical="center"/>
      <protection hidden="1"/>
    </xf>
    <xf numFmtId="10" fontId="4" fillId="0" borderId="0" xfId="39" applyNumberFormat="1" applyFont="1" applyAlignment="1" applyProtection="1">
      <alignment vertical="top"/>
      <protection hidden="1"/>
    </xf>
    <xf numFmtId="177" fontId="47" fillId="0" borderId="0" xfId="38" applyNumberFormat="1" applyFont="1" applyFill="1" applyBorder="1" applyAlignment="1" applyProtection="1">
      <alignment horizontal="right" vertical="center"/>
      <protection hidden="1"/>
    </xf>
    <xf numFmtId="10" fontId="48" fillId="0" borderId="0" xfId="38" applyNumberFormat="1" applyFont="1" applyFill="1" applyBorder="1" applyAlignment="1" applyProtection="1">
      <alignment horizontal="right" vertical="top"/>
      <protection hidden="1"/>
    </xf>
    <xf numFmtId="0" fontId="51" fillId="0" borderId="0" xfId="38" applyNumberFormat="1" applyFont="1" applyFill="1" applyBorder="1" applyAlignment="1" applyProtection="1">
      <alignment horizontal="right" vertical="top" wrapText="1"/>
      <protection hidden="1"/>
    </xf>
    <xf numFmtId="0" fontId="51" fillId="0" borderId="0" xfId="38" applyNumberFormat="1" applyFont="1" applyFill="1" applyBorder="1" applyAlignment="1" applyProtection="1">
      <alignment vertical="top" wrapText="1"/>
      <protection hidden="1"/>
    </xf>
    <xf numFmtId="10" fontId="15" fillId="9" borderId="12" xfId="44" applyNumberFormat="1" applyFont="1" applyFill="1" applyBorder="1" applyAlignment="1" applyProtection="1">
      <alignment horizontal="center" vertical="center"/>
      <protection locked="0"/>
    </xf>
    <xf numFmtId="0" fontId="52" fillId="0" borderId="12" xfId="0" applyFont="1" applyBorder="1" applyAlignment="1">
      <alignment horizontal="center" vertical="center" wrapText="1"/>
    </xf>
    <xf numFmtId="49" fontId="49" fillId="0" borderId="12" xfId="0" applyNumberFormat="1" applyFont="1" applyBorder="1" applyAlignment="1">
      <alignment horizontal="center" vertical="center" wrapText="1"/>
    </xf>
    <xf numFmtId="0" fontId="14" fillId="0" borderId="10" xfId="39" applyFont="1" applyBorder="1" applyAlignment="1" applyProtection="1">
      <alignment horizontal="center" vertical="center"/>
      <protection hidden="1"/>
    </xf>
    <xf numFmtId="0" fontId="4" fillId="0" borderId="0" xfId="33" applyFont="1" applyAlignment="1" applyProtection="1">
      <alignment horizontal="left" vertical="top"/>
      <protection hidden="1"/>
    </xf>
    <xf numFmtId="0" fontId="0" fillId="0" borderId="0" xfId="0" applyAlignment="1">
      <alignment vertical="top" wrapText="1"/>
    </xf>
    <xf numFmtId="0" fontId="0" fillId="0" borderId="0" xfId="40" applyFont="1" applyAlignment="1" applyProtection="1">
      <alignment horizontal="left" vertical="center"/>
      <protection hidden="1"/>
    </xf>
    <xf numFmtId="0" fontId="15" fillId="0" borderId="0" xfId="34" applyAlignment="1" applyProtection="1">
      <alignment horizontal="left" vertical="center"/>
      <protection hidden="1"/>
    </xf>
    <xf numFmtId="0" fontId="15" fillId="0" borderId="0" xfId="40" applyAlignment="1" applyProtection="1">
      <alignment horizontal="right" vertical="center"/>
      <protection hidden="1"/>
    </xf>
    <xf numFmtId="0" fontId="14" fillId="0" borderId="12" xfId="0" applyFont="1" applyBorder="1" applyAlignment="1" applyProtection="1">
      <alignment horizontal="right" vertical="center" wrapText="1"/>
      <protection hidden="1"/>
    </xf>
    <xf numFmtId="0" fontId="14" fillId="0" borderId="12" xfId="0" applyFont="1" applyBorder="1" applyAlignment="1" applyProtection="1">
      <alignment horizontal="right" vertical="center"/>
      <protection hidden="1"/>
    </xf>
    <xf numFmtId="0" fontId="15" fillId="0" borderId="0" xfId="36" applyNumberFormat="1" applyFill="1" applyBorder="1" applyAlignment="1" applyProtection="1">
      <alignment horizontal="right" vertical="center"/>
      <protection hidden="1"/>
    </xf>
    <xf numFmtId="168" fontId="49" fillId="0" borderId="1" xfId="0" applyNumberFormat="1" applyFont="1" applyBorder="1" applyAlignment="1">
      <alignment horizontal="center" vertical="center" wrapText="1"/>
    </xf>
    <xf numFmtId="0" fontId="26" fillId="0" borderId="0" xfId="0" applyFont="1" applyAlignment="1" applyProtection="1">
      <alignment horizontal="right" vertical="center"/>
      <protection hidden="1"/>
    </xf>
    <xf numFmtId="3" fontId="14" fillId="0" borderId="12" xfId="39" applyNumberFormat="1" applyFont="1" applyBorder="1" applyAlignment="1" applyProtection="1">
      <alignment vertical="center"/>
      <protection hidden="1"/>
    </xf>
    <xf numFmtId="3" fontId="14" fillId="0" borderId="12" xfId="39" applyNumberFormat="1" applyFont="1" applyBorder="1" applyAlignment="1" applyProtection="1">
      <alignment vertical="center" wrapText="1"/>
      <protection hidden="1"/>
    </xf>
    <xf numFmtId="0" fontId="54" fillId="0" borderId="12" xfId="37" applyNumberFormat="1" applyFont="1" applyFill="1" applyBorder="1" applyAlignment="1" applyProtection="1">
      <alignment horizontal="left" vertical="center" wrapText="1"/>
      <protection hidden="1"/>
    </xf>
    <xf numFmtId="176" fontId="54" fillId="0" borderId="12" xfId="7" applyNumberFormat="1" applyFont="1" applyFill="1" applyBorder="1" applyAlignment="1" applyProtection="1">
      <alignment horizontal="right" vertical="center"/>
      <protection hidden="1"/>
    </xf>
    <xf numFmtId="0" fontId="4" fillId="2" borderId="12" xfId="35" applyFont="1" applyFill="1" applyBorder="1" applyAlignment="1" applyProtection="1">
      <alignment vertical="center" wrapText="1"/>
      <protection locked="0"/>
    </xf>
    <xf numFmtId="0" fontId="0" fillId="0" borderId="0" xfId="40" applyFont="1" applyAlignment="1" applyProtection="1">
      <alignment horizontal="center" vertical="center"/>
      <protection hidden="1"/>
    </xf>
    <xf numFmtId="0" fontId="15" fillId="0" borderId="0" xfId="34" applyAlignment="1" applyProtection="1">
      <alignment horizontal="center" vertical="center"/>
      <protection hidden="1"/>
    </xf>
    <xf numFmtId="0" fontId="15" fillId="0" borderId="0" xfId="40" applyAlignment="1" applyProtection="1">
      <alignment horizontal="center" vertical="center"/>
      <protection hidden="1"/>
    </xf>
    <xf numFmtId="0" fontId="14" fillId="0" borderId="0" xfId="40" applyFont="1" applyAlignment="1" applyProtection="1">
      <alignment horizontal="center" vertical="top"/>
      <protection hidden="1"/>
    </xf>
    <xf numFmtId="0" fontId="14" fillId="0" borderId="0" xfId="40" applyFont="1" applyAlignment="1" applyProtection="1">
      <alignment horizontal="center" vertical="center"/>
      <protection hidden="1"/>
    </xf>
    <xf numFmtId="0" fontId="14" fillId="0" borderId="4" xfId="0" applyFont="1" applyBorder="1" applyAlignment="1" applyProtection="1">
      <alignment horizontal="left" vertical="top"/>
      <protection hidden="1"/>
    </xf>
    <xf numFmtId="0" fontId="15" fillId="0" borderId="0" xfId="0" applyFont="1" applyAlignment="1" applyProtection="1">
      <alignment horizontal="left" vertical="top"/>
      <protection hidden="1"/>
    </xf>
    <xf numFmtId="0" fontId="15" fillId="0" borderId="0" xfId="0" applyFont="1" applyAlignment="1" applyProtection="1">
      <alignment horizontal="center" vertical="top"/>
      <protection hidden="1"/>
    </xf>
    <xf numFmtId="0" fontId="15" fillId="0" borderId="0" xfId="40" applyAlignment="1" applyProtection="1">
      <alignment vertical="top"/>
      <protection hidden="1"/>
    </xf>
    <xf numFmtId="0" fontId="14" fillId="0" borderId="12" xfId="0" applyFont="1" applyBorder="1" applyAlignment="1" applyProtection="1">
      <alignment horizontal="center" vertical="top" wrapText="1"/>
      <protection hidden="1"/>
    </xf>
    <xf numFmtId="0" fontId="14" fillId="0" borderId="12" xfId="0" applyFont="1" applyBorder="1" applyAlignment="1" applyProtection="1">
      <alignment horizontal="center" vertical="top"/>
      <protection hidden="1"/>
    </xf>
    <xf numFmtId="49" fontId="49" fillId="0" borderId="12" xfId="0" applyNumberFormat="1" applyFont="1" applyBorder="1" applyAlignment="1">
      <alignment horizontal="center" vertical="top" wrapText="1"/>
    </xf>
    <xf numFmtId="0" fontId="27" fillId="0" borderId="0" xfId="0" applyFont="1" applyAlignment="1" applyProtection="1">
      <alignment vertical="top" wrapText="1"/>
      <protection hidden="1"/>
    </xf>
    <xf numFmtId="0" fontId="14" fillId="0" borderId="0" xfId="0" applyFont="1" applyAlignment="1" applyProtection="1">
      <alignment horizontal="justify" vertical="top"/>
      <protection hidden="1"/>
    </xf>
    <xf numFmtId="0" fontId="15" fillId="0" borderId="4" xfId="0" applyFont="1" applyBorder="1" applyAlignment="1" applyProtection="1">
      <alignment horizontal="left" vertical="top"/>
      <protection hidden="1"/>
    </xf>
    <xf numFmtId="0" fontId="26" fillId="0" borderId="0" xfId="0" applyFont="1" applyAlignment="1" applyProtection="1">
      <alignment horizontal="center" vertical="top"/>
      <protection hidden="1"/>
    </xf>
    <xf numFmtId="0" fontId="14" fillId="0" borderId="10" xfId="0" applyFont="1" applyBorder="1" applyAlignment="1" applyProtection="1">
      <alignment horizontal="left" vertical="top"/>
      <protection hidden="1"/>
    </xf>
    <xf numFmtId="0" fontId="14" fillId="0" borderId="12" xfId="0" applyFont="1" applyBorder="1" applyAlignment="1" applyProtection="1">
      <alignment horizontal="left" vertical="top" wrapText="1"/>
      <protection hidden="1"/>
    </xf>
    <xf numFmtId="0" fontId="14" fillId="0" borderId="12" xfId="43" applyNumberFormat="1" applyFont="1" applyFill="1" applyBorder="1" applyAlignment="1" applyProtection="1">
      <alignment horizontal="left" vertical="top" wrapText="1"/>
      <protection hidden="1"/>
    </xf>
    <xf numFmtId="175" fontId="14" fillId="0" borderId="0" xfId="0" applyNumberFormat="1" applyFont="1" applyAlignment="1" applyProtection="1">
      <alignment horizontal="justify" vertical="top"/>
      <protection hidden="1"/>
    </xf>
    <xf numFmtId="0" fontId="26" fillId="0" borderId="0" xfId="0" applyFont="1" applyAlignment="1" applyProtection="1">
      <alignment horizontal="justify" vertical="top"/>
      <protection hidden="1"/>
    </xf>
    <xf numFmtId="0" fontId="0" fillId="0" borderId="4" xfId="0" applyBorder="1" applyAlignment="1" applyProtection="1">
      <alignment vertical="center"/>
      <protection hidden="1"/>
    </xf>
    <xf numFmtId="0" fontId="0" fillId="0" borderId="4" xfId="0" applyBorder="1" applyAlignment="1" applyProtection="1">
      <alignment horizontal="right" vertical="center"/>
      <protection hidden="1"/>
    </xf>
    <xf numFmtId="0" fontId="0" fillId="0" borderId="12" xfId="0" applyBorder="1" applyAlignment="1" applyProtection="1">
      <alignment horizontal="center" vertical="center" wrapText="1"/>
      <protection hidden="1"/>
    </xf>
    <xf numFmtId="0" fontId="0" fillId="0" borderId="10" xfId="0" applyBorder="1" applyAlignment="1" applyProtection="1">
      <alignment horizontal="center" vertical="center"/>
      <protection hidden="1"/>
    </xf>
    <xf numFmtId="43" fontId="15" fillId="0" borderId="12" xfId="7" applyFont="1" applyFill="1" applyBorder="1" applyAlignment="1" applyProtection="1">
      <alignment vertical="center"/>
      <protection hidden="1"/>
    </xf>
    <xf numFmtId="43" fontId="14" fillId="0" borderId="12" xfId="7" applyFont="1" applyFill="1" applyBorder="1" applyAlignment="1" applyProtection="1">
      <alignment vertical="center"/>
      <protection hidden="1"/>
    </xf>
    <xf numFmtId="175" fontId="0" fillId="0" borderId="0" xfId="0" applyNumberFormat="1" applyAlignment="1" applyProtection="1">
      <alignment horizontal="justify" vertical="center"/>
      <protection hidden="1"/>
    </xf>
    <xf numFmtId="165" fontId="14" fillId="0" borderId="12" xfId="0" applyNumberFormat="1" applyFont="1" applyBorder="1" applyAlignment="1" applyProtection="1">
      <alignment vertical="center"/>
      <protection hidden="1"/>
    </xf>
    <xf numFmtId="2" fontId="0" fillId="0" borderId="12" xfId="0" applyNumberFormat="1" applyBorder="1" applyAlignment="1" applyProtection="1">
      <alignment horizontal="right" vertical="center"/>
      <protection hidden="1"/>
    </xf>
    <xf numFmtId="2" fontId="0" fillId="2" borderId="12" xfId="36" applyNumberFormat="1" applyFont="1" applyFill="1" applyBorder="1" applyAlignment="1" applyProtection="1">
      <alignment horizontal="center" vertical="center"/>
      <protection locked="0" hidden="1"/>
    </xf>
    <xf numFmtId="0" fontId="14" fillId="0" borderId="4" xfId="0" applyFont="1" applyBorder="1" applyAlignment="1" applyProtection="1">
      <alignment horizontal="justify" vertical="top"/>
      <protection hidden="1"/>
    </xf>
    <xf numFmtId="0" fontId="14" fillId="0" borderId="0" xfId="36" applyNumberFormat="1" applyFont="1" applyFill="1" applyBorder="1" applyAlignment="1" applyProtection="1">
      <alignment vertical="top" wrapText="1"/>
      <protection hidden="1"/>
    </xf>
    <xf numFmtId="175" fontId="14" fillId="0" borderId="0" xfId="0" applyNumberFormat="1" applyFont="1" applyAlignment="1" applyProtection="1">
      <alignment horizontal="left" vertical="top"/>
      <protection hidden="1"/>
    </xf>
    <xf numFmtId="0" fontId="72" fillId="0" borderId="12" xfId="0" applyFont="1" applyBorder="1" applyAlignment="1">
      <alignment horizontal="center" vertical="center"/>
    </xf>
    <xf numFmtId="0" fontId="15" fillId="0" borderId="0" xfId="0" applyFont="1" applyAlignment="1" applyProtection="1">
      <alignment horizontal="left" vertical="center" wrapText="1"/>
      <protection hidden="1"/>
    </xf>
    <xf numFmtId="0" fontId="14" fillId="0" borderId="26" xfId="0" applyFont="1" applyBorder="1" applyAlignment="1" applyProtection="1">
      <alignment horizontal="center" vertical="top"/>
      <protection hidden="1"/>
    </xf>
    <xf numFmtId="0" fontId="14" fillId="0" borderId="3" xfId="0" applyFont="1" applyBorder="1" applyAlignment="1" applyProtection="1">
      <alignment horizontal="center" vertical="center"/>
      <protection hidden="1"/>
    </xf>
    <xf numFmtId="0" fontId="14" fillId="0" borderId="14" xfId="0" applyFont="1" applyBorder="1" applyAlignment="1" applyProtection="1">
      <alignment horizontal="center" vertical="top"/>
      <protection hidden="1"/>
    </xf>
    <xf numFmtId="49" fontId="14" fillId="0" borderId="26" xfId="0" applyNumberFormat="1" applyFont="1" applyBorder="1" applyAlignment="1">
      <alignment vertical="center"/>
    </xf>
    <xf numFmtId="49" fontId="14" fillId="0" borderId="14" xfId="0" applyNumberFormat="1" applyFont="1" applyBorder="1" applyAlignment="1">
      <alignment vertical="center"/>
    </xf>
    <xf numFmtId="165" fontId="14" fillId="0" borderId="12" xfId="0" applyNumberFormat="1" applyFont="1" applyBorder="1" applyAlignment="1" applyProtection="1">
      <alignment horizontal="center" vertical="center"/>
      <protection hidden="1"/>
    </xf>
    <xf numFmtId="49" fontId="73" fillId="0" borderId="12" xfId="0" applyNumberFormat="1" applyFont="1" applyBorder="1" applyAlignment="1">
      <alignment horizontal="center" vertical="center"/>
    </xf>
    <xf numFmtId="3" fontId="55" fillId="0" borderId="12" xfId="43" applyNumberFormat="1" applyFont="1" applyBorder="1" applyAlignment="1" applyProtection="1">
      <alignment horizontal="center" vertical="center" wrapText="1"/>
      <protection hidden="1"/>
    </xf>
    <xf numFmtId="3" fontId="54" fillId="0" borderId="12" xfId="43" applyNumberFormat="1" applyFont="1" applyFill="1" applyBorder="1" applyAlignment="1" applyProtection="1">
      <alignment horizontal="center" vertical="center" wrapText="1"/>
      <protection hidden="1"/>
    </xf>
    <xf numFmtId="2" fontId="54" fillId="0" borderId="12" xfId="36" applyNumberFormat="1" applyFont="1" applyFill="1" applyBorder="1" applyAlignment="1" applyProtection="1">
      <alignment horizontal="right" vertical="center"/>
      <protection hidden="1"/>
    </xf>
    <xf numFmtId="0" fontId="14" fillId="0" borderId="0" xfId="0" applyFont="1" applyProtection="1">
      <protection hidden="1"/>
    </xf>
    <xf numFmtId="0" fontId="24" fillId="0" borderId="0" xfId="0" applyFont="1" applyProtection="1">
      <protection hidden="1"/>
    </xf>
    <xf numFmtId="43" fontId="4" fillId="0" borderId="0" xfId="39" applyNumberFormat="1" applyFont="1" applyAlignment="1" applyProtection="1">
      <alignment vertical="top"/>
      <protection hidden="1"/>
    </xf>
    <xf numFmtId="0" fontId="4" fillId="0" borderId="0" xfId="39" applyFont="1" applyAlignment="1" applyProtection="1">
      <alignment horizontal="right" vertical="top" wrapText="1"/>
      <protection hidden="1"/>
    </xf>
    <xf numFmtId="0" fontId="25" fillId="0" borderId="12" xfId="0" applyFont="1" applyBorder="1" applyAlignment="1">
      <alignment horizontal="center" vertical="center"/>
    </xf>
    <xf numFmtId="0" fontId="25" fillId="0" borderId="12" xfId="0" applyFont="1" applyBorder="1" applyAlignment="1">
      <alignment horizontal="center" vertical="center" wrapText="1"/>
    </xf>
    <xf numFmtId="0" fontId="25" fillId="0" borderId="12" xfId="0" applyFont="1" applyBorder="1" applyAlignment="1">
      <alignment horizontal="left" vertical="center" wrapText="1"/>
    </xf>
    <xf numFmtId="2" fontId="25" fillId="0" borderId="12" xfId="0" applyNumberFormat="1" applyFont="1" applyBorder="1" applyAlignment="1">
      <alignment horizontal="center" vertical="center"/>
    </xf>
    <xf numFmtId="2" fontId="25" fillId="0" borderId="12" xfId="0" applyNumberFormat="1" applyFont="1" applyBorder="1" applyAlignment="1">
      <alignment horizontal="center" vertical="center" wrapText="1"/>
    </xf>
    <xf numFmtId="0" fontId="25" fillId="0" borderId="12" xfId="0" applyFont="1" applyBorder="1" applyAlignment="1">
      <alignment horizontal="left" vertical="top" wrapText="1"/>
    </xf>
    <xf numFmtId="0" fontId="14" fillId="0" borderId="4" xfId="0" applyFont="1" applyBorder="1" applyAlignment="1" applyProtection="1">
      <alignment horizontal="center" vertical="top"/>
      <protection hidden="1"/>
    </xf>
    <xf numFmtId="0" fontId="14" fillId="0" borderId="4" xfId="0" applyFont="1" applyBorder="1" applyAlignment="1" applyProtection="1">
      <alignment horizontal="right" vertical="top"/>
      <protection hidden="1"/>
    </xf>
    <xf numFmtId="0" fontId="30" fillId="0" borderId="0" xfId="0" applyFont="1" applyAlignment="1" applyProtection="1">
      <alignment vertical="top"/>
      <protection hidden="1"/>
    </xf>
    <xf numFmtId="0" fontId="14" fillId="0" borderId="0" xfId="0" applyFont="1" applyAlignment="1" applyProtection="1">
      <alignment horizontal="center" vertical="top" wrapText="1"/>
      <protection hidden="1"/>
    </xf>
    <xf numFmtId="0" fontId="30" fillId="0" borderId="0" xfId="0" applyFont="1" applyAlignment="1" applyProtection="1">
      <alignment horizontal="left" vertical="top"/>
      <protection hidden="1"/>
    </xf>
    <xf numFmtId="10" fontId="30" fillId="0" borderId="0" xfId="0" applyNumberFormat="1" applyFont="1" applyAlignment="1" applyProtection="1">
      <alignment horizontal="center" vertical="top"/>
      <protection hidden="1"/>
    </xf>
    <xf numFmtId="0" fontId="24" fillId="0" borderId="0" xfId="0" applyFont="1" applyAlignment="1" applyProtection="1">
      <alignment vertical="top"/>
      <protection hidden="1"/>
    </xf>
    <xf numFmtId="0" fontId="14" fillId="0" borderId="0" xfId="36" applyNumberFormat="1" applyFont="1" applyFill="1" applyBorder="1" applyAlignment="1" applyProtection="1">
      <alignment horizontal="left" vertical="top"/>
      <protection hidden="1"/>
    </xf>
    <xf numFmtId="0" fontId="24" fillId="0" borderId="0" xfId="36" applyNumberFormat="1" applyFont="1" applyFill="1" applyBorder="1" applyAlignment="1" applyProtection="1">
      <alignment horizontal="center" vertical="top" wrapText="1"/>
      <protection hidden="1"/>
    </xf>
    <xf numFmtId="0" fontId="14" fillId="0" borderId="0" xfId="0" applyFont="1" applyAlignment="1" applyProtection="1">
      <alignment horizontal="center" vertical="top"/>
      <protection hidden="1"/>
    </xf>
    <xf numFmtId="0" fontId="24" fillId="0" borderId="0" xfId="0" applyFont="1" applyAlignment="1" applyProtection="1">
      <alignment horizontal="center" vertical="top"/>
      <protection hidden="1"/>
    </xf>
    <xf numFmtId="165" fontId="14" fillId="0" borderId="12" xfId="0" applyNumberFormat="1" applyFont="1" applyBorder="1" applyAlignment="1" applyProtection="1">
      <alignment horizontal="center" vertical="top"/>
      <protection hidden="1"/>
    </xf>
    <xf numFmtId="0" fontId="14" fillId="0" borderId="0" xfId="0" applyFont="1" applyAlignment="1" applyProtection="1">
      <alignment vertical="top"/>
      <protection hidden="1"/>
    </xf>
    <xf numFmtId="14" fontId="0" fillId="0" borderId="0" xfId="0" applyNumberFormat="1" applyAlignment="1" applyProtection="1">
      <alignment horizontal="left" vertical="top"/>
      <protection hidden="1"/>
    </xf>
    <xf numFmtId="0" fontId="0" fillId="0" borderId="0" xfId="0" applyAlignment="1" applyProtection="1">
      <alignment horizontal="center" vertical="top"/>
      <protection hidden="1"/>
    </xf>
    <xf numFmtId="0" fontId="14" fillId="0" borderId="0" xfId="0" applyFont="1" applyAlignment="1" applyProtection="1">
      <alignment horizontal="right" vertical="top"/>
      <protection hidden="1"/>
    </xf>
    <xf numFmtId="2" fontId="30" fillId="0" borderId="0" xfId="0" applyNumberFormat="1" applyFont="1" applyAlignment="1" applyProtection="1">
      <alignment vertical="top"/>
      <protection hidden="1"/>
    </xf>
    <xf numFmtId="0" fontId="0" fillId="0" borderId="0" xfId="0" applyAlignment="1" applyProtection="1">
      <alignment vertical="top"/>
      <protection hidden="1"/>
    </xf>
    <xf numFmtId="0" fontId="0" fillId="0" borderId="0" xfId="0" applyAlignment="1" applyProtection="1">
      <alignment horizontal="left" vertical="top"/>
      <protection hidden="1"/>
    </xf>
    <xf numFmtId="10" fontId="0" fillId="0" borderId="0" xfId="0" applyNumberFormat="1" applyAlignment="1" applyProtection="1">
      <alignment horizontal="center" vertical="top"/>
      <protection hidden="1"/>
    </xf>
    <xf numFmtId="0" fontId="14" fillId="0" borderId="0" xfId="36" applyNumberFormat="1" applyFont="1" applyFill="1" applyBorder="1" applyAlignment="1" applyProtection="1">
      <alignment horizontal="center" vertical="top" wrapText="1"/>
      <protection hidden="1"/>
    </xf>
    <xf numFmtId="0" fontId="0" fillId="0" borderId="0" xfId="0" applyAlignment="1" applyProtection="1">
      <alignment horizontal="justify" vertical="top"/>
      <protection hidden="1"/>
    </xf>
    <xf numFmtId="0" fontId="0" fillId="0" borderId="0" xfId="0" applyAlignment="1" applyProtection="1">
      <alignment horizontal="right" vertical="top"/>
      <protection hidden="1"/>
    </xf>
    <xf numFmtId="0" fontId="0" fillId="0" borderId="0" xfId="36" applyNumberFormat="1" applyFont="1" applyFill="1" applyBorder="1" applyProtection="1">
      <alignment vertical="top"/>
      <protection hidden="1"/>
    </xf>
    <xf numFmtId="0" fontId="0" fillId="0" borderId="0" xfId="36" applyNumberFormat="1" applyFont="1" applyFill="1" applyBorder="1" applyAlignment="1" applyProtection="1">
      <alignment vertical="top" wrapText="1"/>
      <protection hidden="1"/>
    </xf>
    <xf numFmtId="0" fontId="0" fillId="0" borderId="0" xfId="36" applyNumberFormat="1" applyFont="1" applyFill="1" applyBorder="1" applyAlignment="1" applyProtection="1">
      <alignment horizontal="right" vertical="top"/>
      <protection hidden="1"/>
    </xf>
    <xf numFmtId="0" fontId="0" fillId="0" borderId="0" xfId="40" applyFont="1" applyAlignment="1" applyProtection="1">
      <alignment vertical="top"/>
      <protection hidden="1"/>
    </xf>
    <xf numFmtId="0" fontId="0" fillId="0" borderId="0" xfId="40" applyFont="1" applyAlignment="1" applyProtection="1">
      <alignment horizontal="right" vertical="top"/>
      <protection hidden="1"/>
    </xf>
    <xf numFmtId="0" fontId="0" fillId="0" borderId="0" xfId="36" applyNumberFormat="1" applyFont="1" applyFill="1" applyBorder="1" applyAlignment="1" applyProtection="1">
      <alignment horizontal="center" vertical="top"/>
      <protection hidden="1"/>
    </xf>
    <xf numFmtId="0" fontId="0" fillId="0" borderId="0" xfId="0" applyAlignment="1" applyProtection="1">
      <alignment horizontal="left" vertical="top" wrapText="1"/>
      <protection hidden="1"/>
    </xf>
    <xf numFmtId="49" fontId="74" fillId="0" borderId="12" xfId="0" applyNumberFormat="1" applyFont="1" applyBorder="1" applyAlignment="1">
      <alignment horizontal="center" vertical="top"/>
    </xf>
    <xf numFmtId="0" fontId="14" fillId="0" borderId="0" xfId="36" applyNumberFormat="1" applyFont="1" applyFill="1" applyBorder="1" applyAlignment="1" applyProtection="1">
      <alignment horizontal="center" vertical="top"/>
      <protection hidden="1"/>
    </xf>
    <xf numFmtId="0" fontId="0" fillId="0" borderId="0" xfId="40" applyFont="1" applyAlignment="1" applyProtection="1">
      <alignment horizontal="center" vertical="top"/>
      <protection hidden="1"/>
    </xf>
    <xf numFmtId="0" fontId="0" fillId="0" borderId="0" xfId="34" applyFont="1" applyAlignment="1" applyProtection="1">
      <alignment horizontal="right" vertical="top"/>
      <protection hidden="1"/>
    </xf>
    <xf numFmtId="0" fontId="14" fillId="0" borderId="0" xfId="40" applyFont="1" applyAlignment="1" applyProtection="1">
      <alignment horizontal="right" vertical="top"/>
      <protection hidden="1"/>
    </xf>
    <xf numFmtId="0" fontId="14" fillId="0" borderId="0" xfId="40" applyFont="1" applyAlignment="1" applyProtection="1">
      <alignment vertical="top" wrapText="1"/>
      <protection hidden="1"/>
    </xf>
    <xf numFmtId="0" fontId="0" fillId="10" borderId="0" xfId="0" applyFill="1" applyAlignment="1" applyProtection="1">
      <alignment vertical="top"/>
      <protection hidden="1"/>
    </xf>
    <xf numFmtId="0" fontId="5" fillId="0" borderId="4" xfId="0" applyFont="1" applyBorder="1" applyAlignment="1" applyProtection="1">
      <alignment horizontal="right" vertical="top"/>
      <protection hidden="1"/>
    </xf>
    <xf numFmtId="0" fontId="4" fillId="0" borderId="0" xfId="0" applyFont="1" applyAlignment="1" applyProtection="1">
      <alignment horizontal="right" vertical="top"/>
      <protection hidden="1"/>
    </xf>
    <xf numFmtId="0" fontId="4" fillId="0" borderId="0" xfId="36" applyNumberFormat="1" applyFont="1" applyFill="1" applyBorder="1" applyAlignment="1" applyProtection="1">
      <alignment horizontal="right" vertical="top"/>
      <protection hidden="1"/>
    </xf>
    <xf numFmtId="0" fontId="4" fillId="0" borderId="0" xfId="40" applyFont="1" applyAlignment="1" applyProtection="1">
      <alignment horizontal="right" vertical="top"/>
      <protection hidden="1"/>
    </xf>
    <xf numFmtId="0" fontId="4" fillId="0" borderId="0" xfId="34" applyFont="1" applyAlignment="1" applyProtection="1">
      <alignment horizontal="right" vertical="top"/>
      <protection hidden="1"/>
    </xf>
    <xf numFmtId="0" fontId="5" fillId="0" borderId="0" xfId="40" applyFont="1" applyAlignment="1" applyProtection="1">
      <alignment horizontal="right" vertical="top"/>
      <protection hidden="1"/>
    </xf>
    <xf numFmtId="0" fontId="18" fillId="0" borderId="0" xfId="0" applyFont="1" applyAlignment="1">
      <alignment horizontal="center" vertical="top"/>
    </xf>
    <xf numFmtId="0" fontId="3" fillId="0" borderId="0" xfId="0" applyFont="1" applyAlignment="1">
      <alignment vertical="top" wrapText="1"/>
    </xf>
    <xf numFmtId="0" fontId="18" fillId="0" borderId="0" xfId="0" applyFont="1" applyAlignment="1">
      <alignment horizontal="justify" vertical="top" wrapText="1"/>
    </xf>
    <xf numFmtId="0" fontId="18" fillId="0" borderId="0" xfId="0" applyFont="1" applyAlignment="1">
      <alignment horizontal="center" vertical="top" wrapText="1"/>
    </xf>
    <xf numFmtId="0" fontId="58" fillId="0" borderId="0" xfId="0" applyFont="1" applyAlignment="1">
      <alignment horizontal="justify" vertical="top" wrapText="1"/>
    </xf>
    <xf numFmtId="0" fontId="3" fillId="0" borderId="0" xfId="0" applyFont="1" applyAlignment="1">
      <alignment horizontal="center" vertical="top" wrapText="1"/>
    </xf>
    <xf numFmtId="0" fontId="18" fillId="0" borderId="0" xfId="0" applyFont="1" applyAlignment="1">
      <alignment vertical="top" wrapText="1"/>
    </xf>
    <xf numFmtId="0" fontId="52" fillId="0" borderId="0" xfId="0" applyFont="1" applyAlignment="1">
      <alignment horizontal="justify" vertical="top" wrapText="1"/>
    </xf>
    <xf numFmtId="0" fontId="59" fillId="0" borderId="0" xfId="0" applyFont="1" applyAlignment="1">
      <alignment horizontal="justify" vertical="top" wrapText="1"/>
    </xf>
    <xf numFmtId="0" fontId="18" fillId="0" borderId="0" xfId="0" applyFont="1" applyAlignment="1">
      <alignment vertical="top"/>
    </xf>
    <xf numFmtId="0" fontId="18" fillId="11" borderId="0" xfId="0" applyFont="1" applyFill="1" applyAlignment="1">
      <alignment horizontal="center" vertical="top" wrapText="1"/>
    </xf>
    <xf numFmtId="0" fontId="3" fillId="11" borderId="0" xfId="0" applyFont="1" applyFill="1" applyAlignment="1">
      <alignment horizontal="justify" vertical="top" wrapText="1"/>
    </xf>
    <xf numFmtId="0" fontId="18" fillId="11" borderId="0" xfId="0" applyFont="1" applyFill="1" applyAlignment="1">
      <alignment horizontal="justify" vertical="top" wrapText="1"/>
    </xf>
    <xf numFmtId="0" fontId="18" fillId="11" borderId="12" xfId="0" applyFont="1" applyFill="1" applyBorder="1" applyAlignment="1">
      <alignment horizontal="center" vertical="top"/>
    </xf>
    <xf numFmtId="176" fontId="0" fillId="0" borderId="0" xfId="0" applyNumberFormat="1" applyAlignment="1" applyProtection="1">
      <alignment vertical="top"/>
      <protection hidden="1"/>
    </xf>
    <xf numFmtId="0" fontId="5" fillId="0" borderId="12" xfId="0" applyFont="1" applyBorder="1" applyAlignment="1" applyProtection="1">
      <alignment horizontal="right" vertical="top"/>
      <protection hidden="1"/>
    </xf>
    <xf numFmtId="180" fontId="18" fillId="0" borderId="0" xfId="0" applyNumberFormat="1" applyFont="1" applyAlignment="1">
      <alignment horizontal="center" vertical="top" wrapText="1"/>
    </xf>
    <xf numFmtId="1" fontId="18" fillId="0" borderId="0" xfId="0" applyNumberFormat="1" applyFont="1" applyAlignment="1">
      <alignment horizontal="center" vertical="top" wrapText="1"/>
    </xf>
    <xf numFmtId="0" fontId="58" fillId="0" borderId="0" xfId="0" applyFont="1" applyAlignment="1">
      <alignment horizontal="center" vertical="top"/>
    </xf>
    <xf numFmtId="1" fontId="58" fillId="0" borderId="0" xfId="0" applyNumberFormat="1" applyFont="1" applyAlignment="1">
      <alignment vertical="top" wrapText="1"/>
    </xf>
    <xf numFmtId="0" fontId="18" fillId="0" borderId="0" xfId="0" applyFont="1" applyAlignment="1">
      <alignment horizontal="left" vertical="top" wrapText="1"/>
    </xf>
    <xf numFmtId="1" fontId="58" fillId="5" borderId="0" xfId="0" applyNumberFormat="1" applyFont="1" applyFill="1" applyAlignment="1">
      <alignment vertical="top" wrapText="1"/>
    </xf>
    <xf numFmtId="0" fontId="62" fillId="12" borderId="0" xfId="0" applyFont="1" applyFill="1" applyAlignment="1" applyProtection="1">
      <alignment vertical="top"/>
      <protection hidden="1"/>
    </xf>
    <xf numFmtId="0" fontId="75" fillId="0" borderId="12" xfId="0" applyFont="1" applyBorder="1" applyAlignment="1">
      <alignment horizontal="center" vertical="top"/>
    </xf>
    <xf numFmtId="0" fontId="62" fillId="0" borderId="0" xfId="0" applyFont="1" applyAlignment="1">
      <alignment vertical="top"/>
    </xf>
    <xf numFmtId="0" fontId="62" fillId="0" borderId="12" xfId="0" applyFont="1" applyBorder="1" applyAlignment="1">
      <alignment horizontal="right" vertical="top" wrapText="1"/>
    </xf>
    <xf numFmtId="4" fontId="14" fillId="0" borderId="12" xfId="39" applyNumberFormat="1" applyFont="1" applyBorder="1" applyAlignment="1" applyProtection="1">
      <alignment horizontal="right" vertical="center"/>
      <protection hidden="1"/>
    </xf>
    <xf numFmtId="0" fontId="18" fillId="0" borderId="12" xfId="0" applyFont="1" applyBorder="1" applyAlignment="1">
      <alignment horizontal="center" vertical="top"/>
    </xf>
    <xf numFmtId="0" fontId="14" fillId="0" borderId="0" xfId="40" applyFont="1" applyAlignment="1" applyProtection="1">
      <alignment horizontal="center" vertical="top" wrapText="1"/>
      <protection hidden="1"/>
    </xf>
    <xf numFmtId="14" fontId="0" fillId="0" borderId="0" xfId="0" applyNumberFormat="1" applyAlignment="1" applyProtection="1">
      <alignment horizontal="center" vertical="top"/>
      <protection hidden="1"/>
    </xf>
    <xf numFmtId="2" fontId="63" fillId="12" borderId="12" xfId="0" applyNumberFormat="1" applyFont="1" applyFill="1" applyBorder="1" applyAlignment="1">
      <alignment horizontal="right" vertical="top"/>
    </xf>
    <xf numFmtId="182" fontId="14" fillId="0" borderId="12" xfId="0" applyNumberFormat="1" applyFont="1" applyBorder="1" applyAlignment="1">
      <alignment horizontal="center" vertical="center" wrapText="1"/>
    </xf>
    <xf numFmtId="2" fontId="76" fillId="0" borderId="12" xfId="0" applyNumberFormat="1" applyFont="1" applyBorder="1" applyAlignment="1">
      <alignment horizontal="center" vertical="center"/>
    </xf>
    <xf numFmtId="0" fontId="76" fillId="0" borderId="12" xfId="0" applyFont="1" applyBorder="1" applyAlignment="1">
      <alignment horizontal="center" vertical="top" wrapText="1"/>
    </xf>
    <xf numFmtId="0" fontId="15" fillId="11" borderId="0" xfId="36" applyNumberFormat="1" applyFill="1" applyBorder="1" applyProtection="1">
      <alignment vertical="top"/>
      <protection hidden="1"/>
    </xf>
    <xf numFmtId="0" fontId="64" fillId="11" borderId="0" xfId="36" applyNumberFormat="1" applyFont="1" applyFill="1" applyBorder="1" applyAlignment="1" applyProtection="1">
      <alignment horizontal="center" vertical="top" wrapText="1"/>
      <protection hidden="1"/>
    </xf>
    <xf numFmtId="0" fontId="4" fillId="11" borderId="0" xfId="36" applyNumberFormat="1" applyFont="1" applyFill="1" applyBorder="1" applyAlignment="1" applyProtection="1">
      <alignment horizontal="right" vertical="top"/>
      <protection hidden="1"/>
    </xf>
    <xf numFmtId="0" fontId="0" fillId="11" borderId="0" xfId="0" applyFill="1" applyAlignment="1" applyProtection="1">
      <alignment vertical="top"/>
      <protection hidden="1"/>
    </xf>
    <xf numFmtId="0" fontId="0" fillId="11" borderId="0" xfId="0" applyFill="1" applyAlignment="1" applyProtection="1">
      <alignment horizontal="left" vertical="top"/>
      <protection hidden="1"/>
    </xf>
    <xf numFmtId="10" fontId="0" fillId="11" borderId="0" xfId="0" applyNumberFormat="1" applyFill="1" applyAlignment="1" applyProtection="1">
      <alignment horizontal="center" vertical="top"/>
      <protection hidden="1"/>
    </xf>
    <xf numFmtId="0" fontId="18" fillId="11" borderId="12" xfId="0" applyFont="1" applyFill="1" applyBorder="1" applyAlignment="1">
      <alignment vertical="top" wrapText="1"/>
    </xf>
    <xf numFmtId="0" fontId="33" fillId="0" borderId="12" xfId="0" applyFont="1" applyBorder="1" applyAlignment="1">
      <alignment horizontal="center" vertical="center" wrapText="1"/>
    </xf>
    <xf numFmtId="3" fontId="60" fillId="12" borderId="12" xfId="0" applyNumberFormat="1" applyFont="1" applyFill="1" applyBorder="1" applyAlignment="1">
      <alignment horizontal="right" vertical="top" wrapText="1"/>
    </xf>
    <xf numFmtId="0" fontId="65" fillId="12" borderId="12" xfId="0" applyFont="1" applyFill="1" applyBorder="1" applyAlignment="1">
      <alignment horizontal="left" vertical="top" wrapText="1"/>
    </xf>
    <xf numFmtId="2" fontId="62" fillId="12" borderId="0" xfId="0" applyNumberFormat="1" applyFont="1" applyFill="1" applyAlignment="1" applyProtection="1">
      <alignment vertical="top"/>
      <protection hidden="1"/>
    </xf>
    <xf numFmtId="2" fontId="17" fillId="12" borderId="12" xfId="0" applyNumberFormat="1" applyFont="1" applyFill="1" applyBorder="1" applyAlignment="1">
      <alignment horizontal="center" vertical="center" wrapText="1"/>
    </xf>
    <xf numFmtId="0" fontId="0" fillId="0" borderId="12" xfId="0" applyBorder="1" applyAlignment="1">
      <alignment horizontal="center" vertical="center" wrapText="1"/>
    </xf>
    <xf numFmtId="0" fontId="62" fillId="0" borderId="12" xfId="0" applyFont="1" applyBorder="1" applyAlignment="1">
      <alignment horizontal="center" vertical="center" wrapText="1"/>
    </xf>
    <xf numFmtId="0" fontId="77" fillId="0" borderId="12" xfId="0" applyFont="1" applyBorder="1" applyAlignment="1">
      <alignment horizontal="center" vertical="center" wrapText="1"/>
    </xf>
    <xf numFmtId="0" fontId="5" fillId="0" borderId="12" xfId="0" applyFont="1" applyBorder="1" applyAlignment="1" applyProtection="1">
      <alignment horizontal="center" vertical="top" wrapText="1"/>
      <protection hidden="1"/>
    </xf>
    <xf numFmtId="0" fontId="14" fillId="0" borderId="12" xfId="0" applyFont="1" applyBorder="1" applyAlignment="1">
      <alignment vertical="center" wrapText="1"/>
    </xf>
    <xf numFmtId="2" fontId="66" fillId="0" borderId="12" xfId="0" applyNumberFormat="1" applyFont="1" applyBorder="1" applyAlignment="1">
      <alignment horizontal="center" vertical="center" wrapText="1"/>
    </xf>
    <xf numFmtId="0" fontId="73" fillId="0" borderId="12" xfId="0" applyFont="1" applyBorder="1" applyAlignment="1">
      <alignment horizontal="center" vertical="center" wrapText="1"/>
    </xf>
    <xf numFmtId="0" fontId="0" fillId="0" borderId="0" xfId="36" applyNumberFormat="1" applyFont="1" applyFill="1" applyBorder="1" applyAlignment="1" applyProtection="1">
      <alignment horizontal="center" vertical="center"/>
      <protection hidden="1"/>
    </xf>
    <xf numFmtId="168" fontId="78" fillId="12" borderId="12" xfId="32" applyNumberFormat="1" applyFont="1" applyFill="1" applyBorder="1" applyAlignment="1">
      <alignment horizontal="center" vertical="center" wrapText="1"/>
    </xf>
    <xf numFmtId="0" fontId="0" fillId="0" borderId="4" xfId="0" applyBorder="1" applyAlignment="1" applyProtection="1">
      <alignment horizontal="center" vertical="center"/>
      <protection hidden="1"/>
    </xf>
    <xf numFmtId="0" fontId="15" fillId="0" borderId="0" xfId="40" applyAlignment="1" applyProtection="1">
      <alignment horizontal="center" vertical="center" wrapText="1"/>
      <protection hidden="1"/>
    </xf>
    <xf numFmtId="43" fontId="4" fillId="0" borderId="12" xfId="0" applyNumberFormat="1" applyFont="1" applyBorder="1" applyAlignment="1" applyProtection="1">
      <alignment horizontal="right" vertical="top"/>
      <protection hidden="1"/>
    </xf>
    <xf numFmtId="0" fontId="0" fillId="0" borderId="4" xfId="0" applyBorder="1" applyAlignment="1" applyProtection="1">
      <alignment horizontal="left" vertical="top" wrapText="1"/>
      <protection hidden="1"/>
    </xf>
    <xf numFmtId="0" fontId="0" fillId="0" borderId="0" xfId="40" applyFont="1" applyAlignment="1" applyProtection="1">
      <alignment vertical="top" wrapText="1"/>
      <protection hidden="1"/>
    </xf>
    <xf numFmtId="0" fontId="0" fillId="0" borderId="0" xfId="0" applyAlignment="1" applyProtection="1">
      <alignment horizontal="center" vertical="top" wrapText="1"/>
      <protection hidden="1"/>
    </xf>
    <xf numFmtId="0" fontId="50" fillId="12" borderId="12" xfId="0" applyFont="1" applyFill="1" applyBorder="1" applyAlignment="1" applyProtection="1">
      <alignment horizontal="left" vertical="top" wrapText="1"/>
      <protection hidden="1"/>
    </xf>
    <xf numFmtId="175" fontId="14" fillId="0" borderId="0" xfId="0" applyNumberFormat="1" applyFont="1" applyAlignment="1" applyProtection="1">
      <alignment horizontal="justify" vertical="top" wrapText="1"/>
      <protection hidden="1"/>
    </xf>
    <xf numFmtId="0" fontId="0" fillId="0" borderId="0" xfId="0" applyAlignment="1" applyProtection="1">
      <alignment horizontal="justify" vertical="top" wrapText="1"/>
      <protection hidden="1"/>
    </xf>
    <xf numFmtId="0" fontId="14" fillId="0" borderId="4" xfId="0" applyFont="1" applyBorder="1" applyAlignment="1" applyProtection="1">
      <alignment horizontal="center"/>
      <protection hidden="1"/>
    </xf>
    <xf numFmtId="0" fontId="0" fillId="0" borderId="0" xfId="0" applyAlignment="1" applyProtection="1">
      <alignment horizontal="center"/>
      <protection hidden="1"/>
    </xf>
    <xf numFmtId="0" fontId="14" fillId="0" borderId="0" xfId="40" applyFont="1" applyAlignment="1" applyProtection="1">
      <alignment horizontal="center"/>
      <protection hidden="1"/>
    </xf>
    <xf numFmtId="0" fontId="0" fillId="0" borderId="0" xfId="40" applyFont="1" applyAlignment="1" applyProtection="1">
      <alignment horizontal="center"/>
      <protection hidden="1"/>
    </xf>
    <xf numFmtId="0" fontId="14" fillId="0" borderId="12" xfId="0" applyFont="1" applyBorder="1" applyAlignment="1" applyProtection="1">
      <alignment horizontal="center" wrapText="1"/>
      <protection hidden="1"/>
    </xf>
    <xf numFmtId="0" fontId="14" fillId="0" borderId="12" xfId="0" applyFont="1" applyBorder="1" applyAlignment="1" applyProtection="1">
      <alignment horizontal="center"/>
      <protection hidden="1"/>
    </xf>
    <xf numFmtId="49" fontId="17" fillId="0" borderId="12" xfId="0" applyNumberFormat="1" applyFont="1" applyBorder="1" applyAlignment="1">
      <alignment horizontal="center"/>
    </xf>
    <xf numFmtId="0" fontId="14" fillId="0" borderId="0" xfId="0" applyFont="1" applyAlignment="1" applyProtection="1">
      <alignment horizontal="center"/>
      <protection hidden="1"/>
    </xf>
    <xf numFmtId="2" fontId="15" fillId="11" borderId="12" xfId="0" applyNumberFormat="1" applyFont="1" applyFill="1" applyBorder="1" applyAlignment="1">
      <alignment horizontal="center" vertical="center" wrapText="1"/>
    </xf>
    <xf numFmtId="49" fontId="15" fillId="0" borderId="12" xfId="30" applyNumberFormat="1" applyFont="1" applyBorder="1" applyAlignment="1">
      <alignment horizontal="center" vertical="center"/>
    </xf>
    <xf numFmtId="0" fontId="76" fillId="0" borderId="10" xfId="0" applyFont="1" applyBorder="1" applyAlignment="1">
      <alignment horizontal="center" vertical="center"/>
    </xf>
    <xf numFmtId="2" fontId="15" fillId="0" borderId="26" xfId="0" applyNumberFormat="1" applyFont="1" applyBorder="1" applyAlignment="1">
      <alignment horizontal="justify" vertical="center" wrapText="1"/>
    </xf>
    <xf numFmtId="0" fontId="76" fillId="0" borderId="3" xfId="0" applyFont="1" applyBorder="1" applyAlignment="1">
      <alignment horizontal="center" vertical="center"/>
    </xf>
    <xf numFmtId="0" fontId="76" fillId="0" borderId="3" xfId="0" applyFont="1" applyBorder="1" applyAlignment="1">
      <alignment vertical="center"/>
    </xf>
    <xf numFmtId="2" fontId="15" fillId="11" borderId="14" xfId="0" applyNumberFormat="1" applyFont="1" applyFill="1" applyBorder="1" applyAlignment="1" applyProtection="1">
      <alignment horizontal="center" vertical="center" wrapText="1"/>
      <protection locked="0"/>
    </xf>
    <xf numFmtId="0" fontId="72" fillId="0" borderId="12" xfId="0" applyFont="1" applyBorder="1" applyAlignment="1">
      <alignment horizontal="center" vertical="center" wrapText="1"/>
    </xf>
    <xf numFmtId="0" fontId="72" fillId="0" borderId="12" xfId="0" applyFont="1" applyBorder="1" applyAlignment="1">
      <alignment vertical="center" wrapText="1"/>
    </xf>
    <xf numFmtId="0" fontId="72" fillId="0" borderId="12" xfId="0" applyFont="1" applyBorder="1" applyAlignment="1">
      <alignment horizontal="center" vertical="top"/>
    </xf>
    <xf numFmtId="0" fontId="72" fillId="0" borderId="12" xfId="0" applyFont="1" applyBorder="1" applyAlignment="1">
      <alignment horizontal="center"/>
    </xf>
    <xf numFmtId="0" fontId="72" fillId="0" borderId="12" xfId="0" applyFont="1" applyBorder="1" applyAlignment="1">
      <alignment horizontal="center" vertical="top" wrapText="1"/>
    </xf>
    <xf numFmtId="0" fontId="72" fillId="0" borderId="12" xfId="0" applyFont="1" applyBorder="1" applyAlignment="1">
      <alignment horizontal="left" vertical="top" wrapText="1"/>
    </xf>
    <xf numFmtId="0" fontId="0" fillId="0" borderId="12" xfId="0" applyBorder="1" applyAlignment="1">
      <alignment horizontal="center" vertical="center"/>
    </xf>
    <xf numFmtId="0" fontId="0" fillId="13" borderId="12" xfId="0" applyFill="1" applyBorder="1" applyAlignment="1">
      <alignment horizontal="center" vertical="center"/>
    </xf>
    <xf numFmtId="0" fontId="0" fillId="0" borderId="0" xfId="0" applyAlignment="1" applyProtection="1">
      <alignment horizontal="right" vertical="center"/>
      <protection hidden="1"/>
    </xf>
    <xf numFmtId="0" fontId="0" fillId="0" borderId="0" xfId="40" applyFont="1" applyAlignment="1" applyProtection="1">
      <alignment horizontal="right" vertical="center"/>
      <protection hidden="1"/>
    </xf>
    <xf numFmtId="0" fontId="0" fillId="0" borderId="0" xfId="34" applyFont="1" applyAlignment="1" applyProtection="1">
      <alignment horizontal="right" vertical="center"/>
      <protection hidden="1"/>
    </xf>
    <xf numFmtId="0" fontId="70" fillId="0" borderId="12" xfId="0" applyFont="1" applyBorder="1" applyAlignment="1">
      <alignment horizontal="center" vertical="center"/>
    </xf>
    <xf numFmtId="0" fontId="17" fillId="11" borderId="9" xfId="0" applyFont="1" applyFill="1" applyBorder="1" applyAlignment="1">
      <alignment horizontal="center" vertical="center"/>
    </xf>
    <xf numFmtId="2" fontId="63" fillId="12" borderId="12" xfId="0" applyNumberFormat="1" applyFont="1" applyFill="1" applyBorder="1" applyAlignment="1">
      <alignment horizontal="right" vertical="center"/>
    </xf>
    <xf numFmtId="175" fontId="0" fillId="0" borderId="0" xfId="0" applyNumberFormat="1" applyAlignment="1" applyProtection="1">
      <alignment horizontal="right" vertical="center"/>
      <protection hidden="1"/>
    </xf>
    <xf numFmtId="181" fontId="72" fillId="0" borderId="12" xfId="26" applyNumberFormat="1" applyFont="1" applyBorder="1" applyAlignment="1">
      <alignment horizontal="left" vertical="top" wrapText="1"/>
    </xf>
    <xf numFmtId="0" fontId="72" fillId="11" borderId="12" xfId="0" applyFont="1" applyFill="1" applyBorder="1" applyAlignment="1">
      <alignment horizontal="center" vertical="center" wrapText="1"/>
    </xf>
    <xf numFmtId="0" fontId="67" fillId="0" borderId="12" xfId="0" applyFont="1" applyBorder="1" applyAlignment="1">
      <alignment horizontal="center" vertical="center" wrapText="1"/>
    </xf>
    <xf numFmtId="0" fontId="67" fillId="0" borderId="12" xfId="0" applyFont="1" applyBorder="1" applyAlignment="1">
      <alignment horizontal="left" vertical="center" wrapText="1"/>
    </xf>
    <xf numFmtId="0" fontId="67" fillId="0" borderId="12" xfId="0" applyFont="1" applyBorder="1" applyAlignment="1">
      <alignment horizontal="left" vertical="top" wrapText="1"/>
    </xf>
    <xf numFmtId="2" fontId="67" fillId="0" borderId="12" xfId="0" applyNumberFormat="1" applyFont="1" applyBorder="1" applyAlignment="1">
      <alignment horizontal="center" vertical="center" wrapText="1"/>
    </xf>
    <xf numFmtId="183" fontId="67" fillId="0" borderId="12" xfId="0" applyNumberFormat="1" applyFont="1" applyBorder="1" applyAlignment="1">
      <alignment horizontal="center" vertical="center" wrapText="1"/>
    </xf>
    <xf numFmtId="2" fontId="72" fillId="0" borderId="12" xfId="0" applyNumberFormat="1" applyFont="1" applyBorder="1" applyAlignment="1">
      <alignment horizontal="center" vertical="center"/>
    </xf>
    <xf numFmtId="2" fontId="25" fillId="0" borderId="12" xfId="0" applyNumberFormat="1" applyFont="1" applyBorder="1" applyAlignment="1" applyProtection="1">
      <alignment horizontal="center" vertical="center"/>
      <protection locked="0"/>
    </xf>
    <xf numFmtId="2" fontId="25" fillId="12" borderId="12" xfId="0" applyNumberFormat="1" applyFont="1" applyFill="1" applyBorder="1" applyAlignment="1" applyProtection="1">
      <alignment horizontal="center" vertical="center"/>
      <protection locked="0"/>
    </xf>
    <xf numFmtId="0" fontId="25" fillId="12" borderId="12" xfId="0" applyFont="1" applyFill="1" applyBorder="1" applyAlignment="1" applyProtection="1">
      <alignment horizontal="center" vertical="center"/>
      <protection locked="0"/>
    </xf>
    <xf numFmtId="0" fontId="72" fillId="12" borderId="12" xfId="0" applyFont="1" applyFill="1" applyBorder="1" applyAlignment="1" applyProtection="1">
      <alignment horizontal="center" vertical="center"/>
      <protection locked="0"/>
    </xf>
    <xf numFmtId="49" fontId="25" fillId="0" borderId="12" xfId="0" applyNumberFormat="1" applyFont="1" applyBorder="1" applyAlignment="1">
      <alignment horizontal="center" vertical="center"/>
    </xf>
    <xf numFmtId="49" fontId="25" fillId="0" borderId="12" xfId="0" applyNumberFormat="1" applyFont="1" applyBorder="1" applyAlignment="1">
      <alignment horizontal="left" vertical="center" wrapText="1"/>
    </xf>
    <xf numFmtId="0" fontId="0" fillId="0" borderId="34" xfId="0" applyBorder="1" applyAlignment="1" applyProtection="1">
      <alignment horizontal="left" vertical="center"/>
      <protection locked="0"/>
    </xf>
    <xf numFmtId="0" fontId="42" fillId="0" borderId="13" xfId="0" applyFont="1" applyBorder="1" applyAlignment="1" applyProtection="1">
      <alignment horizontal="left" vertical="center"/>
      <protection locked="0"/>
    </xf>
    <xf numFmtId="0" fontId="42" fillId="0" borderId="35" xfId="0" applyFont="1" applyBorder="1" applyAlignment="1" applyProtection="1">
      <alignment horizontal="left" vertical="center"/>
      <protection locked="0"/>
    </xf>
    <xf numFmtId="0" fontId="29" fillId="6" borderId="0" xfId="0" applyFont="1" applyFill="1" applyAlignment="1" applyProtection="1">
      <alignment horizontal="center" vertical="center"/>
      <protection hidden="1"/>
    </xf>
    <xf numFmtId="0" fontId="4" fillId="0" borderId="34" xfId="39" applyFont="1" applyBorder="1" applyAlignment="1" applyProtection="1">
      <alignment horizontal="justify" vertical="top" wrapText="1"/>
      <protection locked="0"/>
    </xf>
    <xf numFmtId="0" fontId="4" fillId="0" borderId="13" xfId="39" applyFont="1" applyBorder="1" applyAlignment="1" applyProtection="1">
      <alignment horizontal="justify" vertical="top" wrapText="1"/>
      <protection locked="0"/>
    </xf>
    <xf numFmtId="0" fontId="4" fillId="0" borderId="35" xfId="39" applyFont="1" applyBorder="1" applyAlignment="1" applyProtection="1">
      <alignment horizontal="justify" vertical="top" wrapText="1"/>
      <protection locked="0"/>
    </xf>
    <xf numFmtId="0" fontId="14" fillId="3" borderId="0" xfId="0" applyFont="1" applyFill="1" applyAlignment="1" applyProtection="1">
      <alignment horizontal="center" vertical="center"/>
      <protection hidden="1"/>
    </xf>
    <xf numFmtId="0" fontId="14" fillId="3" borderId="26" xfId="0" applyFont="1" applyFill="1" applyBorder="1" applyAlignment="1" applyProtection="1">
      <alignment horizontal="center" vertical="center"/>
      <protection hidden="1"/>
    </xf>
    <xf numFmtId="0" fontId="14" fillId="3" borderId="36" xfId="0" applyFont="1" applyFill="1" applyBorder="1" applyAlignment="1" applyProtection="1">
      <alignment horizontal="center" vertical="center"/>
      <protection hidden="1"/>
    </xf>
    <xf numFmtId="0" fontId="42" fillId="0" borderId="34" xfId="0" applyFont="1" applyBorder="1" applyAlignment="1" applyProtection="1">
      <alignment horizontal="left" vertical="center"/>
      <protection locked="0"/>
    </xf>
    <xf numFmtId="0" fontId="22" fillId="0" borderId="5" xfId="39" applyFont="1" applyBorder="1" applyAlignment="1" applyProtection="1">
      <alignment horizontal="right" vertical="center"/>
      <protection hidden="1"/>
    </xf>
    <xf numFmtId="0" fontId="22" fillId="0" borderId="0" xfId="39" applyFont="1" applyAlignment="1" applyProtection="1">
      <alignment horizontal="right" vertical="center"/>
      <protection hidden="1"/>
    </xf>
    <xf numFmtId="0" fontId="20" fillId="0" borderId="5" xfId="39" applyFont="1" applyBorder="1" applyAlignment="1" applyProtection="1">
      <alignment horizontal="right" vertical="center"/>
      <protection hidden="1"/>
    </xf>
    <xf numFmtId="0" fontId="20" fillId="0" borderId="0" xfId="39" applyFont="1" applyAlignment="1" applyProtection="1">
      <alignment horizontal="right" vertical="center"/>
      <protection hidden="1"/>
    </xf>
    <xf numFmtId="0" fontId="22" fillId="0" borderId="33" xfId="39" applyFont="1" applyBorder="1" applyAlignment="1" applyProtection="1">
      <alignment horizontal="right" vertical="center"/>
      <protection hidden="1"/>
    </xf>
    <xf numFmtId="0" fontId="22" fillId="0" borderId="4" xfId="39" applyFont="1" applyBorder="1" applyAlignment="1" applyProtection="1">
      <alignment horizontal="right" vertical="center"/>
      <protection hidden="1"/>
    </xf>
    <xf numFmtId="0" fontId="5" fillId="7" borderId="26" xfId="39" applyFont="1" applyFill="1" applyBorder="1" applyAlignment="1" applyProtection="1">
      <alignment horizontal="center" vertical="center"/>
      <protection hidden="1"/>
    </xf>
    <xf numFmtId="0" fontId="5" fillId="7" borderId="3" xfId="39" applyFont="1" applyFill="1" applyBorder="1" applyAlignment="1" applyProtection="1">
      <alignment horizontal="center" vertical="center"/>
      <protection hidden="1"/>
    </xf>
    <xf numFmtId="0" fontId="5" fillId="7" borderId="14" xfId="39" applyFont="1" applyFill="1" applyBorder="1" applyAlignment="1" applyProtection="1">
      <alignment horizontal="center" vertical="center"/>
      <protection hidden="1"/>
    </xf>
    <xf numFmtId="0" fontId="39" fillId="0" borderId="13" xfId="39" applyFont="1" applyBorder="1" applyAlignment="1" applyProtection="1">
      <alignment horizontal="justify" vertical="center"/>
      <protection hidden="1"/>
    </xf>
    <xf numFmtId="0" fontId="39" fillId="0" borderId="30" xfId="39" applyFont="1" applyBorder="1" applyAlignment="1" applyProtection="1">
      <alignment horizontal="justify" vertical="center"/>
      <protection hidden="1"/>
    </xf>
    <xf numFmtId="0" fontId="61" fillId="0" borderId="5" xfId="39" applyFont="1" applyBorder="1" applyAlignment="1" applyProtection="1">
      <alignment horizontal="center" vertical="center" wrapText="1"/>
      <protection hidden="1"/>
    </xf>
    <xf numFmtId="0" fontId="61" fillId="0" borderId="0" xfId="39" applyFont="1" applyAlignment="1" applyProtection="1">
      <alignment horizontal="center" vertical="center" wrapText="1"/>
      <protection hidden="1"/>
    </xf>
    <xf numFmtId="0" fontId="61" fillId="0" borderId="6" xfId="39" applyFont="1" applyBorder="1" applyAlignment="1" applyProtection="1">
      <alignment horizontal="center" vertical="center" wrapText="1"/>
      <protection hidden="1"/>
    </xf>
    <xf numFmtId="0" fontId="19" fillId="12" borderId="5" xfId="39" applyFont="1" applyFill="1" applyBorder="1" applyAlignment="1" applyProtection="1">
      <alignment horizontal="center" vertical="center" wrapText="1"/>
      <protection hidden="1"/>
    </xf>
    <xf numFmtId="0" fontId="19" fillId="12" borderId="0" xfId="39" applyFont="1" applyFill="1" applyAlignment="1" applyProtection="1">
      <alignment horizontal="center" vertical="center" wrapText="1"/>
      <protection hidden="1"/>
    </xf>
    <xf numFmtId="0" fontId="19" fillId="12" borderId="6" xfId="39" applyFont="1" applyFill="1" applyBorder="1" applyAlignment="1" applyProtection="1">
      <alignment horizontal="center" vertical="center" wrapText="1"/>
      <protection hidden="1"/>
    </xf>
    <xf numFmtId="0" fontId="1" fillId="0" borderId="5" xfId="39" applyBorder="1"/>
    <xf numFmtId="0" fontId="1" fillId="0" borderId="0" xfId="39"/>
    <xf numFmtId="0" fontId="1" fillId="0" borderId="6" xfId="39" applyBorder="1"/>
    <xf numFmtId="0" fontId="39" fillId="0" borderId="13" xfId="39" applyFont="1" applyBorder="1" applyAlignment="1" applyProtection="1">
      <alignment horizontal="justify"/>
      <protection hidden="1"/>
    </xf>
    <xf numFmtId="0" fontId="39" fillId="0" borderId="30" xfId="39" applyFont="1" applyBorder="1" applyAlignment="1" applyProtection="1">
      <alignment horizontal="justify"/>
      <protection hidden="1"/>
    </xf>
    <xf numFmtId="0" fontId="24" fillId="6" borderId="0" xfId="35" applyFont="1" applyFill="1" applyAlignment="1" applyProtection="1">
      <alignment horizontal="center" vertical="center"/>
      <protection hidden="1"/>
    </xf>
    <xf numFmtId="0" fontId="37" fillId="0" borderId="4" xfId="35" applyFont="1" applyBorder="1" applyAlignment="1" applyProtection="1">
      <alignment horizontal="center" vertical="center" wrapText="1"/>
      <protection hidden="1"/>
    </xf>
    <xf numFmtId="0" fontId="14" fillId="0" borderId="3" xfId="35" applyFont="1" applyBorder="1" applyAlignment="1" applyProtection="1">
      <alignment horizontal="center" vertical="center"/>
      <protection hidden="1"/>
    </xf>
    <xf numFmtId="0" fontId="4" fillId="0" borderId="26" xfId="35" applyFont="1" applyBorder="1" applyAlignment="1" applyProtection="1">
      <alignment horizontal="left" vertical="center"/>
      <protection hidden="1"/>
    </xf>
    <xf numFmtId="0" fontId="4" fillId="0" borderId="14" xfId="35" applyFont="1" applyBorder="1" applyAlignment="1" applyProtection="1">
      <alignment horizontal="left" vertical="center"/>
      <protection hidden="1"/>
    </xf>
    <xf numFmtId="0" fontId="54" fillId="0" borderId="0" xfId="0" applyFont="1" applyAlignment="1" applyProtection="1">
      <alignment horizontal="center" vertical="top" wrapText="1"/>
      <protection hidden="1"/>
    </xf>
    <xf numFmtId="0" fontId="29" fillId="6" borderId="0" xfId="0" applyFont="1" applyFill="1" applyAlignment="1" applyProtection="1">
      <alignment horizontal="center" vertical="top" wrapText="1"/>
      <protection hidden="1"/>
    </xf>
    <xf numFmtId="0" fontId="29" fillId="6" borderId="0" xfId="0" applyFont="1" applyFill="1" applyAlignment="1" applyProtection="1">
      <alignment horizontal="center" vertical="top"/>
      <protection hidden="1"/>
    </xf>
    <xf numFmtId="1" fontId="5" fillId="12" borderId="26" xfId="0" applyNumberFormat="1" applyFont="1" applyFill="1" applyBorder="1" applyAlignment="1" applyProtection="1">
      <alignment horizontal="left" vertical="center" wrapText="1"/>
      <protection hidden="1"/>
    </xf>
    <xf numFmtId="1" fontId="5" fillId="12" borderId="3" xfId="0" applyNumberFormat="1" applyFont="1" applyFill="1" applyBorder="1" applyAlignment="1" applyProtection="1">
      <alignment horizontal="left" vertical="center" wrapText="1"/>
      <protection hidden="1"/>
    </xf>
    <xf numFmtId="1" fontId="5" fillId="12" borderId="14" xfId="0" applyNumberFormat="1" applyFont="1" applyFill="1" applyBorder="1" applyAlignment="1" applyProtection="1">
      <alignment horizontal="left" vertical="center" wrapText="1"/>
      <protection hidden="1"/>
    </xf>
    <xf numFmtId="0" fontId="25" fillId="0" borderId="9" xfId="0" applyFont="1" applyBorder="1" applyAlignment="1">
      <alignment horizontal="center" vertical="center"/>
    </xf>
    <xf numFmtId="0" fontId="25" fillId="0" borderId="10" xfId="0" applyFont="1" applyBorder="1" applyAlignment="1">
      <alignment horizontal="center" vertical="center"/>
    </xf>
    <xf numFmtId="0" fontId="50" fillId="12" borderId="26" xfId="0" applyFont="1" applyFill="1" applyBorder="1" applyAlignment="1" applyProtection="1">
      <alignment horizontal="left" vertical="top" wrapText="1"/>
      <protection hidden="1"/>
    </xf>
    <xf numFmtId="0" fontId="50" fillId="12" borderId="3" xfId="0" applyFont="1" applyFill="1" applyBorder="1" applyAlignment="1" applyProtection="1">
      <alignment horizontal="left" vertical="top" wrapText="1"/>
      <protection hidden="1"/>
    </xf>
    <xf numFmtId="0" fontId="50" fillId="12" borderId="14" xfId="0" applyFont="1" applyFill="1" applyBorder="1" applyAlignment="1" applyProtection="1">
      <alignment horizontal="left" vertical="top" wrapText="1"/>
      <protection hidden="1"/>
    </xf>
    <xf numFmtId="0" fontId="14" fillId="0" borderId="0" xfId="40" applyFont="1" applyAlignment="1" applyProtection="1">
      <alignment horizontal="left" vertical="top" wrapText="1"/>
      <protection hidden="1"/>
    </xf>
    <xf numFmtId="0" fontId="14" fillId="0" borderId="4" xfId="0" applyFont="1" applyBorder="1" applyAlignment="1" applyProtection="1">
      <alignment horizontal="left" vertical="top"/>
      <protection hidden="1"/>
    </xf>
    <xf numFmtId="0" fontId="14" fillId="0" borderId="0" xfId="0" applyFont="1" applyAlignment="1" applyProtection="1">
      <alignment horizontal="center" vertical="top" wrapText="1"/>
      <protection hidden="1"/>
    </xf>
    <xf numFmtId="0" fontId="24" fillId="6" borderId="0" xfId="0" applyFont="1" applyFill="1" applyAlignment="1" applyProtection="1">
      <alignment horizontal="center" vertical="top" wrapText="1"/>
      <protection hidden="1"/>
    </xf>
    <xf numFmtId="0" fontId="24" fillId="6" borderId="0" xfId="0" applyFont="1" applyFill="1" applyAlignment="1" applyProtection="1">
      <alignment horizontal="center" vertical="top"/>
      <protection hidden="1"/>
    </xf>
    <xf numFmtId="0" fontId="56" fillId="0" borderId="26" xfId="0" applyFont="1" applyBorder="1" applyAlignment="1" applyProtection="1">
      <alignment horizontal="left" vertical="top" wrapText="1"/>
      <protection hidden="1"/>
    </xf>
    <xf numFmtId="0" fontId="56" fillId="0" borderId="3" xfId="0" applyFont="1" applyBorder="1" applyAlignment="1" applyProtection="1">
      <alignment horizontal="left" vertical="top"/>
      <protection hidden="1"/>
    </xf>
    <xf numFmtId="0" fontId="56" fillId="0" borderId="14" xfId="0" applyFont="1" applyBorder="1" applyAlignment="1" applyProtection="1">
      <alignment horizontal="left" vertical="top"/>
      <protection hidden="1"/>
    </xf>
    <xf numFmtId="49" fontId="49" fillId="0" borderId="12" xfId="0" applyNumberFormat="1" applyFont="1" applyBorder="1" applyAlignment="1">
      <alignment horizontal="center" vertical="center" wrapText="1"/>
    </xf>
    <xf numFmtId="0" fontId="27" fillId="0" borderId="0" xfId="0" applyFont="1" applyAlignment="1" applyProtection="1">
      <alignment horizontal="justify" vertical="center" wrapText="1"/>
      <protection hidden="1"/>
    </xf>
    <xf numFmtId="0" fontId="14" fillId="0" borderId="0" xfId="0" applyFont="1" applyAlignment="1" applyProtection="1">
      <alignment horizontal="center" vertical="center" wrapText="1"/>
      <protection hidden="1"/>
    </xf>
    <xf numFmtId="0" fontId="24" fillId="6" borderId="0" xfId="0" applyFont="1" applyFill="1" applyAlignment="1" applyProtection="1">
      <alignment horizontal="center" vertical="center" wrapText="1"/>
      <protection hidden="1"/>
    </xf>
    <xf numFmtId="0" fontId="24" fillId="6" borderId="0" xfId="0" applyFont="1" applyFill="1" applyAlignment="1" applyProtection="1">
      <alignment horizontal="center" vertical="center"/>
      <protection hidden="1"/>
    </xf>
    <xf numFmtId="0" fontId="14" fillId="0" borderId="0" xfId="40" applyFont="1" applyAlignment="1" applyProtection="1">
      <alignment horizontal="left" vertical="center" wrapText="1"/>
      <protection hidden="1"/>
    </xf>
    <xf numFmtId="0" fontId="18" fillId="11" borderId="0" xfId="0" applyFont="1" applyFill="1" applyAlignment="1">
      <alignment horizontal="center" vertical="top" wrapText="1"/>
    </xf>
    <xf numFmtId="0" fontId="18" fillId="0" borderId="0" xfId="0" applyFont="1" applyAlignment="1">
      <alignment horizontal="center" vertical="top" wrapText="1"/>
    </xf>
    <xf numFmtId="1" fontId="18" fillId="0" borderId="0" xfId="0" applyNumberFormat="1" applyFont="1" applyAlignment="1">
      <alignment horizontal="center" vertical="top" wrapText="1"/>
    </xf>
    <xf numFmtId="0" fontId="3" fillId="0" borderId="0" xfId="0" applyFont="1" applyAlignment="1">
      <alignment horizontal="center" vertical="top" wrapText="1"/>
    </xf>
    <xf numFmtId="0" fontId="79" fillId="12" borderId="9" xfId="0" applyFont="1" applyFill="1" applyBorder="1" applyAlignment="1">
      <alignment horizontal="center" vertical="center" wrapText="1"/>
    </xf>
    <xf numFmtId="0" fontId="79" fillId="12" borderId="10" xfId="0" applyFont="1" applyFill="1" applyBorder="1" applyAlignment="1">
      <alignment horizontal="center" vertical="center" wrapText="1"/>
    </xf>
    <xf numFmtId="0" fontId="14" fillId="0" borderId="0" xfId="39" applyFont="1" applyAlignment="1" applyProtection="1">
      <alignment horizontal="left" vertical="top" wrapText="1"/>
      <protection hidden="1"/>
    </xf>
    <xf numFmtId="0" fontId="14" fillId="4" borderId="12" xfId="39" applyFont="1" applyFill="1" applyBorder="1" applyAlignment="1" applyProtection="1">
      <alignment horizontal="left" vertical="center" wrapText="1"/>
      <protection hidden="1"/>
    </xf>
    <xf numFmtId="0" fontId="0" fillId="0" borderId="12" xfId="39" applyFont="1" applyBorder="1" applyAlignment="1" applyProtection="1">
      <alignment horizontal="justify" vertical="center" wrapText="1"/>
      <protection hidden="1"/>
    </xf>
    <xf numFmtId="0" fontId="15" fillId="0" borderId="12" xfId="39" applyFont="1" applyBorder="1" applyAlignment="1" applyProtection="1">
      <alignment horizontal="justify" vertical="center" wrapText="1"/>
      <protection hidden="1"/>
    </xf>
    <xf numFmtId="0" fontId="14" fillId="0" borderId="12" xfId="39" applyFont="1" applyBorder="1" applyAlignment="1" applyProtection="1">
      <alignment horizontal="justify" vertical="center" wrapText="1"/>
      <protection hidden="1"/>
    </xf>
    <xf numFmtId="0" fontId="54" fillId="0" borderId="0" xfId="39" applyFont="1" applyAlignment="1" applyProtection="1">
      <alignment horizontal="center" vertical="center" wrapText="1"/>
      <protection hidden="1"/>
    </xf>
    <xf numFmtId="0" fontId="24" fillId="6" borderId="0" xfId="39" applyFont="1" applyFill="1" applyAlignment="1" applyProtection="1">
      <alignment horizontal="center" vertical="center"/>
      <protection hidden="1"/>
    </xf>
    <xf numFmtId="0" fontId="14" fillId="0" borderId="12" xfId="39" applyFont="1" applyBorder="1" applyAlignment="1" applyProtection="1">
      <alignment horizontal="center" vertical="center" wrapText="1"/>
      <protection hidden="1"/>
    </xf>
    <xf numFmtId="0" fontId="14" fillId="0" borderId="26" xfId="39" applyFont="1" applyBorder="1" applyAlignment="1" applyProtection="1">
      <alignment horizontal="left" vertical="center" wrapText="1"/>
      <protection hidden="1"/>
    </xf>
    <xf numFmtId="0" fontId="14" fillId="0" borderId="14" xfId="39" applyFont="1" applyBorder="1" applyAlignment="1" applyProtection="1">
      <alignment horizontal="left" vertical="center" wrapText="1"/>
      <protection hidden="1"/>
    </xf>
    <xf numFmtId="0" fontId="14" fillId="0" borderId="26" xfId="39" applyFont="1" applyBorder="1" applyAlignment="1" applyProtection="1">
      <alignment horizontal="center" vertical="center" wrapText="1"/>
      <protection hidden="1"/>
    </xf>
    <xf numFmtId="0" fontId="14" fillId="0" borderId="14" xfId="39" applyFont="1" applyBorder="1" applyAlignment="1" applyProtection="1">
      <alignment horizontal="center" vertical="center" wrapText="1"/>
      <protection hidden="1"/>
    </xf>
    <xf numFmtId="0" fontId="14" fillId="8" borderId="0" xfId="38" applyNumberFormat="1" applyFont="1" applyFill="1" applyBorder="1" applyAlignment="1" applyProtection="1">
      <alignment horizontal="center" vertical="center" wrapText="1"/>
      <protection hidden="1"/>
    </xf>
    <xf numFmtId="0" fontId="36" fillId="0" borderId="0" xfId="0" applyFont="1" applyAlignment="1" applyProtection="1">
      <alignment horizontal="justify" vertical="top" wrapText="1"/>
      <protection hidden="1"/>
    </xf>
    <xf numFmtId="0" fontId="36" fillId="0" borderId="0" xfId="38" applyFont="1" applyAlignment="1" applyProtection="1">
      <alignment horizontal="justify" vertical="center"/>
      <protection hidden="1"/>
    </xf>
    <xf numFmtId="0" fontId="14" fillId="0" borderId="0" xfId="0" applyFont="1" applyAlignment="1" applyProtection="1">
      <alignment horizontal="center" vertical="center"/>
      <protection hidden="1"/>
    </xf>
    <xf numFmtId="0" fontId="14" fillId="0" borderId="0" xfId="33" applyFont="1" applyAlignment="1" applyProtection="1">
      <alignment horizontal="left" vertical="center" indent="2"/>
      <protection hidden="1"/>
    </xf>
    <xf numFmtId="0" fontId="0" fillId="0" borderId="12" xfId="38" applyFont="1" applyBorder="1" applyAlignment="1" applyProtection="1">
      <alignment horizontal="left" vertical="top" wrapText="1"/>
      <protection hidden="1"/>
    </xf>
    <xf numFmtId="0" fontId="15" fillId="0" borderId="12" xfId="38" applyFont="1" applyBorder="1" applyAlignment="1" applyProtection="1">
      <alignment horizontal="left" vertical="top" wrapText="1"/>
      <protection hidden="1"/>
    </xf>
    <xf numFmtId="0" fontId="0" fillId="0" borderId="26" xfId="38" applyFont="1" applyBorder="1" applyAlignment="1" applyProtection="1">
      <alignment horizontal="left" vertical="top" wrapText="1"/>
      <protection hidden="1"/>
    </xf>
    <xf numFmtId="0" fontId="15" fillId="0" borderId="3" xfId="38" applyFont="1" applyBorder="1" applyAlignment="1" applyProtection="1">
      <alignment horizontal="left" vertical="top" wrapText="1"/>
      <protection hidden="1"/>
    </xf>
    <xf numFmtId="0" fontId="15" fillId="0" borderId="14" xfId="38" applyFont="1" applyBorder="1" applyAlignment="1" applyProtection="1">
      <alignment horizontal="left" vertical="top" wrapText="1"/>
      <protection hidden="1"/>
    </xf>
    <xf numFmtId="10" fontId="15" fillId="2" borderId="26" xfId="38" applyNumberFormat="1" applyFont="1" applyFill="1" applyBorder="1" applyAlignment="1" applyProtection="1">
      <alignment horizontal="center" vertical="center"/>
      <protection locked="0"/>
    </xf>
    <xf numFmtId="10" fontId="15" fillId="2" borderId="3" xfId="38" applyNumberFormat="1" applyFont="1" applyFill="1" applyBorder="1" applyAlignment="1" applyProtection="1">
      <alignment horizontal="center" vertical="center"/>
      <protection locked="0"/>
    </xf>
    <xf numFmtId="10" fontId="15" fillId="2" borderId="14" xfId="38" applyNumberFormat="1" applyFont="1" applyFill="1" applyBorder="1" applyAlignment="1" applyProtection="1">
      <alignment horizontal="center" vertical="center"/>
      <protection locked="0"/>
    </xf>
    <xf numFmtId="0" fontId="14" fillId="0" borderId="0" xfId="38" applyNumberFormat="1" applyFont="1" applyFill="1" applyBorder="1" applyAlignment="1" applyProtection="1">
      <alignment horizontal="left" vertical="top"/>
      <protection hidden="1"/>
    </xf>
    <xf numFmtId="0" fontId="50" fillId="0" borderId="3" xfId="38" applyFont="1" applyBorder="1" applyAlignment="1" applyProtection="1">
      <alignment horizontal="center" vertical="center" wrapText="1"/>
      <protection hidden="1"/>
    </xf>
    <xf numFmtId="0" fontId="80" fillId="0" borderId="0" xfId="33" applyFont="1" applyAlignment="1" applyProtection="1">
      <alignment horizontal="center" vertical="center"/>
      <protection hidden="1"/>
    </xf>
    <xf numFmtId="0" fontId="14" fillId="0" borderId="26" xfId="38" applyFont="1" applyBorder="1" applyAlignment="1" applyProtection="1">
      <alignment horizontal="justify" vertical="top" wrapText="1"/>
      <protection hidden="1"/>
    </xf>
    <xf numFmtId="0" fontId="15" fillId="0" borderId="3" xfId="38" applyFont="1" applyBorder="1" applyAlignment="1" applyProtection="1">
      <alignment horizontal="justify" vertical="top"/>
      <protection hidden="1"/>
    </xf>
    <xf numFmtId="0" fontId="15" fillId="0" borderId="14" xfId="38" applyFont="1" applyBorder="1" applyAlignment="1" applyProtection="1">
      <alignment horizontal="justify" vertical="top"/>
      <protection hidden="1"/>
    </xf>
    <xf numFmtId="0" fontId="0" fillId="0" borderId="8" xfId="38" applyFont="1" applyBorder="1" applyAlignment="1" applyProtection="1">
      <alignment horizontal="left" vertical="center" wrapText="1"/>
      <protection hidden="1"/>
    </xf>
    <xf numFmtId="0" fontId="15" fillId="0" borderId="8" xfId="38" applyFont="1" applyBorder="1" applyAlignment="1" applyProtection="1">
      <alignment horizontal="left" vertical="center" wrapText="1"/>
      <protection hidden="1"/>
    </xf>
    <xf numFmtId="0" fontId="14" fillId="0" borderId="0" xfId="33" applyFont="1" applyAlignment="1" applyProtection="1">
      <alignment horizontal="center" vertical="center"/>
      <protection hidden="1"/>
    </xf>
    <xf numFmtId="0" fontId="0" fillId="2" borderId="0" xfId="33" applyFont="1" applyFill="1" applyAlignment="1" applyProtection="1">
      <alignment horizontal="left" vertical="center"/>
      <protection locked="0"/>
    </xf>
    <xf numFmtId="0" fontId="15" fillId="2" borderId="0" xfId="33" applyFont="1" applyFill="1" applyAlignment="1" applyProtection="1">
      <alignment horizontal="left" vertical="center"/>
      <protection locked="0"/>
    </xf>
    <xf numFmtId="175" fontId="15" fillId="0" borderId="0" xfId="33" applyNumberFormat="1" applyFont="1" applyAlignment="1" applyProtection="1">
      <alignment horizontal="left" vertical="center"/>
      <protection hidden="1"/>
    </xf>
    <xf numFmtId="0" fontId="5" fillId="0" borderId="0" xfId="33" applyFont="1" applyAlignment="1" applyProtection="1">
      <alignment horizontal="justify" vertical="top"/>
      <protection hidden="1"/>
    </xf>
    <xf numFmtId="0" fontId="4" fillId="0" borderId="0" xfId="33" applyFont="1" applyAlignment="1" applyProtection="1">
      <alignment horizontal="justify" vertical="top"/>
      <protection hidden="1"/>
    </xf>
    <xf numFmtId="0" fontId="4" fillId="0" borderId="0" xfId="33" applyFont="1" applyAlignment="1" applyProtection="1">
      <alignment horizontal="left" vertical="top"/>
      <protection hidden="1"/>
    </xf>
    <xf numFmtId="0" fontId="4" fillId="0" borderId="0" xfId="33" applyFont="1" applyAlignment="1" applyProtection="1">
      <alignment horizontal="justify" vertical="center"/>
      <protection hidden="1"/>
    </xf>
    <xf numFmtId="0" fontId="15" fillId="2" borderId="13" xfId="0" applyFont="1" applyFill="1" applyBorder="1" applyAlignment="1" applyProtection="1">
      <alignment horizontal="left" vertical="center"/>
      <protection locked="0"/>
    </xf>
    <xf numFmtId="0" fontId="15" fillId="0" borderId="37" xfId="0" applyFont="1" applyBorder="1" applyAlignment="1" applyProtection="1">
      <alignment horizontal="left" vertical="center" indent="2"/>
      <protection hidden="1"/>
    </xf>
    <xf numFmtId="0" fontId="15" fillId="0" borderId="11" xfId="0" applyFont="1" applyBorder="1" applyAlignment="1" applyProtection="1">
      <alignment horizontal="left" vertical="center" indent="2"/>
      <protection hidden="1"/>
    </xf>
    <xf numFmtId="0" fontId="15" fillId="0" borderId="0" xfId="0" applyFont="1" applyAlignment="1" applyProtection="1">
      <alignment horizontal="left" vertical="center" indent="2"/>
      <protection hidden="1"/>
    </xf>
    <xf numFmtId="0" fontId="15" fillId="0" borderId="13" xfId="0" applyFont="1" applyBorder="1" applyAlignment="1" applyProtection="1">
      <alignment horizontal="left" vertical="center" indent="2"/>
      <protection hidden="1"/>
    </xf>
    <xf numFmtId="0" fontId="0" fillId="0" borderId="0" xfId="33" applyFont="1" applyAlignment="1" applyProtection="1">
      <alignment horizontal="left" vertical="top" wrapText="1"/>
      <protection hidden="1"/>
    </xf>
    <xf numFmtId="0" fontId="0" fillId="0" borderId="0" xfId="33" applyFont="1" applyAlignment="1" applyProtection="1">
      <alignment horizontal="justify" vertical="top"/>
      <protection hidden="1"/>
    </xf>
    <xf numFmtId="0" fontId="15" fillId="0" borderId="0" xfId="33" applyFont="1" applyAlignment="1" applyProtection="1">
      <alignment horizontal="justify" vertical="top"/>
      <protection hidden="1"/>
    </xf>
    <xf numFmtId="0" fontId="5" fillId="0" borderId="0" xfId="33" applyFont="1" applyAlignment="1" applyProtection="1">
      <alignment horizontal="justify" vertical="center"/>
      <protection hidden="1"/>
    </xf>
    <xf numFmtId="0" fontId="0" fillId="0" borderId="0" xfId="33" applyFont="1" applyAlignment="1" applyProtection="1">
      <alignment vertical="top" wrapText="1"/>
      <protection hidden="1"/>
    </xf>
    <xf numFmtId="0" fontId="0" fillId="0" borderId="0" xfId="0" applyAlignment="1">
      <alignment vertical="top" wrapText="1"/>
    </xf>
    <xf numFmtId="175" fontId="14" fillId="0" borderId="0" xfId="33" applyNumberFormat="1" applyFont="1" applyAlignment="1" applyProtection="1">
      <alignment horizontal="left" vertical="center" indent="1"/>
      <protection hidden="1"/>
    </xf>
    <xf numFmtId="0" fontId="81" fillId="12" borderId="12" xfId="0" applyFont="1" applyFill="1" applyBorder="1" applyAlignment="1">
      <alignment horizontal="left" vertical="top" wrapText="1"/>
    </xf>
  </cellXfs>
  <cellStyles count="48">
    <cellStyle name="75" xfId="1" xr:uid="{F998C1F4-A29D-4776-A915-56F79F1926AD}"/>
    <cellStyle name="ÅëÈ­ [0]_±âÅ¸" xfId="2" xr:uid="{8928B1A5-278D-4E58-BB37-507B8198B5C8}"/>
    <cellStyle name="ÅëÈ­_±âÅ¸" xfId="3" xr:uid="{EECFB244-9A6E-44C9-A3DC-A23600B974DA}"/>
    <cellStyle name="ÄÞ¸¶ [0]_±âÅ¸" xfId="4" xr:uid="{618002B5-1F24-4AA7-A7C5-B9493C9D86F0}"/>
    <cellStyle name="ÄÞ¸¶_±âÅ¸" xfId="5" xr:uid="{86CD0B14-4237-4B61-9C0D-0FB137B7D27A}"/>
    <cellStyle name="Ç¥ÁØ_¿¬°£´©°è¿¹»ó" xfId="6" xr:uid="{C1F5D74A-30B5-491B-A068-708E6A6326B1}"/>
    <cellStyle name="Comma" xfId="7" builtinId="3"/>
    <cellStyle name="Comma  - Style1" xfId="8" xr:uid="{E083B884-4BBF-438D-A6FF-96E89490C360}"/>
    <cellStyle name="Comma  - Style2" xfId="9" xr:uid="{2CD61505-B67D-46A2-92BE-0EE2F284C2D0}"/>
    <cellStyle name="Comma  - Style3" xfId="10" xr:uid="{FE286959-EB66-43E2-9199-7EBB3975AD08}"/>
    <cellStyle name="Comma  - Style4" xfId="11" xr:uid="{49D6F69B-4C09-4A19-98B9-96EA18A4C3DF}"/>
    <cellStyle name="Comma  - Style5" xfId="12" xr:uid="{B6B9F6AA-1367-44A9-871C-E74FE99ACABF}"/>
    <cellStyle name="Comma  - Style6" xfId="13" xr:uid="{3920F069-0202-4F4E-811F-03FFF14A28BC}"/>
    <cellStyle name="Comma  - Style7" xfId="14" xr:uid="{2356BBB5-A861-478E-BCB3-948E2122A505}"/>
    <cellStyle name="Comma  - Style8" xfId="15" xr:uid="{68C6CB05-82A2-462E-9DD0-09F04F6D8AAB}"/>
    <cellStyle name="Comma 2" xfId="16" xr:uid="{83551A37-2CDB-4A18-8326-DEAA94F53CBB}"/>
    <cellStyle name="Comma 3" xfId="17" xr:uid="{B8123516-6D6E-419E-82E0-8B1DA8338893}"/>
    <cellStyle name="Excel Built-in Normal" xfId="18" xr:uid="{007D313E-4AD9-4783-A329-7FA749AC1C4D}"/>
    <cellStyle name="Formula" xfId="19" xr:uid="{4F5A7D4F-8366-4FC6-8B98-0798D9AE2D34}"/>
    <cellStyle name="Header1" xfId="20" xr:uid="{5FDD62B0-8F85-4235-8B0A-DCD835389FCA}"/>
    <cellStyle name="Header2" xfId="21" xr:uid="{F2DD0C1C-4A73-49A6-91C9-0D80E23DC9FA}"/>
    <cellStyle name="Hypertextový odkaz" xfId="22" xr:uid="{22E5A613-AC02-491B-94EC-495C5F635679}"/>
    <cellStyle name="no dec" xfId="23" xr:uid="{69E945B8-67AD-421B-AE3E-F2C342B48EB9}"/>
    <cellStyle name="Normal" xfId="0" builtinId="0"/>
    <cellStyle name="Normal - Style1" xfId="24" xr:uid="{B48C26EE-8743-41A7-AA63-99AA5915B97D}"/>
    <cellStyle name="Normal 10" xfId="25" xr:uid="{039AA42D-F34E-410E-9FF3-A194949C130C}"/>
    <cellStyle name="Normal 11" xfId="26" xr:uid="{DC43A2F4-115D-4A28-88DD-C8C0F0AEED75}"/>
    <cellStyle name="Normal 13" xfId="27" xr:uid="{98B3176F-ED39-486F-BE27-B2AFAE55E8F4}"/>
    <cellStyle name="Normal 18" xfId="28" xr:uid="{D0E78EB2-08E3-490D-A6A0-DE18239D7F89}"/>
    <cellStyle name="Normal 2" xfId="29" xr:uid="{840CD805-81BE-444F-85AD-16BA3CA0F930}"/>
    <cellStyle name="Normal 2 2" xfId="30" xr:uid="{D5F8F371-2DC3-40BF-82D9-91139256BC2F}"/>
    <cellStyle name="Normal 3" xfId="31" xr:uid="{14E883B5-1B65-4F48-8FBD-69D52AF72089}"/>
    <cellStyle name="Normal 4" xfId="32" xr:uid="{968051FD-5044-4FCC-9F2E-67261AD064CA}"/>
    <cellStyle name="Normal_Annexures TW 04" xfId="33" xr:uid="{EC6D3541-911C-4A59-BD13-3184A6044E77}"/>
    <cellStyle name="Normal_Attach 3(JV)" xfId="34" xr:uid="{30F4779F-F96C-4115-B9F0-E673DFF2AC40}"/>
    <cellStyle name="Normal_Attacments TW 04" xfId="35" xr:uid="{407980F0-DDAB-4EAE-B321-D5973B797299}"/>
    <cellStyle name="Normal_pgcil-tivim-pricesched" xfId="36" xr:uid="{886B2881-7CF5-4404-922D-A1710E097771}"/>
    <cellStyle name="Normal_pgcil-tivim-pricesched_Sch-1" xfId="37" xr:uid="{AC6B0BD3-880F-4B66-ACE1-B762AC7F1444}"/>
    <cellStyle name="Normal_PRICE SCHEDULE-4 to 6-A4" xfId="38" xr:uid="{378ED3EF-EC88-4AEF-A77D-7756A8120984}"/>
    <cellStyle name="Normal_Price_Schedules for Insulator Package Rev-01" xfId="39" xr:uid="{182C2380-BA5A-4B12-A70F-EA0F8C3BC7B8}"/>
    <cellStyle name="Normal_PRICE-SCHE Bihar-Rev-2-corrections" xfId="40" xr:uid="{EE1FA780-E91A-4D8A-9FA0-494087DD4EF6}"/>
    <cellStyle name="Normal_PRICE-SCHE Bihar-Rev-2-corrections_Annexures TW 04" xfId="41" xr:uid="{772B709F-E5A7-409C-9100-DBA8C53961E2}"/>
    <cellStyle name="Normal_PRICE-SCHE Bihar-Rev-2-corrections_Price_Schedules for Insulator Package Rev-01" xfId="42" xr:uid="{E0B4FB85-1B30-4439-9303-57F190D9B7A5}"/>
    <cellStyle name="Normal_Sch-1" xfId="43" xr:uid="{7BED2256-4008-4445-BBB0-49D8C206D140}"/>
    <cellStyle name="Percent" xfId="44" builtinId="5"/>
    <cellStyle name="Popis" xfId="45" xr:uid="{B0F003D0-1BB4-4BCA-8382-E2C0B5F439B4}"/>
    <cellStyle name="Sledovaný hypertextový odkaz" xfId="46" xr:uid="{007AFCD9-236C-441D-B067-5943C7AFCD42}"/>
    <cellStyle name="Standard_BS14" xfId="47" xr:uid="{66F2212A-322D-4A54-A9A8-9654E6AFE354}"/>
  </cellStyles>
  <dxfs count="3">
    <dxf>
      <font>
        <color theme="0"/>
      </font>
      <fill>
        <patternFill patternType="none">
          <bgColor indexed="65"/>
        </patternFill>
      </fill>
      <border>
        <left/>
        <right/>
        <top/>
        <bottom/>
      </border>
    </dxf>
    <dxf>
      <font>
        <condense val="0"/>
        <extend val="0"/>
        <color indexed="9"/>
      </font>
    </dxf>
    <dxf>
      <font>
        <condense val="0"/>
        <extend val="0"/>
        <color indexed="9"/>
      </font>
      <fill>
        <patternFill patternType="none">
          <bgColor indexed="65"/>
        </patternFill>
      </fill>
      <border>
        <left/>
        <right/>
        <top/>
        <bottom/>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Names of Bidder'!A1"/></Relationships>
</file>

<file path=xl/drawings/_rels/drawing10.xml.rels><?xml version="1.0" encoding="UTF-8" standalone="yes"?>
<Relationships xmlns="http://schemas.openxmlformats.org/package/2006/relationships"><Relationship Id="rId1" Type="http://schemas.openxmlformats.org/officeDocument/2006/relationships/hyperlink" Target="#'Bid Form 2nd Envelope'!A1"/></Relationships>
</file>

<file path=xl/drawings/_rels/drawing11.xml.rels><?xml version="1.0" encoding="UTF-8" standalone="yes"?>
<Relationships xmlns="http://schemas.openxmlformats.org/package/2006/relationships"><Relationship Id="rId1" Type="http://schemas.openxmlformats.org/officeDocument/2006/relationships/hyperlink" Target="#Cover!A1"/></Relationships>
</file>

<file path=xl/drawings/_rels/drawing2.xml.rels><?xml version="1.0" encoding="UTF-8" standalone="yes"?>
<Relationships xmlns="http://schemas.openxmlformats.org/package/2006/relationships"><Relationship Id="rId2" Type="http://schemas.openxmlformats.org/officeDocument/2006/relationships/hyperlink" Target="#'  Sch-1'!A1"/><Relationship Id="rId1" Type="http://schemas.openxmlformats.org/officeDocument/2006/relationships/hyperlink" Target="#'Sch-1'!A1"/></Relationships>
</file>

<file path=xl/drawings/_rels/drawing3.xml.rels><?xml version="1.0" encoding="UTF-8" standalone="yes"?>
<Relationships xmlns="http://schemas.openxmlformats.org/package/2006/relationships"><Relationship Id="rId1" Type="http://schemas.openxmlformats.org/officeDocument/2006/relationships/hyperlink" Target="#'  Sch-2'!A1"/></Relationships>
</file>

<file path=xl/drawings/_rels/drawing4.xml.rels><?xml version="1.0" encoding="UTF-8" standalone="yes"?>
<Relationships xmlns="http://schemas.openxmlformats.org/package/2006/relationships"><Relationship Id="rId2" Type="http://schemas.openxmlformats.org/officeDocument/2006/relationships/hyperlink" Target="#'Sch-3'!A1"/><Relationship Id="rId1" Type="http://schemas.openxmlformats.org/officeDocument/2006/relationships/hyperlink" Target="#'Sch-3(Part-I) '!Print_Area"/></Relationships>
</file>

<file path=xl/drawings/_rels/drawing5.xml.rels><?xml version="1.0" encoding="UTF-8" standalone="yes"?>
<Relationships xmlns="http://schemas.openxmlformats.org/package/2006/relationships"><Relationship Id="rId1" Type="http://schemas.openxmlformats.org/officeDocument/2006/relationships/hyperlink" Target="#'Sch-2(Part-I)'!A1"/></Relationships>
</file>

<file path=xl/drawings/_rels/drawing6.xml.rels><?xml version="1.0" encoding="UTF-8" standalone="yes"?>
<Relationships xmlns="http://schemas.openxmlformats.org/package/2006/relationships"><Relationship Id="rId2" Type="http://schemas.openxmlformats.org/officeDocument/2006/relationships/hyperlink" Target="#'Sch-3(Part-I) '!A1"/><Relationship Id="rId1" Type="http://schemas.openxmlformats.org/officeDocument/2006/relationships/hyperlink" Target="#'Sch-3(Part-I) '!Print_Area"/></Relationships>
</file>

<file path=xl/drawings/_rels/drawing7.xml.rels><?xml version="1.0" encoding="UTF-8" standalone="yes"?>
<Relationships xmlns="http://schemas.openxmlformats.org/package/2006/relationships"><Relationship Id="rId1" Type="http://schemas.openxmlformats.org/officeDocument/2006/relationships/hyperlink" Target="#'Sch-4'!A1"/></Relationships>
</file>

<file path=xl/drawings/_rels/drawing8.xml.rels><?xml version="1.0" encoding="UTF-8" standalone="yes"?>
<Relationships xmlns="http://schemas.openxmlformats.org/package/2006/relationships"><Relationship Id="rId1" Type="http://schemas.openxmlformats.org/officeDocument/2006/relationships/hyperlink" Target="#Discount!A1"/></Relationships>
</file>

<file path=xl/drawings/_rels/drawing9.xml.rels><?xml version="1.0" encoding="UTF-8" standalone="yes"?>
<Relationships xmlns="http://schemas.openxmlformats.org/package/2006/relationships"><Relationship Id="rId1" Type="http://schemas.openxmlformats.org/officeDocument/2006/relationships/hyperlink" Target="#Discount!A1"/></Relationships>
</file>

<file path=xl/drawings/drawing1.xml><?xml version="1.0" encoding="utf-8"?>
<xdr:wsDr xmlns:xdr="http://schemas.openxmlformats.org/drawingml/2006/spreadsheetDrawing" xmlns:a="http://schemas.openxmlformats.org/drawingml/2006/main">
  <xdr:twoCellAnchor>
    <xdr:from>
      <xdr:col>1</xdr:col>
      <xdr:colOff>1904</xdr:colOff>
      <xdr:row>7</xdr:row>
      <xdr:rowOff>50006</xdr:rowOff>
    </xdr:from>
    <xdr:to>
      <xdr:col>4</xdr:col>
      <xdr:colOff>1060249</xdr:colOff>
      <xdr:row>8</xdr:row>
      <xdr:rowOff>195262</xdr:rowOff>
    </xdr:to>
    <xdr:sp macro="" textlink="">
      <xdr:nvSpPr>
        <xdr:cNvPr id="1026" name="Text Box 2">
          <a:hlinkClick xmlns:r="http://schemas.openxmlformats.org/officeDocument/2006/relationships" r:id="rId1" tooltip="Click to Proceed"/>
          <a:extLst>
            <a:ext uri="{FF2B5EF4-FFF2-40B4-BE49-F238E27FC236}">
              <a16:creationId xmlns:a16="http://schemas.microsoft.com/office/drawing/2014/main" id="{F35C731D-0F35-C348-4E25-C87F0BE848DF}"/>
            </a:ext>
          </a:extLst>
        </xdr:cNvPr>
        <xdr:cNvSpPr txBox="1">
          <a:spLocks noChangeArrowheads="1"/>
        </xdr:cNvSpPr>
      </xdr:nvSpPr>
      <xdr:spPr bwMode="auto">
        <a:xfrm>
          <a:off x="657224" y="2507456"/>
          <a:ext cx="7858125" cy="297656"/>
        </a:xfrm>
        <a:prstGeom prst="rect">
          <a:avLst/>
        </a:prstGeom>
        <a:solidFill>
          <a:srgbClr val="FFFF99"/>
        </a:solidFill>
        <a:ln w="6350">
          <a:solidFill>
            <a:srgbClr val="000000"/>
          </a:solidFill>
          <a:miter lim="800000"/>
          <a:headEnd/>
          <a:tailEnd/>
        </a:ln>
      </xdr:spPr>
      <xdr:txBody>
        <a:bodyPr vertOverflow="clip" wrap="square" lIns="27432" tIns="32004" rIns="27432" bIns="32004" anchor="ctr" upright="1"/>
        <a:lstStyle/>
        <a:p>
          <a:pPr algn="ctr" rtl="1">
            <a:defRPr sz="1000"/>
          </a:pPr>
          <a:r>
            <a:rPr lang="en-US" sz="1200" b="1" i="0" strike="noStrike">
              <a:solidFill>
                <a:srgbClr val="000000"/>
              </a:solidFill>
              <a:latin typeface="Book Antiqua"/>
            </a:rPr>
            <a:t>Click to Proceed</a:t>
          </a:r>
        </a:p>
      </xdr:txBody>
    </xdr:sp>
    <xdr:clientData/>
  </xdr:twoCellAnchor>
  <xdr:twoCellAnchor>
    <xdr:from>
      <xdr:col>3</xdr:col>
      <xdr:colOff>2543175</xdr:colOff>
      <xdr:row>10</xdr:row>
      <xdr:rowOff>219075</xdr:rowOff>
    </xdr:from>
    <xdr:to>
      <xdr:col>5</xdr:col>
      <xdr:colOff>52388</xdr:colOff>
      <xdr:row>12</xdr:row>
      <xdr:rowOff>190500</xdr:rowOff>
    </xdr:to>
    <xdr:pic>
      <xdr:nvPicPr>
        <xdr:cNvPr id="103737" name="Picture 3">
          <a:extLst>
            <a:ext uri="{FF2B5EF4-FFF2-40B4-BE49-F238E27FC236}">
              <a16:creationId xmlns:a16="http://schemas.microsoft.com/office/drawing/2014/main" id="{24148421-06B4-CB5E-1473-1BC44F2CC7A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710363" y="3371850"/>
          <a:ext cx="1571625"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7</xdr:col>
      <xdr:colOff>642938</xdr:colOff>
      <xdr:row>0</xdr:row>
      <xdr:rowOff>0</xdr:rowOff>
    </xdr:from>
    <xdr:to>
      <xdr:col>13</xdr:col>
      <xdr:colOff>471488</xdr:colOff>
      <xdr:row>2</xdr:row>
      <xdr:rowOff>123825</xdr:rowOff>
    </xdr:to>
    <xdr:grpSp>
      <xdr:nvGrpSpPr>
        <xdr:cNvPr id="99282" name="Group 7">
          <a:extLst>
            <a:ext uri="{FF2B5EF4-FFF2-40B4-BE49-F238E27FC236}">
              <a16:creationId xmlns:a16="http://schemas.microsoft.com/office/drawing/2014/main" id="{44FEADBA-C32F-FE5D-5BC0-825EA60C4716}"/>
            </a:ext>
          </a:extLst>
        </xdr:cNvPr>
        <xdr:cNvGrpSpPr>
          <a:grpSpLocks/>
        </xdr:cNvGrpSpPr>
      </xdr:nvGrpSpPr>
      <xdr:grpSpPr bwMode="auto">
        <a:xfrm>
          <a:off x="8516134" y="0"/>
          <a:ext cx="2927189" cy="859300"/>
          <a:chOff x="4776511" y="0"/>
          <a:chExt cx="1896595" cy="854286"/>
        </a:xfrm>
      </xdr:grpSpPr>
      <xdr:sp macro="" textlink="">
        <xdr:nvSpPr>
          <xdr:cNvPr id="99283" name="AutoShape 2">
            <a:extLst>
              <a:ext uri="{FF2B5EF4-FFF2-40B4-BE49-F238E27FC236}">
                <a16:creationId xmlns:a16="http://schemas.microsoft.com/office/drawing/2014/main" id="{D921F3D9-CD6D-3FEA-B9F4-636E7FB37278}"/>
              </a:ext>
            </a:extLst>
          </xdr:cNvPr>
          <xdr:cNvSpPr>
            <a:spLocks noChangeArrowheads="1"/>
          </xdr:cNvSpPr>
        </xdr:nvSpPr>
        <xdr:spPr bwMode="auto">
          <a:xfrm>
            <a:off x="4776511" y="0"/>
            <a:ext cx="1896595" cy="854286"/>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8" name="Text Box 3">
            <a:hlinkClick xmlns:r="http://schemas.openxmlformats.org/officeDocument/2006/relationships" r:id="rId1"/>
            <a:extLst>
              <a:ext uri="{FF2B5EF4-FFF2-40B4-BE49-F238E27FC236}">
                <a16:creationId xmlns:a16="http://schemas.microsoft.com/office/drawing/2014/main" id="{6B086805-B809-C586-8025-FB0F8A7FAF8D}"/>
              </a:ext>
            </a:extLst>
          </xdr:cNvPr>
          <xdr:cNvSpPr txBox="1">
            <a:spLocks noChangeArrowheads="1"/>
          </xdr:cNvSpPr>
        </xdr:nvSpPr>
        <xdr:spPr bwMode="auto">
          <a:xfrm>
            <a:off x="5023893" y="180349"/>
            <a:ext cx="1649213" cy="465111"/>
          </a:xfrm>
          <a:prstGeom prst="rect">
            <a:avLst/>
          </a:prstGeom>
          <a:noFill/>
          <a:ln w="9525">
            <a:noFill/>
            <a:miter lim="800000"/>
            <a:headEnd/>
            <a:tailEnd/>
          </a:ln>
        </xdr:spPr>
        <xdr:txBody>
          <a:bodyPr vertOverflow="clip" wrap="square" lIns="27432" tIns="32004" rIns="27432" bIns="32004" anchor="ctr" upright="1"/>
          <a:lstStyle/>
          <a:p>
            <a:pPr algn="ctr" rtl="1">
              <a:defRPr sz="1000"/>
            </a:pPr>
            <a:r>
              <a:rPr lang="en-US" sz="1000" b="1" i="0" strike="noStrike">
                <a:solidFill>
                  <a:srgbClr val="000000"/>
                </a:solidFill>
                <a:latin typeface="Book Antiqua"/>
              </a:rPr>
              <a:t>Click for Bid Form</a:t>
            </a:r>
          </a:p>
        </xdr:txBody>
      </xdr:sp>
    </xdr:grpSp>
    <xdr:clientData/>
  </xdr:twoCellAnchor>
</xdr:wsDr>
</file>

<file path=xl/drawings/drawing11.xml><?xml version="1.0" encoding="utf-8"?>
<xdr:wsDr xmlns:xdr="http://schemas.openxmlformats.org/drawingml/2006/spreadsheetDrawing" xmlns:a="http://schemas.openxmlformats.org/drawingml/2006/main">
  <xdr:twoCellAnchor>
    <xdr:from>
      <xdr:col>6</xdr:col>
      <xdr:colOff>323850</xdr:colOff>
      <xdr:row>0</xdr:row>
      <xdr:rowOff>42863</xdr:rowOff>
    </xdr:from>
    <xdr:to>
      <xdr:col>8</xdr:col>
      <xdr:colOff>214313</xdr:colOff>
      <xdr:row>3</xdr:row>
      <xdr:rowOff>123825</xdr:rowOff>
    </xdr:to>
    <xdr:grpSp>
      <xdr:nvGrpSpPr>
        <xdr:cNvPr id="100302" name="Group 5">
          <a:hlinkClick xmlns:r="http://schemas.openxmlformats.org/officeDocument/2006/relationships" r:id="rId1" tooltip="Back to Cover Page"/>
          <a:extLst>
            <a:ext uri="{FF2B5EF4-FFF2-40B4-BE49-F238E27FC236}">
              <a16:creationId xmlns:a16="http://schemas.microsoft.com/office/drawing/2014/main" id="{62089742-9830-1D10-4A1F-114804B6A3AD}"/>
            </a:ext>
          </a:extLst>
        </xdr:cNvPr>
        <xdr:cNvGrpSpPr>
          <a:grpSpLocks/>
        </xdr:cNvGrpSpPr>
      </xdr:nvGrpSpPr>
      <xdr:grpSpPr bwMode="auto">
        <a:xfrm>
          <a:off x="7316594" y="42863"/>
          <a:ext cx="1098512" cy="684986"/>
          <a:chOff x="762" y="5"/>
          <a:chExt cx="116" cy="73"/>
        </a:xfrm>
      </xdr:grpSpPr>
      <xdr:sp macro="" textlink="">
        <xdr:nvSpPr>
          <xdr:cNvPr id="100303" name="AutoShape 2">
            <a:extLst>
              <a:ext uri="{FF2B5EF4-FFF2-40B4-BE49-F238E27FC236}">
                <a16:creationId xmlns:a16="http://schemas.microsoft.com/office/drawing/2014/main" id="{B070DC31-A12E-7D34-25B1-90B0356F2F08}"/>
              </a:ext>
            </a:extLst>
          </xdr:cNvPr>
          <xdr:cNvSpPr>
            <a:spLocks noChangeArrowheads="1"/>
          </xdr:cNvSpPr>
        </xdr:nvSpPr>
        <xdr:spPr bwMode="auto">
          <a:xfrm flipH="1">
            <a:off x="762"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16387" name="Text Box 3">
            <a:extLst>
              <a:ext uri="{FF2B5EF4-FFF2-40B4-BE49-F238E27FC236}">
                <a16:creationId xmlns:a16="http://schemas.microsoft.com/office/drawing/2014/main" id="{41C23DD8-A23A-8EB7-2A88-EC304D4EACAB}"/>
              </a:ext>
            </a:extLst>
          </xdr:cNvPr>
          <xdr:cNvSpPr txBox="1">
            <a:spLocks noChangeArrowheads="1"/>
          </xdr:cNvSpPr>
        </xdr:nvSpPr>
        <xdr:spPr bwMode="auto">
          <a:xfrm>
            <a:off x="776" y="21"/>
            <a:ext cx="82" cy="39"/>
          </a:xfrm>
          <a:prstGeom prst="rect">
            <a:avLst/>
          </a:prstGeom>
          <a:noFill/>
          <a:ln w="9525">
            <a:noFill/>
            <a:miter lim="800000"/>
            <a:headEnd/>
            <a:tailEnd/>
          </a:ln>
        </xdr:spPr>
        <xdr:txBody>
          <a:bodyPr vertOverflow="clip" wrap="square" lIns="27432" tIns="32004" rIns="27432" bIns="32004" anchor="ctr" upright="1"/>
          <a:lstStyle/>
          <a:p>
            <a:pPr algn="ctr" rtl="1">
              <a:defRPr sz="1000"/>
            </a:pPr>
            <a:r>
              <a:rPr lang="en-US" sz="1000" b="1" i="0" strike="noStrike">
                <a:solidFill>
                  <a:srgbClr val="000000"/>
                </a:solidFill>
                <a:latin typeface="Book Antiqua"/>
              </a:rPr>
              <a:t>Back to Cover Page</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509588</xdr:colOff>
      <xdr:row>0</xdr:row>
      <xdr:rowOff>209550</xdr:rowOff>
    </xdr:from>
    <xdr:to>
      <xdr:col>6</xdr:col>
      <xdr:colOff>61913</xdr:colOff>
      <xdr:row>1</xdr:row>
      <xdr:rowOff>209550</xdr:rowOff>
    </xdr:to>
    <xdr:grpSp>
      <xdr:nvGrpSpPr>
        <xdr:cNvPr id="96210" name="Group 6">
          <a:hlinkClick xmlns:r="http://schemas.openxmlformats.org/officeDocument/2006/relationships" r:id="rId1" tooltip="Click for Sch-1"/>
          <a:extLst>
            <a:ext uri="{FF2B5EF4-FFF2-40B4-BE49-F238E27FC236}">
              <a16:creationId xmlns:a16="http://schemas.microsoft.com/office/drawing/2014/main" id="{4AC28ED7-6260-1588-2A9E-606A507FE084}"/>
            </a:ext>
          </a:extLst>
        </xdr:cNvPr>
        <xdr:cNvGrpSpPr>
          <a:grpSpLocks/>
        </xdr:cNvGrpSpPr>
      </xdr:nvGrpSpPr>
      <xdr:grpSpPr bwMode="auto">
        <a:xfrm>
          <a:off x="7970838" y="209550"/>
          <a:ext cx="1139825" cy="846667"/>
          <a:chOff x="804" y="5"/>
          <a:chExt cx="116" cy="73"/>
        </a:xfrm>
      </xdr:grpSpPr>
      <xdr:sp macro="" textlink="">
        <xdr:nvSpPr>
          <xdr:cNvPr id="96211" name="AutoShape 2">
            <a:extLst>
              <a:ext uri="{FF2B5EF4-FFF2-40B4-BE49-F238E27FC236}">
                <a16:creationId xmlns:a16="http://schemas.microsoft.com/office/drawing/2014/main" id="{12091EEA-9DC9-6E04-B438-5ECE95541158}"/>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9219" name="Text Box 3">
            <a:hlinkClick xmlns:r="http://schemas.openxmlformats.org/officeDocument/2006/relationships" r:id="rId2"/>
            <a:extLst>
              <a:ext uri="{FF2B5EF4-FFF2-40B4-BE49-F238E27FC236}">
                <a16:creationId xmlns:a16="http://schemas.microsoft.com/office/drawing/2014/main" id="{F65FA0BA-008B-FAC5-EF9F-39103ABB20A9}"/>
              </a:ext>
            </a:extLst>
          </xdr:cNvPr>
          <xdr:cNvSpPr txBox="1">
            <a:spLocks noChangeArrowheads="1"/>
          </xdr:cNvSpPr>
        </xdr:nvSpPr>
        <xdr:spPr bwMode="auto">
          <a:xfrm>
            <a:off x="819" y="23"/>
            <a:ext cx="98" cy="39"/>
          </a:xfrm>
          <a:prstGeom prst="rect">
            <a:avLst/>
          </a:prstGeom>
          <a:noFill/>
          <a:ln w="9525">
            <a:noFill/>
            <a:miter lim="800000"/>
            <a:headEnd/>
            <a:tailEnd/>
          </a:ln>
        </xdr:spPr>
        <xdr:txBody>
          <a:bodyPr vertOverflow="clip" wrap="square" lIns="27432" tIns="32004" rIns="27432" bIns="32004" anchor="ctr" upright="1"/>
          <a:lstStyle/>
          <a:p>
            <a:pPr algn="ctr" rtl="1">
              <a:defRPr sz="1000"/>
            </a:pPr>
            <a:r>
              <a:rPr lang="en-US" sz="1000" b="1" i="0" strike="noStrike">
                <a:solidFill>
                  <a:srgbClr val="000000"/>
                </a:solidFill>
                <a:latin typeface="Book Antiqua"/>
              </a:rPr>
              <a:t>Click for </a:t>
            </a:r>
          </a:p>
          <a:p>
            <a:pPr algn="ctr" rtl="1">
              <a:defRPr sz="1000"/>
            </a:pPr>
            <a:r>
              <a:rPr lang="en-US" sz="1000" b="1" i="0" strike="noStrike">
                <a:solidFill>
                  <a:srgbClr val="000000"/>
                </a:solidFill>
                <a:latin typeface="Book Antiqua"/>
              </a:rPr>
              <a:t>Sch-1</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247650</xdr:colOff>
      <xdr:row>0</xdr:row>
      <xdr:rowOff>0</xdr:rowOff>
    </xdr:from>
    <xdr:to>
      <xdr:col>6</xdr:col>
      <xdr:colOff>1247775</xdr:colOff>
      <xdr:row>2</xdr:row>
      <xdr:rowOff>228600</xdr:rowOff>
    </xdr:to>
    <xdr:sp macro="" textlink="">
      <xdr:nvSpPr>
        <xdr:cNvPr id="102817" name="AutoShape 39">
          <a:extLst>
            <a:ext uri="{FF2B5EF4-FFF2-40B4-BE49-F238E27FC236}">
              <a16:creationId xmlns:a16="http://schemas.microsoft.com/office/drawing/2014/main" id="{75A74CFA-4631-E967-A3DE-C9432C4F6A9A}"/>
            </a:ext>
          </a:extLst>
        </xdr:cNvPr>
        <xdr:cNvSpPr>
          <a:spLocks noChangeArrowheads="1"/>
        </xdr:cNvSpPr>
      </xdr:nvSpPr>
      <xdr:spPr bwMode="auto">
        <a:xfrm>
          <a:off x="8777288" y="0"/>
          <a:ext cx="2305050" cy="590550"/>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clientData/>
  </xdr:twoCellAnchor>
  <xdr:twoCellAnchor>
    <xdr:from>
      <xdr:col>5</xdr:col>
      <xdr:colOff>789702</xdr:colOff>
      <xdr:row>0</xdr:row>
      <xdr:rowOff>112624</xdr:rowOff>
    </xdr:from>
    <xdr:to>
      <xdr:col>6</xdr:col>
      <xdr:colOff>856368</xdr:colOff>
      <xdr:row>2</xdr:row>
      <xdr:rowOff>109536</xdr:rowOff>
    </xdr:to>
    <xdr:sp macro="" textlink="">
      <xdr:nvSpPr>
        <xdr:cNvPr id="6" name="Text Box 3">
          <a:hlinkClick xmlns:r="http://schemas.openxmlformats.org/officeDocument/2006/relationships" r:id="rId1"/>
          <a:extLst>
            <a:ext uri="{FF2B5EF4-FFF2-40B4-BE49-F238E27FC236}">
              <a16:creationId xmlns:a16="http://schemas.microsoft.com/office/drawing/2014/main" id="{09874119-15BB-1461-9FB5-D009C3395BB0}"/>
            </a:ext>
          </a:extLst>
        </xdr:cNvPr>
        <xdr:cNvSpPr txBox="1">
          <a:spLocks noChangeArrowheads="1"/>
        </xdr:cNvSpPr>
      </xdr:nvSpPr>
      <xdr:spPr bwMode="auto">
        <a:xfrm>
          <a:off x="7680731" y="124054"/>
          <a:ext cx="1192966" cy="449587"/>
        </a:xfrm>
        <a:prstGeom prst="rect">
          <a:avLst/>
        </a:prstGeom>
        <a:noFill/>
        <a:ln w="9525">
          <a:noFill/>
          <a:miter lim="800000"/>
          <a:headEnd/>
          <a:tailEnd/>
        </a:ln>
      </xdr:spPr>
      <xdr:txBody>
        <a:bodyPr vertOverflow="clip" wrap="square" lIns="27432" tIns="32004" rIns="27432" bIns="32004" anchor="ctr" upright="1"/>
        <a:lstStyle/>
        <a:p>
          <a:pPr algn="ctr" rtl="1">
            <a:lnSpc>
              <a:spcPts val="1000"/>
            </a:lnSpc>
            <a:defRPr sz="1000"/>
          </a:pPr>
          <a:r>
            <a:rPr lang="en-US" sz="1000" b="1" i="0" strike="noStrike">
              <a:solidFill>
                <a:srgbClr val="000000"/>
              </a:solidFill>
              <a:latin typeface="Book Antiqua"/>
            </a:rPr>
            <a:t>Click for </a:t>
          </a:r>
          <a:r>
            <a:rPr lang="en-US" sz="1000" b="1" i="0" strike="noStrike" baseline="0">
              <a:solidFill>
                <a:srgbClr val="000000"/>
              </a:solidFill>
              <a:latin typeface="Book Antiqua"/>
            </a:rPr>
            <a:t> </a:t>
          </a:r>
        </a:p>
        <a:p>
          <a:pPr algn="ctr" rtl="1">
            <a:lnSpc>
              <a:spcPts val="1000"/>
            </a:lnSpc>
            <a:defRPr sz="1000"/>
          </a:pPr>
          <a:r>
            <a:rPr lang="en-US" sz="1000" b="1" i="0" strike="noStrike" baseline="0">
              <a:solidFill>
                <a:srgbClr val="000000"/>
              </a:solidFill>
              <a:latin typeface="Book Antiqua"/>
            </a:rPr>
            <a:t>Sch-2</a:t>
          </a:r>
          <a:endParaRPr lang="en-US" sz="1000" b="1" i="0" strike="noStrike">
            <a:solidFill>
              <a:srgbClr val="000000"/>
            </a:solidFill>
            <a:latin typeface="Book Antiqu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7</xdr:col>
      <xdr:colOff>71438</xdr:colOff>
      <xdr:row>0</xdr:row>
      <xdr:rowOff>0</xdr:rowOff>
    </xdr:from>
    <xdr:to>
      <xdr:col>9</xdr:col>
      <xdr:colOff>500063</xdr:colOff>
      <xdr:row>2</xdr:row>
      <xdr:rowOff>238125</xdr:rowOff>
    </xdr:to>
    <xdr:grpSp>
      <xdr:nvGrpSpPr>
        <xdr:cNvPr id="95188" name="Group 5">
          <a:extLst>
            <a:ext uri="{FF2B5EF4-FFF2-40B4-BE49-F238E27FC236}">
              <a16:creationId xmlns:a16="http://schemas.microsoft.com/office/drawing/2014/main" id="{C46D36EC-7654-138E-269C-350967C7E102}"/>
            </a:ext>
          </a:extLst>
        </xdr:cNvPr>
        <xdr:cNvGrpSpPr>
          <a:grpSpLocks/>
        </xdr:cNvGrpSpPr>
      </xdr:nvGrpSpPr>
      <xdr:grpSpPr bwMode="auto">
        <a:xfrm>
          <a:off x="10580339" y="0"/>
          <a:ext cx="2385960" cy="761477"/>
          <a:chOff x="5992911" y="0"/>
          <a:chExt cx="2419036" cy="769027"/>
        </a:xfrm>
      </xdr:grpSpPr>
      <xdr:sp macro="" textlink="">
        <xdr:nvSpPr>
          <xdr:cNvPr id="95189" name="AutoShape 2">
            <a:hlinkClick xmlns:r="http://schemas.openxmlformats.org/officeDocument/2006/relationships" r:id="rId1"/>
            <a:extLst>
              <a:ext uri="{FF2B5EF4-FFF2-40B4-BE49-F238E27FC236}">
                <a16:creationId xmlns:a16="http://schemas.microsoft.com/office/drawing/2014/main" id="{C9DD7656-EE5E-B3F9-A268-D870F4BBA464}"/>
              </a:ext>
            </a:extLst>
          </xdr:cNvPr>
          <xdr:cNvSpPr>
            <a:spLocks noChangeArrowheads="1"/>
          </xdr:cNvSpPr>
        </xdr:nvSpPr>
        <xdr:spPr bwMode="auto">
          <a:xfrm>
            <a:off x="5992911" y="0"/>
            <a:ext cx="2419036" cy="769027"/>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6" name="Text Box 3">
            <a:hlinkClick xmlns:r="http://schemas.openxmlformats.org/officeDocument/2006/relationships" r:id="rId2"/>
            <a:extLst>
              <a:ext uri="{FF2B5EF4-FFF2-40B4-BE49-F238E27FC236}">
                <a16:creationId xmlns:a16="http://schemas.microsoft.com/office/drawing/2014/main" id="{F3174E29-48B9-8F40-2DB7-395CCC7C1912}"/>
              </a:ext>
            </a:extLst>
          </xdr:cNvPr>
          <xdr:cNvSpPr txBox="1">
            <a:spLocks noChangeArrowheads="1"/>
          </xdr:cNvSpPr>
        </xdr:nvSpPr>
        <xdr:spPr bwMode="auto">
          <a:xfrm>
            <a:off x="6460456" y="182644"/>
            <a:ext cx="1463618" cy="432578"/>
          </a:xfrm>
          <a:prstGeom prst="rect">
            <a:avLst/>
          </a:prstGeom>
          <a:noFill/>
          <a:ln w="9525">
            <a:noFill/>
            <a:miter lim="800000"/>
            <a:headEnd/>
            <a:tailEnd/>
          </a:ln>
        </xdr:spPr>
        <xdr:txBody>
          <a:bodyPr vertOverflow="clip" wrap="square" lIns="27432" tIns="32004" rIns="27432" bIns="32004" anchor="ctr" upright="1"/>
          <a:lstStyle/>
          <a:p>
            <a:pPr algn="ctr" rtl="1">
              <a:lnSpc>
                <a:spcPts val="1000"/>
              </a:lnSpc>
              <a:defRPr sz="1000"/>
            </a:pPr>
            <a:r>
              <a:rPr lang="en-US" sz="1000" b="1" i="0" strike="noStrike">
                <a:solidFill>
                  <a:srgbClr val="000000"/>
                </a:solidFill>
                <a:latin typeface="Book Antiqua"/>
              </a:rPr>
              <a:t>Click for </a:t>
            </a:r>
          </a:p>
          <a:p>
            <a:pPr algn="ctr" rtl="1">
              <a:lnSpc>
                <a:spcPts val="1000"/>
              </a:lnSpc>
              <a:defRPr sz="1000"/>
            </a:pPr>
            <a:r>
              <a:rPr lang="en-US" sz="1000" b="1" i="0" strike="noStrike">
                <a:solidFill>
                  <a:srgbClr val="000000"/>
                </a:solidFill>
                <a:latin typeface="Book Antiqua"/>
              </a:rPr>
              <a:t>Sch-3</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252413</xdr:colOff>
      <xdr:row>0</xdr:row>
      <xdr:rowOff>0</xdr:rowOff>
    </xdr:from>
    <xdr:to>
      <xdr:col>6</xdr:col>
      <xdr:colOff>1247775</xdr:colOff>
      <xdr:row>2</xdr:row>
      <xdr:rowOff>228600</xdr:rowOff>
    </xdr:to>
    <xdr:sp macro="" textlink="">
      <xdr:nvSpPr>
        <xdr:cNvPr id="100795" name="AutoShape 39">
          <a:extLst>
            <a:ext uri="{FF2B5EF4-FFF2-40B4-BE49-F238E27FC236}">
              <a16:creationId xmlns:a16="http://schemas.microsoft.com/office/drawing/2014/main" id="{D820668E-0652-E5F8-5B86-8997875A5121}"/>
            </a:ext>
          </a:extLst>
        </xdr:cNvPr>
        <xdr:cNvSpPr>
          <a:spLocks noChangeArrowheads="1"/>
        </xdr:cNvSpPr>
      </xdr:nvSpPr>
      <xdr:spPr bwMode="auto">
        <a:xfrm>
          <a:off x="7062788" y="0"/>
          <a:ext cx="1809750" cy="685800"/>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clientData/>
  </xdr:twoCellAnchor>
  <xdr:twoCellAnchor>
    <xdr:from>
      <xdr:col>5</xdr:col>
      <xdr:colOff>797323</xdr:colOff>
      <xdr:row>0</xdr:row>
      <xdr:rowOff>124054</xdr:rowOff>
    </xdr:from>
    <xdr:to>
      <xdr:col>6</xdr:col>
      <xdr:colOff>838415</xdr:colOff>
      <xdr:row>2</xdr:row>
      <xdr:rowOff>110263</xdr:rowOff>
    </xdr:to>
    <xdr:sp macro="" textlink="">
      <xdr:nvSpPr>
        <xdr:cNvPr id="3" name="Text Box 3">
          <a:hlinkClick xmlns:r="http://schemas.openxmlformats.org/officeDocument/2006/relationships" r:id="rId1"/>
          <a:extLst>
            <a:ext uri="{FF2B5EF4-FFF2-40B4-BE49-F238E27FC236}">
              <a16:creationId xmlns:a16="http://schemas.microsoft.com/office/drawing/2014/main" id="{84F808F2-D0A0-FE01-C10E-38082A5EF895}"/>
            </a:ext>
          </a:extLst>
        </xdr:cNvPr>
        <xdr:cNvSpPr txBox="1">
          <a:spLocks noChangeArrowheads="1"/>
        </xdr:cNvSpPr>
      </xdr:nvSpPr>
      <xdr:spPr bwMode="auto">
        <a:xfrm>
          <a:off x="8113475" y="124054"/>
          <a:ext cx="927038" cy="443409"/>
        </a:xfrm>
        <a:prstGeom prst="rect">
          <a:avLst/>
        </a:prstGeom>
        <a:noFill/>
        <a:ln w="9525">
          <a:noFill/>
          <a:miter lim="800000"/>
          <a:headEnd/>
          <a:tailEnd/>
        </a:ln>
      </xdr:spPr>
      <xdr:txBody>
        <a:bodyPr vertOverflow="clip" wrap="square" lIns="27432" tIns="32004" rIns="27432" bIns="32004" anchor="ctr" upright="1"/>
        <a:lstStyle/>
        <a:p>
          <a:pPr algn="ctr" rtl="1">
            <a:lnSpc>
              <a:spcPts val="1000"/>
            </a:lnSpc>
            <a:defRPr sz="1000"/>
          </a:pPr>
          <a:r>
            <a:rPr lang="en-US" sz="1000" b="1" i="0" strike="noStrike">
              <a:solidFill>
                <a:srgbClr val="000000"/>
              </a:solidFill>
              <a:latin typeface="Book Antiqua"/>
            </a:rPr>
            <a:t>Click for </a:t>
          </a:r>
          <a:r>
            <a:rPr lang="en-US" sz="1000" b="1" i="0" strike="noStrike" baseline="0">
              <a:solidFill>
                <a:srgbClr val="000000"/>
              </a:solidFill>
              <a:latin typeface="Book Antiqua"/>
            </a:rPr>
            <a:t> </a:t>
          </a:r>
        </a:p>
        <a:p>
          <a:pPr algn="ctr" rtl="1">
            <a:lnSpc>
              <a:spcPts val="1000"/>
            </a:lnSpc>
            <a:defRPr sz="1000"/>
          </a:pPr>
          <a:r>
            <a:rPr lang="en-US" sz="1000" b="1" i="0" strike="noStrike" baseline="0">
              <a:solidFill>
                <a:srgbClr val="000000"/>
              </a:solidFill>
              <a:latin typeface="Book Antiqua"/>
            </a:rPr>
            <a:t>Sch-2(Part-I)</a:t>
          </a:r>
          <a:endParaRPr lang="en-US" sz="1000" b="1" i="0" strike="noStrike">
            <a:solidFill>
              <a:srgbClr val="000000"/>
            </a:solidFill>
            <a:latin typeface="Book Antiqu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7</xdr:col>
      <xdr:colOff>71438</xdr:colOff>
      <xdr:row>0</xdr:row>
      <xdr:rowOff>0</xdr:rowOff>
    </xdr:from>
    <xdr:to>
      <xdr:col>9</xdr:col>
      <xdr:colOff>500063</xdr:colOff>
      <xdr:row>2</xdr:row>
      <xdr:rowOff>238125</xdr:rowOff>
    </xdr:to>
    <xdr:grpSp>
      <xdr:nvGrpSpPr>
        <xdr:cNvPr id="102034" name="Group 5">
          <a:extLst>
            <a:ext uri="{FF2B5EF4-FFF2-40B4-BE49-F238E27FC236}">
              <a16:creationId xmlns:a16="http://schemas.microsoft.com/office/drawing/2014/main" id="{59A00CA5-7FBA-4BF9-F1BB-8F211D8AF0FF}"/>
            </a:ext>
          </a:extLst>
        </xdr:cNvPr>
        <xdr:cNvGrpSpPr>
          <a:grpSpLocks/>
        </xdr:cNvGrpSpPr>
      </xdr:nvGrpSpPr>
      <xdr:grpSpPr bwMode="auto">
        <a:xfrm>
          <a:off x="9177338" y="0"/>
          <a:ext cx="2390775" cy="762000"/>
          <a:chOff x="5992911" y="0"/>
          <a:chExt cx="2419036" cy="769027"/>
        </a:xfrm>
      </xdr:grpSpPr>
      <xdr:sp macro="" textlink="">
        <xdr:nvSpPr>
          <xdr:cNvPr id="102035" name="AutoShape 2">
            <a:hlinkClick xmlns:r="http://schemas.openxmlformats.org/officeDocument/2006/relationships" r:id="rId1"/>
            <a:extLst>
              <a:ext uri="{FF2B5EF4-FFF2-40B4-BE49-F238E27FC236}">
                <a16:creationId xmlns:a16="http://schemas.microsoft.com/office/drawing/2014/main" id="{FF0403E3-8271-02F3-40E6-102115E6C12E}"/>
              </a:ext>
            </a:extLst>
          </xdr:cNvPr>
          <xdr:cNvSpPr>
            <a:spLocks noChangeArrowheads="1"/>
          </xdr:cNvSpPr>
        </xdr:nvSpPr>
        <xdr:spPr bwMode="auto">
          <a:xfrm>
            <a:off x="5992911" y="0"/>
            <a:ext cx="2419036" cy="769027"/>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3">
            <a:hlinkClick xmlns:r="http://schemas.openxmlformats.org/officeDocument/2006/relationships" r:id="rId2"/>
            <a:extLst>
              <a:ext uri="{FF2B5EF4-FFF2-40B4-BE49-F238E27FC236}">
                <a16:creationId xmlns:a16="http://schemas.microsoft.com/office/drawing/2014/main" id="{89D0325B-0138-F666-E6F3-6246E6CAF6CE}"/>
              </a:ext>
            </a:extLst>
          </xdr:cNvPr>
          <xdr:cNvSpPr txBox="1">
            <a:spLocks noChangeArrowheads="1"/>
          </xdr:cNvSpPr>
        </xdr:nvSpPr>
        <xdr:spPr bwMode="auto">
          <a:xfrm>
            <a:off x="6460456" y="182644"/>
            <a:ext cx="1463618" cy="432578"/>
          </a:xfrm>
          <a:prstGeom prst="rect">
            <a:avLst/>
          </a:prstGeom>
          <a:noFill/>
          <a:ln w="9525">
            <a:noFill/>
            <a:miter lim="800000"/>
            <a:headEnd/>
            <a:tailEnd/>
          </a:ln>
        </xdr:spPr>
        <xdr:txBody>
          <a:bodyPr vertOverflow="clip" wrap="square" lIns="27432" tIns="32004" rIns="27432" bIns="32004" anchor="ctr" upright="1"/>
          <a:lstStyle/>
          <a:p>
            <a:pPr algn="ctr" rtl="1">
              <a:lnSpc>
                <a:spcPts val="1000"/>
              </a:lnSpc>
              <a:defRPr sz="1000"/>
            </a:pPr>
            <a:r>
              <a:rPr lang="en-US" sz="1000" b="1" i="0" strike="noStrike">
                <a:solidFill>
                  <a:srgbClr val="000000"/>
                </a:solidFill>
                <a:latin typeface="Book Antiqua"/>
              </a:rPr>
              <a:t>Click for </a:t>
            </a:r>
          </a:p>
          <a:p>
            <a:pPr algn="ctr" rtl="1">
              <a:lnSpc>
                <a:spcPts val="1000"/>
              </a:lnSpc>
              <a:defRPr sz="1000"/>
            </a:pPr>
            <a:r>
              <a:rPr lang="en-US" sz="1000" b="1" i="0" strike="noStrike">
                <a:solidFill>
                  <a:srgbClr val="000000"/>
                </a:solidFill>
                <a:latin typeface="Book Antiqua"/>
              </a:rPr>
              <a:t>Sch-3(Part-I)</a:t>
            </a:r>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6</xdr:col>
      <xdr:colOff>238125</xdr:colOff>
      <xdr:row>0</xdr:row>
      <xdr:rowOff>19050</xdr:rowOff>
    </xdr:from>
    <xdr:to>
      <xdr:col>7</xdr:col>
      <xdr:colOff>633413</xdr:colOff>
      <xdr:row>5</xdr:row>
      <xdr:rowOff>28575</xdr:rowOff>
    </xdr:to>
    <xdr:grpSp>
      <xdr:nvGrpSpPr>
        <xdr:cNvPr id="104528" name="Group 1">
          <a:hlinkClick xmlns:r="http://schemas.openxmlformats.org/officeDocument/2006/relationships" r:id="rId1" tooltip="Click for Sch-4"/>
          <a:extLst>
            <a:ext uri="{FF2B5EF4-FFF2-40B4-BE49-F238E27FC236}">
              <a16:creationId xmlns:a16="http://schemas.microsoft.com/office/drawing/2014/main" id="{1AFEBCC6-0921-308D-9F2A-B94F40FCD46E}"/>
            </a:ext>
          </a:extLst>
        </xdr:cNvPr>
        <xdr:cNvGrpSpPr>
          <a:grpSpLocks/>
        </xdr:cNvGrpSpPr>
      </xdr:nvGrpSpPr>
      <xdr:grpSpPr bwMode="auto">
        <a:xfrm>
          <a:off x="11449050" y="19050"/>
          <a:ext cx="0" cy="1314450"/>
          <a:chOff x="804" y="5"/>
          <a:chExt cx="116" cy="73"/>
        </a:xfrm>
      </xdr:grpSpPr>
      <xdr:sp macro="" textlink="">
        <xdr:nvSpPr>
          <xdr:cNvPr id="104529" name="AutoShape 2">
            <a:extLst>
              <a:ext uri="{FF2B5EF4-FFF2-40B4-BE49-F238E27FC236}">
                <a16:creationId xmlns:a16="http://schemas.microsoft.com/office/drawing/2014/main" id="{E4C430C0-DCAD-8D01-9A38-4D4B6BAB93C4}"/>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11267" name="Text Box 3">
            <a:hlinkClick xmlns:r="http://schemas.openxmlformats.org/officeDocument/2006/relationships" r:id="rId1"/>
            <a:extLst>
              <a:ext uri="{FF2B5EF4-FFF2-40B4-BE49-F238E27FC236}">
                <a16:creationId xmlns:a16="http://schemas.microsoft.com/office/drawing/2014/main" id="{84432160-190E-2FC6-AA4E-152ED98F2976}"/>
              </a:ext>
            </a:extLst>
          </xdr:cNvPr>
          <xdr:cNvSpPr txBox="1">
            <a:spLocks noChangeArrowheads="1"/>
          </xdr:cNvSpPr>
        </xdr:nvSpPr>
        <xdr:spPr bwMode="auto">
          <a:xfrm>
            <a:off x="10725150" y="14288"/>
            <a:ext cx="0" cy="0"/>
          </a:xfrm>
          <a:prstGeom prst="rect">
            <a:avLst/>
          </a:prstGeom>
          <a:noFill/>
          <a:ln w="9525">
            <a:noFill/>
            <a:miter lim="800000"/>
            <a:headEnd/>
            <a:tailEnd/>
          </a:ln>
        </xdr:spPr>
        <xdr:txBody>
          <a:bodyPr vertOverflow="clip" wrap="square" lIns="27432" tIns="32004" rIns="27432" bIns="32004" anchor="ctr" upright="1"/>
          <a:lstStyle/>
          <a:p>
            <a:pPr algn="ctr" rtl="1">
              <a:defRPr sz="1000"/>
            </a:pPr>
            <a:r>
              <a:rPr lang="en-US" sz="1000" b="1" i="0" strike="noStrike">
                <a:solidFill>
                  <a:srgbClr val="000000"/>
                </a:solidFill>
                <a:latin typeface="Book Antiqua"/>
              </a:rPr>
              <a:t>Click for </a:t>
            </a:r>
          </a:p>
          <a:p>
            <a:pPr algn="ctr" rtl="1">
              <a:defRPr sz="1000"/>
            </a:pPr>
            <a:r>
              <a:rPr lang="en-US" sz="1000" b="1" i="0" strike="noStrike">
                <a:solidFill>
                  <a:srgbClr val="000000"/>
                </a:solidFill>
                <a:latin typeface="Book Antiqua"/>
              </a:rPr>
              <a:t>Sch-4</a:t>
            </a:r>
          </a:p>
        </xdr:txBody>
      </xdr:sp>
    </xdr:grpSp>
    <xdr:clientData/>
  </xdr:twoCellAnchor>
</xdr:wsDr>
</file>

<file path=xl/drawings/drawing8.xml><?xml version="1.0" encoding="utf-8"?>
<xdr:wsDr xmlns:xdr="http://schemas.openxmlformats.org/drawingml/2006/spreadsheetDrawing" xmlns:a="http://schemas.openxmlformats.org/drawingml/2006/main">
  <xdr:twoCellAnchor>
    <xdr:from>
      <xdr:col>4</xdr:col>
      <xdr:colOff>114300</xdr:colOff>
      <xdr:row>0</xdr:row>
      <xdr:rowOff>19050</xdr:rowOff>
    </xdr:from>
    <xdr:to>
      <xdr:col>6</xdr:col>
      <xdr:colOff>295275</xdr:colOff>
      <xdr:row>2</xdr:row>
      <xdr:rowOff>257175</xdr:rowOff>
    </xdr:to>
    <xdr:grpSp>
      <xdr:nvGrpSpPr>
        <xdr:cNvPr id="97234" name="Group 5">
          <a:hlinkClick xmlns:r="http://schemas.openxmlformats.org/officeDocument/2006/relationships" r:id="rId1"/>
          <a:extLst>
            <a:ext uri="{FF2B5EF4-FFF2-40B4-BE49-F238E27FC236}">
              <a16:creationId xmlns:a16="http://schemas.microsoft.com/office/drawing/2014/main" id="{21F2590A-D1DC-15A0-F727-09C8EE7ACCD1}"/>
            </a:ext>
          </a:extLst>
        </xdr:cNvPr>
        <xdr:cNvGrpSpPr>
          <a:grpSpLocks/>
        </xdr:cNvGrpSpPr>
      </xdr:nvGrpSpPr>
      <xdr:grpSpPr bwMode="auto">
        <a:xfrm>
          <a:off x="7756712" y="19050"/>
          <a:ext cx="1704975" cy="686360"/>
          <a:chOff x="7341417" y="19050"/>
          <a:chExt cx="1701982" cy="687619"/>
        </a:xfrm>
      </xdr:grpSpPr>
      <xdr:sp macro="" textlink="">
        <xdr:nvSpPr>
          <xdr:cNvPr id="97235" name="AutoShape 2">
            <a:extLst>
              <a:ext uri="{FF2B5EF4-FFF2-40B4-BE49-F238E27FC236}">
                <a16:creationId xmlns:a16="http://schemas.microsoft.com/office/drawing/2014/main" id="{334886BE-D3D1-E66E-8B04-3D771688F854}"/>
              </a:ext>
            </a:extLst>
          </xdr:cNvPr>
          <xdr:cNvSpPr>
            <a:spLocks noChangeArrowheads="1"/>
          </xdr:cNvSpPr>
        </xdr:nvSpPr>
        <xdr:spPr bwMode="auto">
          <a:xfrm>
            <a:off x="7391614" y="19050"/>
            <a:ext cx="1598274" cy="687619"/>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13315" name="Text Box 3">
            <a:extLst>
              <a:ext uri="{FF2B5EF4-FFF2-40B4-BE49-F238E27FC236}">
                <a16:creationId xmlns:a16="http://schemas.microsoft.com/office/drawing/2014/main" id="{F56C4089-D691-E2FE-A7EB-D2484BD0F386}"/>
              </a:ext>
            </a:extLst>
          </xdr:cNvPr>
          <xdr:cNvSpPr txBox="1">
            <a:spLocks noChangeArrowheads="1"/>
          </xdr:cNvSpPr>
        </xdr:nvSpPr>
        <xdr:spPr bwMode="auto">
          <a:xfrm>
            <a:off x="7341417" y="188600"/>
            <a:ext cx="1701982" cy="367358"/>
          </a:xfrm>
          <a:prstGeom prst="rect">
            <a:avLst/>
          </a:prstGeom>
          <a:noFill/>
          <a:ln w="9525">
            <a:noFill/>
            <a:miter lim="800000"/>
            <a:headEnd/>
            <a:tailEnd/>
          </a:ln>
        </xdr:spPr>
        <xdr:txBody>
          <a:bodyPr vertOverflow="clip" wrap="square" lIns="27432" tIns="32004" rIns="27432" bIns="32004" anchor="ctr" upright="1"/>
          <a:lstStyle/>
          <a:p>
            <a:pPr algn="ctr" rtl="1">
              <a:defRPr sz="1000"/>
            </a:pPr>
            <a:r>
              <a:rPr lang="en-US" sz="1000" b="1" i="0" strike="noStrike">
                <a:solidFill>
                  <a:srgbClr val="000000"/>
                </a:solidFill>
                <a:latin typeface="Book Antiqua"/>
              </a:rPr>
              <a:t>Click for Discout</a:t>
            </a:r>
          </a:p>
        </xdr:txBody>
      </xdr:sp>
    </xdr:grpSp>
    <xdr:clientData/>
  </xdr:twoCellAnchor>
</xdr:wsDr>
</file>

<file path=xl/drawings/drawing9.xml><?xml version="1.0" encoding="utf-8"?>
<xdr:wsDr xmlns:xdr="http://schemas.openxmlformats.org/drawingml/2006/spreadsheetDrawing" xmlns:a="http://schemas.openxmlformats.org/drawingml/2006/main">
  <xdr:twoCellAnchor>
    <xdr:from>
      <xdr:col>4</xdr:col>
      <xdr:colOff>257175</xdr:colOff>
      <xdr:row>0</xdr:row>
      <xdr:rowOff>19050</xdr:rowOff>
    </xdr:from>
    <xdr:to>
      <xdr:col>5</xdr:col>
      <xdr:colOff>581025</xdr:colOff>
      <xdr:row>2</xdr:row>
      <xdr:rowOff>257175</xdr:rowOff>
    </xdr:to>
    <xdr:grpSp>
      <xdr:nvGrpSpPr>
        <xdr:cNvPr id="98258" name="Group 1">
          <a:hlinkClick xmlns:r="http://schemas.openxmlformats.org/officeDocument/2006/relationships" r:id="rId1"/>
          <a:extLst>
            <a:ext uri="{FF2B5EF4-FFF2-40B4-BE49-F238E27FC236}">
              <a16:creationId xmlns:a16="http://schemas.microsoft.com/office/drawing/2014/main" id="{41ECCAB6-9120-CA15-33D9-4C031F004062}"/>
            </a:ext>
          </a:extLst>
        </xdr:cNvPr>
        <xdr:cNvGrpSpPr>
          <a:grpSpLocks/>
        </xdr:cNvGrpSpPr>
      </xdr:nvGrpSpPr>
      <xdr:grpSpPr bwMode="auto">
        <a:xfrm>
          <a:off x="7610475" y="19050"/>
          <a:ext cx="942975" cy="695325"/>
          <a:chOff x="804" y="5"/>
          <a:chExt cx="116" cy="73"/>
        </a:xfrm>
      </xdr:grpSpPr>
      <xdr:sp macro="" textlink="">
        <xdr:nvSpPr>
          <xdr:cNvPr id="98259" name="AutoShape 2">
            <a:extLst>
              <a:ext uri="{FF2B5EF4-FFF2-40B4-BE49-F238E27FC236}">
                <a16:creationId xmlns:a16="http://schemas.microsoft.com/office/drawing/2014/main" id="{79E23FDC-39BE-A65E-DC8A-659BE87C498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A4A844AE-20B4-6399-2599-BD9E9571C16B}"/>
              </a:ext>
            </a:extLst>
          </xdr:cNvPr>
          <xdr:cNvSpPr txBox="1">
            <a:spLocks noChangeArrowheads="1"/>
          </xdr:cNvSpPr>
        </xdr:nvSpPr>
        <xdr:spPr bwMode="auto">
          <a:xfrm>
            <a:off x="821" y="23"/>
            <a:ext cx="99" cy="39"/>
          </a:xfrm>
          <a:prstGeom prst="rect">
            <a:avLst/>
          </a:prstGeom>
          <a:noFill/>
          <a:ln w="9525">
            <a:noFill/>
            <a:miter lim="800000"/>
            <a:headEnd/>
            <a:tailEnd/>
          </a:ln>
        </xdr:spPr>
        <xdr:txBody>
          <a:bodyPr vertOverflow="clip" wrap="square" lIns="27432" tIns="32004" rIns="27432" bIns="32004" anchor="ctr" upright="1"/>
          <a:lstStyle/>
          <a:p>
            <a:pPr algn="ctr" rtl="1">
              <a:defRPr sz="1000"/>
            </a:pPr>
            <a:r>
              <a:rPr lang="en-US" sz="1000" b="1" i="0" strike="noStrike">
                <a:solidFill>
                  <a:srgbClr val="000000"/>
                </a:solidFill>
                <a:latin typeface="Book Antiqua"/>
              </a:rPr>
              <a:t>Click for Discount</a:t>
            </a:r>
          </a:p>
        </xdr:txBody>
      </xdr:sp>
    </xdr:grp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17" Type="http://schemas.openxmlformats.org/officeDocument/2006/relationships/printerSettings" Target="../printerSettings/printerSettings17.bin"/><Relationship Id="rId2" Type="http://schemas.openxmlformats.org/officeDocument/2006/relationships/printerSettings" Target="../printerSettings/printerSettings2.bin"/><Relationship Id="rId16" Type="http://schemas.openxmlformats.org/officeDocument/2006/relationships/printerSettings" Target="../printerSettings/printerSettings16.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printerSettings" Target="../printerSettings/printerSettings15.bin"/><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printerSettings" Target="../printerSettings/printerSettings14.bin"/></Relationships>
</file>

<file path=xl/worksheets/_rels/sheet10.xml.rels><?xml version="1.0" encoding="UTF-8" standalone="yes"?>
<Relationships xmlns="http://schemas.openxmlformats.org/package/2006/relationships"><Relationship Id="rId8" Type="http://schemas.openxmlformats.org/officeDocument/2006/relationships/printerSettings" Target="../printerSettings/printerSettings150.bin"/><Relationship Id="rId13" Type="http://schemas.openxmlformats.org/officeDocument/2006/relationships/printerSettings" Target="../printerSettings/printerSettings155.bin"/><Relationship Id="rId18" Type="http://schemas.openxmlformats.org/officeDocument/2006/relationships/drawing" Target="../drawings/drawing9.xml"/><Relationship Id="rId3" Type="http://schemas.openxmlformats.org/officeDocument/2006/relationships/printerSettings" Target="../printerSettings/printerSettings145.bin"/><Relationship Id="rId7" Type="http://schemas.openxmlformats.org/officeDocument/2006/relationships/printerSettings" Target="../printerSettings/printerSettings149.bin"/><Relationship Id="rId12" Type="http://schemas.openxmlformats.org/officeDocument/2006/relationships/printerSettings" Target="../printerSettings/printerSettings154.bin"/><Relationship Id="rId17" Type="http://schemas.openxmlformats.org/officeDocument/2006/relationships/printerSettings" Target="../printerSettings/printerSettings159.bin"/><Relationship Id="rId2" Type="http://schemas.openxmlformats.org/officeDocument/2006/relationships/printerSettings" Target="../printerSettings/printerSettings144.bin"/><Relationship Id="rId16" Type="http://schemas.openxmlformats.org/officeDocument/2006/relationships/printerSettings" Target="../printerSettings/printerSettings158.bin"/><Relationship Id="rId1" Type="http://schemas.openxmlformats.org/officeDocument/2006/relationships/printerSettings" Target="../printerSettings/printerSettings143.bin"/><Relationship Id="rId6" Type="http://schemas.openxmlformats.org/officeDocument/2006/relationships/printerSettings" Target="../printerSettings/printerSettings148.bin"/><Relationship Id="rId11" Type="http://schemas.openxmlformats.org/officeDocument/2006/relationships/printerSettings" Target="../printerSettings/printerSettings153.bin"/><Relationship Id="rId5" Type="http://schemas.openxmlformats.org/officeDocument/2006/relationships/printerSettings" Target="../printerSettings/printerSettings147.bin"/><Relationship Id="rId15" Type="http://schemas.openxmlformats.org/officeDocument/2006/relationships/printerSettings" Target="../printerSettings/printerSettings157.bin"/><Relationship Id="rId10" Type="http://schemas.openxmlformats.org/officeDocument/2006/relationships/printerSettings" Target="../printerSettings/printerSettings152.bin"/><Relationship Id="rId4" Type="http://schemas.openxmlformats.org/officeDocument/2006/relationships/printerSettings" Target="../printerSettings/printerSettings146.bin"/><Relationship Id="rId9" Type="http://schemas.openxmlformats.org/officeDocument/2006/relationships/printerSettings" Target="../printerSettings/printerSettings151.bin"/><Relationship Id="rId14" Type="http://schemas.openxmlformats.org/officeDocument/2006/relationships/printerSettings" Target="../printerSettings/printerSettings156.bin"/></Relationships>
</file>

<file path=xl/worksheets/_rels/sheet11.xml.rels><?xml version="1.0" encoding="UTF-8" standalone="yes"?>
<Relationships xmlns="http://schemas.openxmlformats.org/package/2006/relationships"><Relationship Id="rId8" Type="http://schemas.openxmlformats.org/officeDocument/2006/relationships/printerSettings" Target="../printerSettings/printerSettings167.bin"/><Relationship Id="rId13" Type="http://schemas.openxmlformats.org/officeDocument/2006/relationships/printerSettings" Target="../printerSettings/printerSettings172.bin"/><Relationship Id="rId18" Type="http://schemas.openxmlformats.org/officeDocument/2006/relationships/drawing" Target="../drawings/drawing10.xml"/><Relationship Id="rId3" Type="http://schemas.openxmlformats.org/officeDocument/2006/relationships/printerSettings" Target="../printerSettings/printerSettings162.bin"/><Relationship Id="rId7" Type="http://schemas.openxmlformats.org/officeDocument/2006/relationships/printerSettings" Target="../printerSettings/printerSettings166.bin"/><Relationship Id="rId12" Type="http://schemas.openxmlformats.org/officeDocument/2006/relationships/printerSettings" Target="../printerSettings/printerSettings171.bin"/><Relationship Id="rId17" Type="http://schemas.openxmlformats.org/officeDocument/2006/relationships/printerSettings" Target="../printerSettings/printerSettings176.bin"/><Relationship Id="rId2" Type="http://schemas.openxmlformats.org/officeDocument/2006/relationships/printerSettings" Target="../printerSettings/printerSettings161.bin"/><Relationship Id="rId16" Type="http://schemas.openxmlformats.org/officeDocument/2006/relationships/printerSettings" Target="../printerSettings/printerSettings175.bin"/><Relationship Id="rId1" Type="http://schemas.openxmlformats.org/officeDocument/2006/relationships/printerSettings" Target="../printerSettings/printerSettings160.bin"/><Relationship Id="rId6" Type="http://schemas.openxmlformats.org/officeDocument/2006/relationships/printerSettings" Target="../printerSettings/printerSettings165.bin"/><Relationship Id="rId11" Type="http://schemas.openxmlformats.org/officeDocument/2006/relationships/printerSettings" Target="../printerSettings/printerSettings170.bin"/><Relationship Id="rId5" Type="http://schemas.openxmlformats.org/officeDocument/2006/relationships/printerSettings" Target="../printerSettings/printerSettings164.bin"/><Relationship Id="rId15" Type="http://schemas.openxmlformats.org/officeDocument/2006/relationships/printerSettings" Target="../printerSettings/printerSettings174.bin"/><Relationship Id="rId10" Type="http://schemas.openxmlformats.org/officeDocument/2006/relationships/printerSettings" Target="../printerSettings/printerSettings169.bin"/><Relationship Id="rId4" Type="http://schemas.openxmlformats.org/officeDocument/2006/relationships/printerSettings" Target="../printerSettings/printerSettings163.bin"/><Relationship Id="rId9" Type="http://schemas.openxmlformats.org/officeDocument/2006/relationships/printerSettings" Target="../printerSettings/printerSettings168.bin"/><Relationship Id="rId14" Type="http://schemas.openxmlformats.org/officeDocument/2006/relationships/printerSettings" Target="../printerSettings/printerSettings173.bin"/></Relationships>
</file>

<file path=xl/worksheets/_rels/sheet12.xml.rels><?xml version="1.0" encoding="UTF-8" standalone="yes"?>
<Relationships xmlns="http://schemas.openxmlformats.org/package/2006/relationships"><Relationship Id="rId8" Type="http://schemas.openxmlformats.org/officeDocument/2006/relationships/printerSettings" Target="../printerSettings/printerSettings184.bin"/><Relationship Id="rId13" Type="http://schemas.openxmlformats.org/officeDocument/2006/relationships/printerSettings" Target="../printerSettings/printerSettings189.bin"/><Relationship Id="rId18" Type="http://schemas.openxmlformats.org/officeDocument/2006/relationships/drawing" Target="../drawings/drawing11.xml"/><Relationship Id="rId3" Type="http://schemas.openxmlformats.org/officeDocument/2006/relationships/printerSettings" Target="../printerSettings/printerSettings179.bin"/><Relationship Id="rId7" Type="http://schemas.openxmlformats.org/officeDocument/2006/relationships/printerSettings" Target="../printerSettings/printerSettings183.bin"/><Relationship Id="rId12" Type="http://schemas.openxmlformats.org/officeDocument/2006/relationships/printerSettings" Target="../printerSettings/printerSettings188.bin"/><Relationship Id="rId17" Type="http://schemas.openxmlformats.org/officeDocument/2006/relationships/printerSettings" Target="../printerSettings/printerSettings193.bin"/><Relationship Id="rId2" Type="http://schemas.openxmlformats.org/officeDocument/2006/relationships/printerSettings" Target="../printerSettings/printerSettings178.bin"/><Relationship Id="rId16" Type="http://schemas.openxmlformats.org/officeDocument/2006/relationships/printerSettings" Target="../printerSettings/printerSettings192.bin"/><Relationship Id="rId1" Type="http://schemas.openxmlformats.org/officeDocument/2006/relationships/printerSettings" Target="../printerSettings/printerSettings177.bin"/><Relationship Id="rId6" Type="http://schemas.openxmlformats.org/officeDocument/2006/relationships/printerSettings" Target="../printerSettings/printerSettings182.bin"/><Relationship Id="rId11" Type="http://schemas.openxmlformats.org/officeDocument/2006/relationships/printerSettings" Target="../printerSettings/printerSettings187.bin"/><Relationship Id="rId5" Type="http://schemas.openxmlformats.org/officeDocument/2006/relationships/printerSettings" Target="../printerSettings/printerSettings181.bin"/><Relationship Id="rId15" Type="http://schemas.openxmlformats.org/officeDocument/2006/relationships/printerSettings" Target="../printerSettings/printerSettings191.bin"/><Relationship Id="rId10" Type="http://schemas.openxmlformats.org/officeDocument/2006/relationships/printerSettings" Target="../printerSettings/printerSettings186.bin"/><Relationship Id="rId4" Type="http://schemas.openxmlformats.org/officeDocument/2006/relationships/printerSettings" Target="../printerSettings/printerSettings180.bin"/><Relationship Id="rId9" Type="http://schemas.openxmlformats.org/officeDocument/2006/relationships/printerSettings" Target="../printerSettings/printerSettings185.bin"/><Relationship Id="rId14" Type="http://schemas.openxmlformats.org/officeDocument/2006/relationships/printerSettings" Target="../printerSettings/printerSettings190.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5.bin"/><Relationship Id="rId13" Type="http://schemas.openxmlformats.org/officeDocument/2006/relationships/printerSettings" Target="../printerSettings/printerSettings30.bin"/><Relationship Id="rId18" Type="http://schemas.openxmlformats.org/officeDocument/2006/relationships/printerSettings" Target="../printerSettings/printerSettings35.bin"/><Relationship Id="rId3" Type="http://schemas.openxmlformats.org/officeDocument/2006/relationships/printerSettings" Target="../printerSettings/printerSettings20.bin"/><Relationship Id="rId7" Type="http://schemas.openxmlformats.org/officeDocument/2006/relationships/printerSettings" Target="../printerSettings/printerSettings24.bin"/><Relationship Id="rId12" Type="http://schemas.openxmlformats.org/officeDocument/2006/relationships/printerSettings" Target="../printerSettings/printerSettings29.bin"/><Relationship Id="rId17" Type="http://schemas.openxmlformats.org/officeDocument/2006/relationships/printerSettings" Target="../printerSettings/printerSettings34.bin"/><Relationship Id="rId2" Type="http://schemas.openxmlformats.org/officeDocument/2006/relationships/printerSettings" Target="../printerSettings/printerSettings19.bin"/><Relationship Id="rId16" Type="http://schemas.openxmlformats.org/officeDocument/2006/relationships/printerSettings" Target="../printerSettings/printerSettings33.bin"/><Relationship Id="rId1" Type="http://schemas.openxmlformats.org/officeDocument/2006/relationships/printerSettings" Target="../printerSettings/printerSettings18.bin"/><Relationship Id="rId6" Type="http://schemas.openxmlformats.org/officeDocument/2006/relationships/printerSettings" Target="../printerSettings/printerSettings23.bin"/><Relationship Id="rId11" Type="http://schemas.openxmlformats.org/officeDocument/2006/relationships/printerSettings" Target="../printerSettings/printerSettings28.bin"/><Relationship Id="rId5" Type="http://schemas.openxmlformats.org/officeDocument/2006/relationships/printerSettings" Target="../printerSettings/printerSettings22.bin"/><Relationship Id="rId15" Type="http://schemas.openxmlformats.org/officeDocument/2006/relationships/printerSettings" Target="../printerSettings/printerSettings32.bin"/><Relationship Id="rId10" Type="http://schemas.openxmlformats.org/officeDocument/2006/relationships/printerSettings" Target="../printerSettings/printerSettings27.bin"/><Relationship Id="rId19" Type="http://schemas.openxmlformats.org/officeDocument/2006/relationships/drawing" Target="../drawings/drawing1.xml"/><Relationship Id="rId4" Type="http://schemas.openxmlformats.org/officeDocument/2006/relationships/printerSettings" Target="../printerSettings/printerSettings21.bin"/><Relationship Id="rId9" Type="http://schemas.openxmlformats.org/officeDocument/2006/relationships/printerSettings" Target="../printerSettings/printerSettings26.bin"/><Relationship Id="rId14" Type="http://schemas.openxmlformats.org/officeDocument/2006/relationships/printerSettings" Target="../printerSettings/printerSettings31.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43.bin"/><Relationship Id="rId13" Type="http://schemas.openxmlformats.org/officeDocument/2006/relationships/printerSettings" Target="../printerSettings/printerSettings48.bin"/><Relationship Id="rId18" Type="http://schemas.openxmlformats.org/officeDocument/2006/relationships/drawing" Target="../drawings/drawing2.xml"/><Relationship Id="rId3" Type="http://schemas.openxmlformats.org/officeDocument/2006/relationships/printerSettings" Target="../printerSettings/printerSettings38.bin"/><Relationship Id="rId7" Type="http://schemas.openxmlformats.org/officeDocument/2006/relationships/printerSettings" Target="../printerSettings/printerSettings42.bin"/><Relationship Id="rId12" Type="http://schemas.openxmlformats.org/officeDocument/2006/relationships/printerSettings" Target="../printerSettings/printerSettings47.bin"/><Relationship Id="rId17" Type="http://schemas.openxmlformats.org/officeDocument/2006/relationships/printerSettings" Target="../printerSettings/printerSettings52.bin"/><Relationship Id="rId2" Type="http://schemas.openxmlformats.org/officeDocument/2006/relationships/printerSettings" Target="../printerSettings/printerSettings37.bin"/><Relationship Id="rId16" Type="http://schemas.openxmlformats.org/officeDocument/2006/relationships/printerSettings" Target="../printerSettings/printerSettings51.bin"/><Relationship Id="rId1" Type="http://schemas.openxmlformats.org/officeDocument/2006/relationships/printerSettings" Target="../printerSettings/printerSettings36.bin"/><Relationship Id="rId6" Type="http://schemas.openxmlformats.org/officeDocument/2006/relationships/printerSettings" Target="../printerSettings/printerSettings41.bin"/><Relationship Id="rId11" Type="http://schemas.openxmlformats.org/officeDocument/2006/relationships/printerSettings" Target="../printerSettings/printerSettings46.bin"/><Relationship Id="rId5" Type="http://schemas.openxmlformats.org/officeDocument/2006/relationships/printerSettings" Target="../printerSettings/printerSettings40.bin"/><Relationship Id="rId15" Type="http://schemas.openxmlformats.org/officeDocument/2006/relationships/printerSettings" Target="../printerSettings/printerSettings50.bin"/><Relationship Id="rId10" Type="http://schemas.openxmlformats.org/officeDocument/2006/relationships/printerSettings" Target="../printerSettings/printerSettings45.bin"/><Relationship Id="rId4" Type="http://schemas.openxmlformats.org/officeDocument/2006/relationships/printerSettings" Target="../printerSettings/printerSettings39.bin"/><Relationship Id="rId9" Type="http://schemas.openxmlformats.org/officeDocument/2006/relationships/printerSettings" Target="../printerSettings/printerSettings44.bin"/><Relationship Id="rId14" Type="http://schemas.openxmlformats.org/officeDocument/2006/relationships/printerSettings" Target="../printerSettings/printerSettings49.bin"/></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60.bin"/><Relationship Id="rId13" Type="http://schemas.openxmlformats.org/officeDocument/2006/relationships/printerSettings" Target="../printerSettings/printerSettings65.bin"/><Relationship Id="rId18" Type="http://schemas.openxmlformats.org/officeDocument/2006/relationships/printerSettings" Target="../printerSettings/printerSettings70.bin"/><Relationship Id="rId3" Type="http://schemas.openxmlformats.org/officeDocument/2006/relationships/printerSettings" Target="../printerSettings/printerSettings55.bin"/><Relationship Id="rId7" Type="http://schemas.openxmlformats.org/officeDocument/2006/relationships/printerSettings" Target="../printerSettings/printerSettings59.bin"/><Relationship Id="rId12" Type="http://schemas.openxmlformats.org/officeDocument/2006/relationships/printerSettings" Target="../printerSettings/printerSettings64.bin"/><Relationship Id="rId17" Type="http://schemas.openxmlformats.org/officeDocument/2006/relationships/printerSettings" Target="../printerSettings/printerSettings69.bin"/><Relationship Id="rId2" Type="http://schemas.openxmlformats.org/officeDocument/2006/relationships/printerSettings" Target="../printerSettings/printerSettings54.bin"/><Relationship Id="rId16" Type="http://schemas.openxmlformats.org/officeDocument/2006/relationships/printerSettings" Target="../printerSettings/printerSettings68.bin"/><Relationship Id="rId1" Type="http://schemas.openxmlformats.org/officeDocument/2006/relationships/printerSettings" Target="../printerSettings/printerSettings53.bin"/><Relationship Id="rId6" Type="http://schemas.openxmlformats.org/officeDocument/2006/relationships/printerSettings" Target="../printerSettings/printerSettings58.bin"/><Relationship Id="rId11" Type="http://schemas.openxmlformats.org/officeDocument/2006/relationships/printerSettings" Target="../printerSettings/printerSettings63.bin"/><Relationship Id="rId5" Type="http://schemas.openxmlformats.org/officeDocument/2006/relationships/printerSettings" Target="../printerSettings/printerSettings57.bin"/><Relationship Id="rId15" Type="http://schemas.openxmlformats.org/officeDocument/2006/relationships/printerSettings" Target="../printerSettings/printerSettings67.bin"/><Relationship Id="rId10" Type="http://schemas.openxmlformats.org/officeDocument/2006/relationships/printerSettings" Target="../printerSettings/printerSettings62.bin"/><Relationship Id="rId19" Type="http://schemas.openxmlformats.org/officeDocument/2006/relationships/drawing" Target="../drawings/drawing3.xml"/><Relationship Id="rId4" Type="http://schemas.openxmlformats.org/officeDocument/2006/relationships/printerSettings" Target="../printerSettings/printerSettings56.bin"/><Relationship Id="rId9" Type="http://schemas.openxmlformats.org/officeDocument/2006/relationships/printerSettings" Target="../printerSettings/printerSettings61.bin"/><Relationship Id="rId14" Type="http://schemas.openxmlformats.org/officeDocument/2006/relationships/printerSettings" Target="../printerSettings/printerSettings66.bin"/></Relationships>
</file>

<file path=xl/worksheets/_rels/sheet5.xml.rels><?xml version="1.0" encoding="UTF-8" standalone="yes"?>
<Relationships xmlns="http://schemas.openxmlformats.org/package/2006/relationships"><Relationship Id="rId8" Type="http://schemas.openxmlformats.org/officeDocument/2006/relationships/printerSettings" Target="../printerSettings/printerSettings78.bin"/><Relationship Id="rId13" Type="http://schemas.openxmlformats.org/officeDocument/2006/relationships/printerSettings" Target="../printerSettings/printerSettings83.bin"/><Relationship Id="rId18" Type="http://schemas.openxmlformats.org/officeDocument/2006/relationships/printerSettings" Target="../printerSettings/printerSettings88.bin"/><Relationship Id="rId3" Type="http://schemas.openxmlformats.org/officeDocument/2006/relationships/printerSettings" Target="../printerSettings/printerSettings73.bin"/><Relationship Id="rId7" Type="http://schemas.openxmlformats.org/officeDocument/2006/relationships/printerSettings" Target="../printerSettings/printerSettings77.bin"/><Relationship Id="rId12" Type="http://schemas.openxmlformats.org/officeDocument/2006/relationships/printerSettings" Target="../printerSettings/printerSettings82.bin"/><Relationship Id="rId17" Type="http://schemas.openxmlformats.org/officeDocument/2006/relationships/printerSettings" Target="../printerSettings/printerSettings87.bin"/><Relationship Id="rId2" Type="http://schemas.openxmlformats.org/officeDocument/2006/relationships/printerSettings" Target="../printerSettings/printerSettings72.bin"/><Relationship Id="rId16" Type="http://schemas.openxmlformats.org/officeDocument/2006/relationships/printerSettings" Target="../printerSettings/printerSettings86.bin"/><Relationship Id="rId1" Type="http://schemas.openxmlformats.org/officeDocument/2006/relationships/printerSettings" Target="../printerSettings/printerSettings71.bin"/><Relationship Id="rId6" Type="http://schemas.openxmlformats.org/officeDocument/2006/relationships/printerSettings" Target="../printerSettings/printerSettings76.bin"/><Relationship Id="rId11" Type="http://schemas.openxmlformats.org/officeDocument/2006/relationships/printerSettings" Target="../printerSettings/printerSettings81.bin"/><Relationship Id="rId5" Type="http://schemas.openxmlformats.org/officeDocument/2006/relationships/printerSettings" Target="../printerSettings/printerSettings75.bin"/><Relationship Id="rId15" Type="http://schemas.openxmlformats.org/officeDocument/2006/relationships/printerSettings" Target="../printerSettings/printerSettings85.bin"/><Relationship Id="rId10" Type="http://schemas.openxmlformats.org/officeDocument/2006/relationships/printerSettings" Target="../printerSettings/printerSettings80.bin"/><Relationship Id="rId19" Type="http://schemas.openxmlformats.org/officeDocument/2006/relationships/drawing" Target="../drawings/drawing4.xml"/><Relationship Id="rId4" Type="http://schemas.openxmlformats.org/officeDocument/2006/relationships/printerSettings" Target="../printerSettings/printerSettings74.bin"/><Relationship Id="rId9" Type="http://schemas.openxmlformats.org/officeDocument/2006/relationships/printerSettings" Target="../printerSettings/printerSettings79.bin"/><Relationship Id="rId14" Type="http://schemas.openxmlformats.org/officeDocument/2006/relationships/printerSettings" Target="../printerSettings/printerSettings84.bin"/></Relationships>
</file>

<file path=xl/worksheets/_rels/sheet6.xml.rels><?xml version="1.0" encoding="UTF-8" standalone="yes"?>
<Relationships xmlns="http://schemas.openxmlformats.org/package/2006/relationships"><Relationship Id="rId8" Type="http://schemas.openxmlformats.org/officeDocument/2006/relationships/printerSettings" Target="../printerSettings/printerSettings96.bin"/><Relationship Id="rId3" Type="http://schemas.openxmlformats.org/officeDocument/2006/relationships/printerSettings" Target="../printerSettings/printerSettings91.bin"/><Relationship Id="rId7" Type="http://schemas.openxmlformats.org/officeDocument/2006/relationships/printerSettings" Target="../printerSettings/printerSettings95.bin"/><Relationship Id="rId2" Type="http://schemas.openxmlformats.org/officeDocument/2006/relationships/printerSettings" Target="../printerSettings/printerSettings90.bin"/><Relationship Id="rId1" Type="http://schemas.openxmlformats.org/officeDocument/2006/relationships/printerSettings" Target="../printerSettings/printerSettings89.bin"/><Relationship Id="rId6" Type="http://schemas.openxmlformats.org/officeDocument/2006/relationships/printerSettings" Target="../printerSettings/printerSettings94.bin"/><Relationship Id="rId5" Type="http://schemas.openxmlformats.org/officeDocument/2006/relationships/printerSettings" Target="../printerSettings/printerSettings93.bin"/><Relationship Id="rId10" Type="http://schemas.openxmlformats.org/officeDocument/2006/relationships/drawing" Target="../drawings/drawing5.xml"/><Relationship Id="rId4" Type="http://schemas.openxmlformats.org/officeDocument/2006/relationships/printerSettings" Target="../printerSettings/printerSettings92.bin"/><Relationship Id="rId9" Type="http://schemas.openxmlformats.org/officeDocument/2006/relationships/printerSettings" Target="../printerSettings/printerSettings97.bin"/></Relationships>
</file>

<file path=xl/worksheets/_rels/sheet7.xml.rels><?xml version="1.0" encoding="UTF-8" standalone="yes"?>
<Relationships xmlns="http://schemas.openxmlformats.org/package/2006/relationships"><Relationship Id="rId8" Type="http://schemas.openxmlformats.org/officeDocument/2006/relationships/printerSettings" Target="../printerSettings/printerSettings105.bin"/><Relationship Id="rId3" Type="http://schemas.openxmlformats.org/officeDocument/2006/relationships/printerSettings" Target="../printerSettings/printerSettings100.bin"/><Relationship Id="rId7" Type="http://schemas.openxmlformats.org/officeDocument/2006/relationships/printerSettings" Target="../printerSettings/printerSettings104.bin"/><Relationship Id="rId2" Type="http://schemas.openxmlformats.org/officeDocument/2006/relationships/printerSettings" Target="../printerSettings/printerSettings99.bin"/><Relationship Id="rId1" Type="http://schemas.openxmlformats.org/officeDocument/2006/relationships/printerSettings" Target="../printerSettings/printerSettings98.bin"/><Relationship Id="rId6" Type="http://schemas.openxmlformats.org/officeDocument/2006/relationships/printerSettings" Target="../printerSettings/printerSettings103.bin"/><Relationship Id="rId5" Type="http://schemas.openxmlformats.org/officeDocument/2006/relationships/printerSettings" Target="../printerSettings/printerSettings102.bin"/><Relationship Id="rId10" Type="http://schemas.openxmlformats.org/officeDocument/2006/relationships/drawing" Target="../drawings/drawing6.xml"/><Relationship Id="rId4" Type="http://schemas.openxmlformats.org/officeDocument/2006/relationships/printerSettings" Target="../printerSettings/printerSettings101.bin"/><Relationship Id="rId9" Type="http://schemas.openxmlformats.org/officeDocument/2006/relationships/printerSettings" Target="../printerSettings/printerSettings106.bin"/></Relationships>
</file>

<file path=xl/worksheets/_rels/sheet8.xml.rels><?xml version="1.0" encoding="UTF-8" standalone="yes"?>
<Relationships xmlns="http://schemas.openxmlformats.org/package/2006/relationships"><Relationship Id="rId8" Type="http://schemas.openxmlformats.org/officeDocument/2006/relationships/printerSettings" Target="../printerSettings/printerSettings114.bin"/><Relationship Id="rId13" Type="http://schemas.openxmlformats.org/officeDocument/2006/relationships/printerSettings" Target="../printerSettings/printerSettings119.bin"/><Relationship Id="rId18" Type="http://schemas.openxmlformats.org/officeDocument/2006/relationships/printerSettings" Target="../printerSettings/printerSettings124.bin"/><Relationship Id="rId3" Type="http://schemas.openxmlformats.org/officeDocument/2006/relationships/printerSettings" Target="../printerSettings/printerSettings109.bin"/><Relationship Id="rId7" Type="http://schemas.openxmlformats.org/officeDocument/2006/relationships/printerSettings" Target="../printerSettings/printerSettings113.bin"/><Relationship Id="rId12" Type="http://schemas.openxmlformats.org/officeDocument/2006/relationships/printerSettings" Target="../printerSettings/printerSettings118.bin"/><Relationship Id="rId17" Type="http://schemas.openxmlformats.org/officeDocument/2006/relationships/printerSettings" Target="../printerSettings/printerSettings123.bin"/><Relationship Id="rId2" Type="http://schemas.openxmlformats.org/officeDocument/2006/relationships/printerSettings" Target="../printerSettings/printerSettings108.bin"/><Relationship Id="rId16" Type="http://schemas.openxmlformats.org/officeDocument/2006/relationships/printerSettings" Target="../printerSettings/printerSettings122.bin"/><Relationship Id="rId1" Type="http://schemas.openxmlformats.org/officeDocument/2006/relationships/printerSettings" Target="../printerSettings/printerSettings107.bin"/><Relationship Id="rId6" Type="http://schemas.openxmlformats.org/officeDocument/2006/relationships/printerSettings" Target="../printerSettings/printerSettings112.bin"/><Relationship Id="rId11" Type="http://schemas.openxmlformats.org/officeDocument/2006/relationships/printerSettings" Target="../printerSettings/printerSettings117.bin"/><Relationship Id="rId5" Type="http://schemas.openxmlformats.org/officeDocument/2006/relationships/printerSettings" Target="../printerSettings/printerSettings111.bin"/><Relationship Id="rId15" Type="http://schemas.openxmlformats.org/officeDocument/2006/relationships/printerSettings" Target="../printerSettings/printerSettings121.bin"/><Relationship Id="rId10" Type="http://schemas.openxmlformats.org/officeDocument/2006/relationships/printerSettings" Target="../printerSettings/printerSettings116.bin"/><Relationship Id="rId19" Type="http://schemas.openxmlformats.org/officeDocument/2006/relationships/drawing" Target="../drawings/drawing7.xml"/><Relationship Id="rId4" Type="http://schemas.openxmlformats.org/officeDocument/2006/relationships/printerSettings" Target="../printerSettings/printerSettings110.bin"/><Relationship Id="rId9" Type="http://schemas.openxmlformats.org/officeDocument/2006/relationships/printerSettings" Target="../printerSettings/printerSettings115.bin"/><Relationship Id="rId14" Type="http://schemas.openxmlformats.org/officeDocument/2006/relationships/printerSettings" Target="../printerSettings/printerSettings120.bin"/></Relationships>
</file>

<file path=xl/worksheets/_rels/sheet9.xml.rels><?xml version="1.0" encoding="UTF-8" standalone="yes"?>
<Relationships xmlns="http://schemas.openxmlformats.org/package/2006/relationships"><Relationship Id="rId8" Type="http://schemas.openxmlformats.org/officeDocument/2006/relationships/printerSettings" Target="../printerSettings/printerSettings132.bin"/><Relationship Id="rId13" Type="http://schemas.openxmlformats.org/officeDocument/2006/relationships/printerSettings" Target="../printerSettings/printerSettings137.bin"/><Relationship Id="rId18" Type="http://schemas.openxmlformats.org/officeDocument/2006/relationships/printerSettings" Target="../printerSettings/printerSettings142.bin"/><Relationship Id="rId3" Type="http://schemas.openxmlformats.org/officeDocument/2006/relationships/printerSettings" Target="../printerSettings/printerSettings127.bin"/><Relationship Id="rId7" Type="http://schemas.openxmlformats.org/officeDocument/2006/relationships/printerSettings" Target="../printerSettings/printerSettings131.bin"/><Relationship Id="rId12" Type="http://schemas.openxmlformats.org/officeDocument/2006/relationships/printerSettings" Target="../printerSettings/printerSettings136.bin"/><Relationship Id="rId17" Type="http://schemas.openxmlformats.org/officeDocument/2006/relationships/printerSettings" Target="../printerSettings/printerSettings141.bin"/><Relationship Id="rId2" Type="http://schemas.openxmlformats.org/officeDocument/2006/relationships/printerSettings" Target="../printerSettings/printerSettings126.bin"/><Relationship Id="rId16" Type="http://schemas.openxmlformats.org/officeDocument/2006/relationships/printerSettings" Target="../printerSettings/printerSettings140.bin"/><Relationship Id="rId1" Type="http://schemas.openxmlformats.org/officeDocument/2006/relationships/printerSettings" Target="../printerSettings/printerSettings125.bin"/><Relationship Id="rId6" Type="http://schemas.openxmlformats.org/officeDocument/2006/relationships/printerSettings" Target="../printerSettings/printerSettings130.bin"/><Relationship Id="rId11" Type="http://schemas.openxmlformats.org/officeDocument/2006/relationships/printerSettings" Target="../printerSettings/printerSettings135.bin"/><Relationship Id="rId5" Type="http://schemas.openxmlformats.org/officeDocument/2006/relationships/printerSettings" Target="../printerSettings/printerSettings129.bin"/><Relationship Id="rId15" Type="http://schemas.openxmlformats.org/officeDocument/2006/relationships/printerSettings" Target="../printerSettings/printerSettings139.bin"/><Relationship Id="rId10" Type="http://schemas.openxmlformats.org/officeDocument/2006/relationships/printerSettings" Target="../printerSettings/printerSettings134.bin"/><Relationship Id="rId19" Type="http://schemas.openxmlformats.org/officeDocument/2006/relationships/drawing" Target="../drawings/drawing8.xml"/><Relationship Id="rId4" Type="http://schemas.openxmlformats.org/officeDocument/2006/relationships/printerSettings" Target="../printerSettings/printerSettings128.bin"/><Relationship Id="rId9" Type="http://schemas.openxmlformats.org/officeDocument/2006/relationships/printerSettings" Target="../printerSettings/printerSettings133.bin"/><Relationship Id="rId14" Type="http://schemas.openxmlformats.org/officeDocument/2006/relationships/printerSettings" Target="../printerSettings/printerSettings13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5CA453-6AFD-4746-94C2-4ECA91AC5F17}">
  <sheetPr codeName="Sheet6"/>
  <dimension ref="A1:F20"/>
  <sheetViews>
    <sheetView showGridLines="0" workbookViewId="0">
      <selection activeCell="C5" sqref="C5:F5"/>
    </sheetView>
  </sheetViews>
  <sheetFormatPr defaultColWidth="9" defaultRowHeight="16.5"/>
  <cols>
    <col min="1" max="1" width="3.5" style="164" customWidth="1"/>
    <col min="2" max="2" width="18" style="172" customWidth="1"/>
    <col min="3" max="3" width="6.625" style="172" customWidth="1"/>
    <col min="4" max="4" width="36" style="172" customWidth="1"/>
    <col min="5" max="5" width="11" style="172" customWidth="1"/>
    <col min="6" max="6" width="9" style="172"/>
    <col min="7" max="16384" width="9" style="166"/>
  </cols>
  <sheetData>
    <row r="1" spans="1:6">
      <c r="B1" s="165"/>
      <c r="C1" s="165"/>
      <c r="D1" s="165"/>
      <c r="E1" s="165"/>
      <c r="F1" s="165"/>
    </row>
    <row r="2" spans="1:6" ht="18.75">
      <c r="A2" s="487" t="s">
        <v>40</v>
      </c>
      <c r="B2" s="487"/>
      <c r="C2" s="487"/>
      <c r="D2" s="487"/>
      <c r="E2" s="487"/>
      <c r="F2" s="487"/>
    </row>
    <row r="3" spans="1:6">
      <c r="A3" s="491" t="s">
        <v>48</v>
      </c>
      <c r="B3" s="491"/>
      <c r="C3" s="491"/>
      <c r="D3" s="491"/>
      <c r="E3" s="491"/>
      <c r="F3" s="491"/>
    </row>
    <row r="4" spans="1:6">
      <c r="B4" s="168"/>
      <c r="C4" s="168"/>
      <c r="D4" s="168"/>
      <c r="E4" s="168"/>
      <c r="F4" s="168"/>
    </row>
    <row r="5" spans="1:6" ht="37.5" customHeight="1">
      <c r="A5" s="169">
        <v>1</v>
      </c>
      <c r="B5" s="170" t="s">
        <v>39</v>
      </c>
      <c r="C5" s="488"/>
      <c r="D5" s="489"/>
      <c r="E5" s="489"/>
      <c r="F5" s="490"/>
    </row>
    <row r="6" spans="1:6">
      <c r="A6" s="167"/>
      <c r="B6" s="171"/>
    </row>
    <row r="7" spans="1:6" ht="24.95" customHeight="1">
      <c r="A7" s="167">
        <v>2</v>
      </c>
      <c r="B7" s="171" t="s">
        <v>42</v>
      </c>
      <c r="C7" s="484"/>
      <c r="D7" s="485"/>
      <c r="E7" s="485"/>
      <c r="F7" s="486"/>
    </row>
    <row r="8" spans="1:6">
      <c r="A8" s="167"/>
      <c r="B8" s="171"/>
    </row>
    <row r="9" spans="1:6" ht="24.95" customHeight="1">
      <c r="A9" s="167">
        <v>3</v>
      </c>
      <c r="B9" s="171" t="s">
        <v>41</v>
      </c>
      <c r="C9" s="484"/>
      <c r="D9" s="485"/>
      <c r="E9" s="485"/>
      <c r="F9" s="486"/>
    </row>
    <row r="10" spans="1:6" hidden="1">
      <c r="A10" s="167"/>
      <c r="B10" s="171"/>
    </row>
    <row r="11" spans="1:6" ht="24.95" hidden="1" customHeight="1">
      <c r="A11" s="167">
        <v>4</v>
      </c>
      <c r="B11" s="171" t="s">
        <v>43</v>
      </c>
      <c r="C11" s="484" t="s">
        <v>103</v>
      </c>
      <c r="D11" s="485"/>
      <c r="E11" s="485"/>
      <c r="F11" s="486"/>
    </row>
    <row r="12" spans="1:6" ht="24.95" hidden="1" customHeight="1">
      <c r="A12" s="167">
        <v>5</v>
      </c>
      <c r="B12" s="171" t="s">
        <v>46</v>
      </c>
      <c r="C12" s="494">
        <v>6615</v>
      </c>
      <c r="D12" s="485"/>
      <c r="E12" s="485"/>
      <c r="F12" s="486"/>
    </row>
    <row r="13" spans="1:6" hidden="1">
      <c r="A13" s="167"/>
      <c r="B13" s="171"/>
    </row>
    <row r="14" spans="1:6" ht="24.95" hidden="1" customHeight="1">
      <c r="A14" s="167">
        <v>6</v>
      </c>
      <c r="B14" s="171" t="s">
        <v>44</v>
      </c>
      <c r="C14" s="492" t="s">
        <v>47</v>
      </c>
      <c r="D14" s="493"/>
      <c r="E14" s="173" t="s">
        <v>45</v>
      </c>
    </row>
    <row r="15" spans="1:6" ht="20.100000000000001" hidden="1" customHeight="1">
      <c r="C15" s="174"/>
      <c r="D15" s="175"/>
      <c r="E15" s="176"/>
    </row>
    <row r="16" spans="1:6" ht="20.100000000000001" hidden="1" customHeight="1">
      <c r="C16" s="177"/>
      <c r="D16" s="178"/>
      <c r="E16" s="179"/>
    </row>
    <row r="17" spans="3:5" ht="20.100000000000001" hidden="1" customHeight="1">
      <c r="C17" s="177"/>
      <c r="D17" s="178"/>
      <c r="E17" s="179"/>
    </row>
    <row r="18" spans="3:5" ht="20.100000000000001" hidden="1" customHeight="1">
      <c r="C18" s="180"/>
      <c r="D18" s="181"/>
      <c r="E18" s="182"/>
    </row>
    <row r="19" spans="3:5" hidden="1"/>
    <row r="20" spans="3:5" hidden="1"/>
  </sheetData>
  <sheetProtection selectLockedCells="1" selectUnlockedCells="1"/>
  <customSheetViews>
    <customSheetView guid="{F2279B93-E4FF-4A81-B734-06F92F73708D}" showGridLines="0" hiddenRows="1" state="hidden">
      <selection activeCell="C5" sqref="C5:F5"/>
      <pageMargins left="0.75" right="0.75" top="1" bottom="1" header="0.5" footer="0.5"/>
      <pageSetup orientation="portrait" r:id="rId1"/>
      <headerFooter alignWithMargins="0"/>
    </customSheetView>
    <customSheetView guid="{C3C2F6BE-1796-4187-BF38-BACEF6057F57}" showGridLines="0" hiddenRows="1" state="hidden">
      <selection activeCell="C5" sqref="C5:F5"/>
      <pageMargins left="0.75" right="0.75" top="1" bottom="1" header="0.5" footer="0.5"/>
      <pageSetup orientation="portrait" r:id="rId2"/>
      <headerFooter alignWithMargins="0"/>
    </customSheetView>
    <customSheetView guid="{5E2FF645-A015-403E-863B-BADF6B75C7D1}" showGridLines="0" hiddenRows="1" state="hidden">
      <selection activeCell="C5" sqref="C5:F5"/>
      <pageMargins left="0.75" right="0.75" top="1" bottom="1" header="0.5" footer="0.5"/>
      <pageSetup orientation="portrait" r:id="rId3"/>
      <headerFooter alignWithMargins="0"/>
    </customSheetView>
    <customSheetView guid="{25334923-91A5-4F88-9A10-8FA88873EC26}" showGridLines="0" hiddenRows="1" state="hidden">
      <selection activeCell="C5" sqref="C5:F5"/>
      <pageMargins left="0.75" right="0.75" top="1" bottom="1" header="0.5" footer="0.5"/>
      <pageSetup orientation="portrait" r:id="rId4"/>
      <headerFooter alignWithMargins="0"/>
    </customSheetView>
    <customSheetView guid="{4F47A486-EA66-4D4B-9D65-1ABEAC31AACE}" showGridLines="0" hiddenRows="1" state="hidden">
      <selection activeCell="C5" sqref="C5:F5"/>
      <pageMargins left="0.75" right="0.75" top="1" bottom="1" header="0.5" footer="0.5"/>
      <pageSetup orientation="portrait" r:id="rId5"/>
      <headerFooter alignWithMargins="0"/>
    </customSheetView>
    <customSheetView guid="{1A26D3B9-AD8D-4AE9-81F5-E0DF795F4658}" showGridLines="0" hiddenRows="1" state="hidden">
      <selection activeCell="C5" sqref="C5:F5"/>
      <pageMargins left="0.75" right="0.75" top="1" bottom="1" header="0.5" footer="0.5"/>
      <pageSetup orientation="portrait" r:id="rId6"/>
      <headerFooter alignWithMargins="0"/>
    </customSheetView>
    <customSheetView guid="{B0EE7D76-5806-4718-BDAD-3A3EA691E5E4}" showGridLines="0" hiddenRows="1" state="hidden">
      <selection activeCell="I14" sqref="I14"/>
      <pageMargins left="0.75" right="0.75" top="1" bottom="1" header="0.5" footer="0.5"/>
      <pageSetup orientation="portrait" r:id="rId7"/>
      <headerFooter alignWithMargins="0"/>
    </customSheetView>
    <customSheetView guid="{696D9240-6693-44E8-B9A4-2BFADD101EE2}" showGridLines="0" hiddenRows="1" state="hidden">
      <selection activeCell="C9" sqref="C9:F9"/>
      <pageMargins left="0.75" right="0.75" top="1" bottom="1" header="0.5" footer="0.5"/>
      <pageSetup orientation="portrait" r:id="rId8"/>
      <headerFooter alignWithMargins="0"/>
    </customSheetView>
    <customSheetView guid="{58D82F59-8CF6-455F-B9F4-081499FDF243}" showGridLines="0" hiddenRows="1" state="hidden">
      <selection activeCell="I14" sqref="I14"/>
      <pageMargins left="0.75" right="0.75" top="1" bottom="1" header="0.5" footer="0.5"/>
      <pageSetup orientation="portrait" r:id="rId9"/>
      <headerFooter alignWithMargins="0"/>
    </customSheetView>
    <customSheetView guid="{B1277D53-29D6-4226-81E2-084FB62977B6}" showGridLines="0" hiddenRows="1" state="hidden">
      <selection activeCell="I14" sqref="I14"/>
      <pageMargins left="0.75" right="0.75" top="1" bottom="1" header="0.5" footer="0.5"/>
      <pageSetup orientation="portrait" r:id="rId10"/>
      <headerFooter alignWithMargins="0"/>
    </customSheetView>
    <customSheetView guid="{E95B21C1-D936-4435-AF6F-90CF0B6A7506}" showGridLines="0" hiddenRows="1" state="hidden">
      <selection activeCell="C7" sqref="C7:F7"/>
      <pageMargins left="0.75" right="0.75" top="1" bottom="1" header="0.5" footer="0.5"/>
      <pageSetup orientation="portrait" r:id="rId11"/>
      <headerFooter alignWithMargins="0"/>
    </customSheetView>
    <customSheetView guid="{8DC3BA4D-7811-4245-A3D0-7EE4A8A001CA}" showGridLines="0" hiddenRows="1" state="hidden">
      <selection activeCell="C5" sqref="C5:F5"/>
      <pageMargins left="0.75" right="0.75" top="1" bottom="1" header="0.5" footer="0.5"/>
      <pageSetup orientation="portrait" r:id="rId12"/>
      <headerFooter alignWithMargins="0"/>
    </customSheetView>
    <customSheetView guid="{BAD0225F-C858-4E40-A5E7-64BB5328C88A}" showGridLines="0" hiddenRows="1" state="hidden">
      <selection activeCell="C5" sqref="C5:F5"/>
      <pageMargins left="0.75" right="0.75" top="1" bottom="1" header="0.5" footer="0.5"/>
      <pageSetup orientation="portrait" r:id="rId13"/>
      <headerFooter alignWithMargins="0"/>
    </customSheetView>
    <customSheetView guid="{CF0E662C-D3BC-4297-99E8-62C40B3B7AD9}" showGridLines="0" hiddenRows="1" state="hidden">
      <selection activeCell="C5" sqref="C5:F5"/>
      <pageMargins left="0.75" right="0.75" top="1" bottom="1" header="0.5" footer="0.5"/>
      <pageSetup orientation="portrait" r:id="rId14"/>
      <headerFooter alignWithMargins="0"/>
    </customSheetView>
    <customSheetView guid="{BEF72719-4CCF-4C9B-95F6-0F3535FF30B3}" showGridLines="0" hiddenRows="1" state="hidden">
      <selection activeCell="C5" sqref="C5:F5"/>
      <pageMargins left="0.75" right="0.75" top="1" bottom="1" header="0.5" footer="0.5"/>
      <pageSetup orientation="portrait" r:id="rId15"/>
      <headerFooter alignWithMargins="0"/>
    </customSheetView>
    <customSheetView guid="{398C7893-3C2A-4DA4-8552-014985533932}" showGridLines="0" hiddenRows="1" state="hidden">
      <selection activeCell="C5" sqref="C5:F5"/>
      <pageMargins left="0.75" right="0.75" top="1" bottom="1" header="0.5" footer="0.5"/>
      <pageSetup orientation="portrait" r:id="rId16"/>
      <headerFooter alignWithMargins="0"/>
    </customSheetView>
  </customSheetViews>
  <mergeCells count="8">
    <mergeCell ref="C7:F7"/>
    <mergeCell ref="A2:F2"/>
    <mergeCell ref="C5:F5"/>
    <mergeCell ref="A3:F3"/>
    <mergeCell ref="C14:D14"/>
    <mergeCell ref="C11:F11"/>
    <mergeCell ref="C12:F12"/>
    <mergeCell ref="C9:F9"/>
  </mergeCells>
  <phoneticPr fontId="28" type="noConversion"/>
  <pageMargins left="0.75" right="0.75" top="1" bottom="1" header="0.5" footer="0.5"/>
  <pageSetup orientation="portrait" r:id="rId17"/>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7C19AE-4BC1-4C8F-BF8C-83E008F3650C}">
  <sheetPr codeName="Sheet14">
    <tabColor rgb="FF00B0F0"/>
  </sheetPr>
  <dimension ref="A1:G35"/>
  <sheetViews>
    <sheetView view="pageBreakPreview" topLeftCell="B7" zoomScaleNormal="85" zoomScaleSheetLayoutView="100" workbookViewId="0">
      <selection activeCell="G30" sqref="G30"/>
    </sheetView>
  </sheetViews>
  <sheetFormatPr defaultColWidth="10" defaultRowHeight="16.5"/>
  <cols>
    <col min="1" max="1" width="10.625" style="33" customWidth="1"/>
    <col min="2" max="2" width="27.5" style="33" customWidth="1"/>
    <col min="3" max="3" width="21" style="33" customWidth="1"/>
    <col min="4" max="4" width="37.375" style="33" customWidth="1"/>
    <col min="5" max="5" width="10.625" style="31" customWidth="1"/>
    <col min="6" max="6" width="5.125" style="31" customWidth="1"/>
    <col min="7" max="7" width="5.875" style="31" customWidth="1"/>
    <col min="8" max="8" width="8.125" style="31" customWidth="1"/>
    <col min="9" max="9" width="10" style="31" customWidth="1"/>
    <col min="10" max="16384" width="10" style="31"/>
  </cols>
  <sheetData>
    <row r="1" spans="1:7" ht="18" customHeight="1">
      <c r="A1" s="44" t="str">
        <f>Cover!B3</f>
        <v>Specification No.: WR-1/C&amp;M/PS/I-3483/2024/Rfx-5005010196</v>
      </c>
      <c r="B1" s="45"/>
      <c r="C1" s="4"/>
      <c r="D1" s="5" t="s">
        <v>107</v>
      </c>
    </row>
    <row r="2" spans="1:7" ht="18" customHeight="1">
      <c r="A2" s="2"/>
      <c r="B2" s="6"/>
      <c r="C2" s="1"/>
      <c r="D2" s="1"/>
    </row>
    <row r="3" spans="1:7" ht="47.25" customHeight="1">
      <c r="A3" s="558" t="str">
        <f>Cover!$B$2</f>
        <v>“Construction of  cable trench cover slab and PCC work near equipment foundation in open store at 765/400/220 kV Seoni Sub station.”</v>
      </c>
      <c r="B3" s="558"/>
      <c r="C3" s="558"/>
      <c r="D3" s="558"/>
      <c r="E3" s="37"/>
      <c r="F3" s="37"/>
    </row>
    <row r="4" spans="1:7" ht="21.95" customHeight="1">
      <c r="A4" s="559" t="s">
        <v>231</v>
      </c>
      <c r="B4" s="559"/>
      <c r="C4" s="559"/>
      <c r="D4" s="559"/>
    </row>
    <row r="5" spans="1:7" ht="18" customHeight="1">
      <c r="A5" s="32"/>
    </row>
    <row r="6" spans="1:7" ht="18" customHeight="1">
      <c r="A6" s="24" t="str">
        <f>'  Sch-1'!A6</f>
        <v>Bidder’s Name and Address</v>
      </c>
      <c r="D6" s="46" t="s">
        <v>74</v>
      </c>
      <c r="E6" s="27"/>
      <c r="F6" s="25"/>
    </row>
    <row r="7" spans="1:7" ht="18" customHeight="1">
      <c r="A7" s="130" t="str">
        <f>'  Sch-1'!A7</f>
        <v xml:space="preserve">Bidder as </v>
      </c>
      <c r="D7" s="200" t="s">
        <v>110</v>
      </c>
      <c r="E7" s="27"/>
      <c r="F7" s="25"/>
    </row>
    <row r="8" spans="1:7">
      <c r="A8" s="34" t="s">
        <v>82</v>
      </c>
      <c r="B8" s="553" t="str">
        <f>IF('  Sch-1'!C8=0, "", '  Sch-1'!C8)</f>
        <v/>
      </c>
      <c r="C8" s="553"/>
      <c r="D8" s="212" t="s">
        <v>77</v>
      </c>
      <c r="E8" s="49"/>
      <c r="F8" s="27"/>
    </row>
    <row r="9" spans="1:7">
      <c r="A9" s="34" t="s">
        <v>83</v>
      </c>
      <c r="B9" s="553" t="str">
        <f>IF('  Sch-1'!C9=0, "", '  Sch-1'!C9)</f>
        <v/>
      </c>
      <c r="C9" s="553"/>
      <c r="D9" s="212" t="s">
        <v>111</v>
      </c>
      <c r="E9" s="49"/>
      <c r="F9" s="27"/>
    </row>
    <row r="10" spans="1:7">
      <c r="A10" s="35"/>
      <c r="B10" s="553" t="str">
        <f>IF('  Sch-1'!C10=0, "", '  Sch-1'!C10)</f>
        <v/>
      </c>
      <c r="C10" s="553"/>
      <c r="D10" s="212" t="s">
        <v>112</v>
      </c>
      <c r="E10" s="49"/>
      <c r="F10" s="27"/>
    </row>
    <row r="11" spans="1:7">
      <c r="A11" s="35"/>
      <c r="B11" s="553" t="str">
        <f>IF('  Sch-1'!C11=0, "", '  Sch-1'!C11)</f>
        <v/>
      </c>
      <c r="C11" s="553"/>
      <c r="D11" s="212" t="s">
        <v>113</v>
      </c>
      <c r="E11" s="49"/>
      <c r="F11" s="27"/>
    </row>
    <row r="12" spans="1:7" ht="18" customHeight="1">
      <c r="A12" s="38"/>
      <c r="B12" s="38"/>
      <c r="C12" s="38"/>
      <c r="D12" s="47"/>
    </row>
    <row r="13" spans="1:7" ht="21.95" customHeight="1">
      <c r="A13" s="39" t="s">
        <v>66</v>
      </c>
      <c r="B13" s="563" t="s">
        <v>65</v>
      </c>
      <c r="C13" s="564"/>
      <c r="D13" s="40" t="s">
        <v>67</v>
      </c>
      <c r="F13" s="31" t="s">
        <v>58</v>
      </c>
      <c r="G13" s="253">
        <f>Discount!L20</f>
        <v>0</v>
      </c>
    </row>
    <row r="14" spans="1:7" ht="14.45" customHeight="1">
      <c r="A14" s="228"/>
      <c r="B14" s="554"/>
      <c r="C14" s="554"/>
      <c r="D14" s="50"/>
      <c r="G14" s="326"/>
    </row>
    <row r="15" spans="1:7" ht="33" customHeight="1">
      <c r="A15" s="261">
        <v>1</v>
      </c>
      <c r="B15" s="555" t="s">
        <v>321</v>
      </c>
      <c r="C15" s="556"/>
      <c r="D15" s="272">
        <f>G15</f>
        <v>0</v>
      </c>
      <c r="F15" s="325">
        <f>'Sch-4'!D15</f>
        <v>0</v>
      </c>
      <c r="G15" s="31">
        <f>F15*(1-$G$13)</f>
        <v>0</v>
      </c>
    </row>
    <row r="16" spans="1:7" ht="33.75" customHeight="1">
      <c r="A16" s="261">
        <v>2</v>
      </c>
      <c r="B16" s="555" t="s">
        <v>335</v>
      </c>
      <c r="C16" s="556"/>
      <c r="D16" s="272">
        <f>G16</f>
        <v>0</v>
      </c>
      <c r="F16" s="31">
        <f>'  Sch-2'!G29</f>
        <v>0</v>
      </c>
      <c r="G16" s="31">
        <f>F16*(1-$G$13)</f>
        <v>0</v>
      </c>
    </row>
    <row r="17" spans="1:7" ht="49.5" hidden="1" customHeight="1">
      <c r="A17" s="261"/>
      <c r="B17" s="555" t="s">
        <v>329</v>
      </c>
      <c r="C17" s="556"/>
      <c r="D17" s="272">
        <f t="shared" ref="D17:D26" si="0">G17</f>
        <v>0</v>
      </c>
    </row>
    <row r="18" spans="1:7" ht="21.95" hidden="1" customHeight="1">
      <c r="A18" s="261"/>
      <c r="B18" s="555"/>
      <c r="C18" s="556"/>
      <c r="D18" s="272">
        <f t="shared" si="0"/>
        <v>0</v>
      </c>
      <c r="F18" s="325"/>
    </row>
    <row r="19" spans="1:7" ht="21.95" hidden="1" customHeight="1">
      <c r="A19" s="261"/>
      <c r="B19" s="555"/>
      <c r="C19" s="556"/>
      <c r="D19" s="272">
        <f t="shared" si="0"/>
        <v>0</v>
      </c>
    </row>
    <row r="20" spans="1:7" ht="48" hidden="1" customHeight="1">
      <c r="A20" s="261"/>
      <c r="B20" s="554"/>
      <c r="C20" s="554"/>
      <c r="D20" s="272">
        <f t="shared" si="0"/>
        <v>0</v>
      </c>
    </row>
    <row r="21" spans="1:7" ht="21.95" hidden="1" customHeight="1">
      <c r="A21" s="261"/>
      <c r="B21" s="555"/>
      <c r="C21" s="556"/>
      <c r="D21" s="272">
        <f t="shared" si="0"/>
        <v>0</v>
      </c>
      <c r="F21" s="325"/>
    </row>
    <row r="22" spans="1:7" ht="21.95" hidden="1" customHeight="1">
      <c r="A22" s="261"/>
      <c r="B22" s="555"/>
      <c r="C22" s="556"/>
      <c r="D22" s="272">
        <f t="shared" si="0"/>
        <v>0</v>
      </c>
    </row>
    <row r="23" spans="1:7" ht="61.5" hidden="1" customHeight="1">
      <c r="A23" s="225"/>
      <c r="B23" s="554"/>
      <c r="C23" s="554"/>
      <c r="D23" s="272">
        <f t="shared" si="0"/>
        <v>0</v>
      </c>
    </row>
    <row r="24" spans="1:7" ht="21.95" hidden="1" customHeight="1">
      <c r="A24" s="225"/>
      <c r="B24" s="555"/>
      <c r="C24" s="556"/>
      <c r="D24" s="272">
        <f t="shared" si="0"/>
        <v>0</v>
      </c>
      <c r="F24" s="325"/>
    </row>
    <row r="25" spans="1:7" ht="21.95" hidden="1" customHeight="1">
      <c r="A25" s="225"/>
      <c r="B25" s="555"/>
      <c r="C25" s="556"/>
      <c r="D25" s="272">
        <f t="shared" si="0"/>
        <v>0</v>
      </c>
    </row>
    <row r="26" spans="1:7" ht="4.9000000000000004" hidden="1" customHeight="1">
      <c r="A26" s="261"/>
      <c r="B26" s="554"/>
      <c r="C26" s="554"/>
      <c r="D26" s="272">
        <f t="shared" si="0"/>
        <v>0</v>
      </c>
    </row>
    <row r="27" spans="1:7" ht="21" customHeight="1">
      <c r="A27" s="261">
        <v>2</v>
      </c>
      <c r="B27" s="555" t="s">
        <v>333</v>
      </c>
      <c r="C27" s="556"/>
      <c r="D27" s="272">
        <v>0</v>
      </c>
      <c r="F27" s="325">
        <f>'Sch-3'!F19</f>
        <v>0</v>
      </c>
      <c r="G27" s="31">
        <f>F27*(1-$G$13)</f>
        <v>0</v>
      </c>
    </row>
    <row r="28" spans="1:7">
      <c r="A28" s="41"/>
      <c r="B28" s="557" t="s">
        <v>336</v>
      </c>
      <c r="C28" s="557"/>
      <c r="D28" s="272">
        <f>SUM(D15:D27)</f>
        <v>0</v>
      </c>
    </row>
    <row r="29" spans="1:7">
      <c r="A29" s="227"/>
      <c r="B29" s="561" t="s">
        <v>317</v>
      </c>
      <c r="C29" s="562"/>
      <c r="D29" s="273">
        <f>D28</f>
        <v>0</v>
      </c>
    </row>
    <row r="30" spans="1:7" ht="30" customHeight="1">
      <c r="A30" s="51"/>
      <c r="B30" s="52"/>
      <c r="C30" s="52"/>
      <c r="D30" s="53"/>
    </row>
    <row r="31" spans="1:7" ht="30" customHeight="1">
      <c r="A31" s="28" t="s">
        <v>78</v>
      </c>
      <c r="B31" s="85" t="str">
        <f>IF('  Sch-1'!C42=0,"", '  Sch-1'!C42)</f>
        <v/>
      </c>
      <c r="C31" s="29"/>
      <c r="D31" s="208"/>
      <c r="F31" s="30"/>
    </row>
    <row r="32" spans="1:7" ht="30" customHeight="1">
      <c r="A32" s="28" t="s">
        <v>79</v>
      </c>
      <c r="B32" s="85" t="str">
        <f>IF('  Sch-1'!C43=0,"", '  Sch-1'!C43)</f>
        <v/>
      </c>
      <c r="C32" s="29" t="s">
        <v>80</v>
      </c>
      <c r="D32" s="68" t="str">
        <f>IF('  Sch-1'!G42=0,"",'  Sch-1'!G42)</f>
        <v/>
      </c>
      <c r="F32" s="2"/>
    </row>
    <row r="33" spans="1:6" ht="30" customHeight="1">
      <c r="A33" s="3"/>
      <c r="B33" s="207"/>
      <c r="C33" s="29" t="s">
        <v>81</v>
      </c>
      <c r="D33" s="68" t="str">
        <f>IF('  Sch-1'!G43=0,"",'  Sch-1'!G43)</f>
        <v/>
      </c>
      <c r="F33" s="2"/>
    </row>
    <row r="34" spans="1:6" ht="30" customHeight="1">
      <c r="A34" s="3"/>
      <c r="B34" s="6"/>
      <c r="C34" s="29"/>
      <c r="D34" s="3"/>
      <c r="F34" s="30"/>
    </row>
    <row r="35" spans="1:6" ht="30" customHeight="1">
      <c r="A35" s="36"/>
      <c r="B35" s="36"/>
      <c r="C35" s="42"/>
      <c r="E35" s="43"/>
    </row>
  </sheetData>
  <sheetProtection password="8AFB" sheet="1" formatColumns="0" formatRows="0" selectLockedCells="1"/>
  <customSheetViews>
    <customSheetView guid="{F2279B93-E4FF-4A81-B734-06F92F73708D}" showPageBreaks="1" printArea="1" hiddenRows="1" hiddenColumns="1" view="pageBreakPreview">
      <selection activeCell="H16" sqref="H16"/>
      <pageMargins left="0.5" right="0.38" top="0.56999999999999995" bottom="0.48" header="0.38" footer="0.24"/>
      <printOptions horizontalCentered="1"/>
      <pageSetup paperSize="9" scale="99" fitToHeight="0" orientation="portrait" r:id="rId1"/>
      <headerFooter alignWithMargins="0">
        <oddFooter>&amp;R&amp;"Book Antiqua,Bold"&amp;10Schedule-6/ Page &amp;P of &amp;N</oddFooter>
      </headerFooter>
    </customSheetView>
    <customSheetView guid="{C3C2F6BE-1796-4187-BF38-BACEF6057F57}" scale="85" hiddenRows="1" hiddenColumns="1">
      <selection activeCell="L28" sqref="L28"/>
      <pageMargins left="0.5" right="0.38" top="0.56999999999999995" bottom="0.48" header="0.38" footer="0.24"/>
      <printOptions horizontalCentered="1"/>
      <pageSetup paperSize="9" fitToHeight="0" orientation="portrait" r:id="rId2"/>
      <headerFooter alignWithMargins="0">
        <oddFooter>&amp;R&amp;"Book Antiqua,Bold"&amp;10Schedule-6/ Page &amp;P of &amp;N</oddFooter>
      </headerFooter>
    </customSheetView>
    <customSheetView guid="{5E2FF645-A015-403E-863B-BADF6B75C7D1}" scale="85" printArea="1" hiddenRows="1" hiddenColumns="1" topLeftCell="A4">
      <selection activeCell="F4" sqref="F1:G65536"/>
      <pageMargins left="0.5" right="0.38" top="0.56999999999999995" bottom="0.48" header="0.38" footer="0.24"/>
      <printOptions horizontalCentered="1"/>
      <pageSetup paperSize="9" fitToHeight="0" orientation="portrait" r:id="rId3"/>
      <headerFooter alignWithMargins="0">
        <oddFooter>&amp;R&amp;"Book Antiqua,Bold"&amp;10Schedule-6/ Page &amp;P of &amp;N</oddFooter>
      </headerFooter>
    </customSheetView>
    <customSheetView guid="{25334923-91A5-4F88-9A10-8FA88873EC26}" scale="85" hiddenRows="1" hiddenColumns="1" topLeftCell="A15">
      <selection activeCell="L23" sqref="L23"/>
      <pageMargins left="0.5" right="0.38" top="0.56999999999999995" bottom="0.48" header="0.38" footer="0.24"/>
      <printOptions horizontalCentered="1"/>
      <pageSetup paperSize="9" fitToHeight="0" orientation="portrait" r:id="rId4"/>
      <headerFooter alignWithMargins="0">
        <oddFooter>&amp;R&amp;"Book Antiqua,Bold"&amp;10Schedule-6/ Page &amp;P of &amp;N</oddFooter>
      </headerFooter>
    </customSheetView>
    <customSheetView guid="{4F47A486-EA66-4D4B-9D65-1ABEAC31AACE}" scale="85" topLeftCell="A19">
      <selection activeCell="D27" sqref="D27"/>
      <pageMargins left="0.5" right="0.38" top="0.56999999999999995" bottom="0.48" header="0.38" footer="0.24"/>
      <printOptions horizontalCentered="1"/>
      <pageSetup paperSize="9" fitToHeight="0" orientation="portrait" r:id="rId5"/>
      <headerFooter alignWithMargins="0">
        <oddFooter>&amp;R&amp;"Book Antiqua,Bold"&amp;10Schedule-6/ Page &amp;P of &amp;N</oddFooter>
      </headerFooter>
    </customSheetView>
    <customSheetView guid="{1A26D3B9-AD8D-4AE9-81F5-E0DF795F4658}" topLeftCell="A13">
      <selection activeCell="D15" sqref="D15"/>
      <pageMargins left="0.5" right="0.38" top="0.56999999999999995" bottom="0.48" header="0.38" footer="0.24"/>
      <printOptions horizontalCentered="1"/>
      <pageSetup paperSize="9" fitToHeight="0" orientation="portrait" r:id="rId6"/>
      <headerFooter alignWithMargins="0">
        <oddFooter>&amp;R&amp;"Book Antiqua,Bold"&amp;10Schedule-6/ Page &amp;P of &amp;N</oddFooter>
      </headerFooter>
    </customSheetView>
    <customSheetView guid="{B0EE7D76-5806-4718-BDAD-3A3EA691E5E4}" topLeftCell="A7">
      <selection activeCell="F21" sqref="F21"/>
      <pageMargins left="0.5" right="0.38" top="0.56999999999999995" bottom="0.48" header="0.38" footer="0.24"/>
      <printOptions horizontalCentered="1"/>
      <pageSetup paperSize="9" fitToHeight="0" orientation="portrait" r:id="rId7"/>
      <headerFooter alignWithMargins="0">
        <oddFooter>&amp;R&amp;"Book Antiqua,Bold"&amp;10Schedule-6/ Page &amp;P of &amp;N</oddFooter>
      </headerFooter>
    </customSheetView>
    <customSheetView guid="{696D9240-6693-44E8-B9A4-2BFADD101EE2}">
      <selection activeCell="F21" sqref="F21"/>
      <pageMargins left="0.5" right="0.38" top="0.56999999999999995" bottom="0.48" header="0.38" footer="0.24"/>
      <printOptions horizontalCentered="1"/>
      <pageSetup paperSize="9" fitToHeight="0" orientation="portrait" r:id="rId8"/>
      <headerFooter alignWithMargins="0">
        <oddFooter>&amp;R&amp;"Book Antiqua,Bold"&amp;10Schedule-6/ Page &amp;P of &amp;N</oddFooter>
      </headerFooter>
    </customSheetView>
    <customSheetView guid="{58D82F59-8CF6-455F-B9F4-081499FDF243}" topLeftCell="A13">
      <selection activeCell="F21" sqref="F21"/>
      <pageMargins left="0.5" right="0.38" top="0.56999999999999995" bottom="0.48" header="0.38" footer="0.24"/>
      <printOptions horizontalCentered="1"/>
      <pageSetup paperSize="9" fitToHeight="0" orientation="portrait" r:id="rId9"/>
      <headerFooter alignWithMargins="0">
        <oddFooter>&amp;R&amp;"Book Antiqua,Bold"&amp;10Schedule-6/ Page &amp;P of &amp;N</oddFooter>
      </headerFooter>
    </customSheetView>
    <customSheetView guid="{B1277D53-29D6-4226-81E2-084FB62977B6}" topLeftCell="A28">
      <selection activeCell="B28" sqref="B28:D30"/>
      <pageMargins left="0.5" right="0.38" top="0.56999999999999995" bottom="0.48" header="0.38" footer="0.24"/>
      <printOptions horizontalCentered="1"/>
      <pageSetup paperSize="9" fitToHeight="0" orientation="portrait" r:id="rId10"/>
      <headerFooter alignWithMargins="0">
        <oddFooter>&amp;R&amp;"Book Antiqua,Bold"&amp;10Schedule-6/ Page &amp;P of &amp;N</oddFooter>
      </headerFooter>
    </customSheetView>
    <customSheetView guid="{E95B21C1-D936-4435-AF6F-90CF0B6A7506}" topLeftCell="A28">
      <selection activeCell="B28" sqref="B28:D30"/>
      <pageMargins left="0.5" right="0.38" top="0.56999999999999995" bottom="0.48" header="0.38" footer="0.24"/>
      <printOptions horizontalCentered="1"/>
      <pageSetup paperSize="9" fitToHeight="0" orientation="portrait" r:id="rId11"/>
      <headerFooter alignWithMargins="0">
        <oddFooter>&amp;R&amp;"Book Antiqua,Bold"&amp;10Schedule-6/ Page &amp;P of &amp;N</oddFooter>
      </headerFooter>
    </customSheetView>
    <customSheetView guid="{8DC3BA4D-7811-4245-A3D0-7EE4A8A001CA}" topLeftCell="A10">
      <selection activeCell="G6" sqref="G6"/>
      <pageMargins left="0.5" right="0.38" top="0.56999999999999995" bottom="0.48" header="0.38" footer="0.24"/>
      <printOptions horizontalCentered="1"/>
      <pageSetup paperSize="9" fitToHeight="0" orientation="portrait" r:id="rId12"/>
      <headerFooter alignWithMargins="0">
        <oddFooter>&amp;R&amp;"Book Antiqua,Bold"&amp;10Schedule-6/ Page &amp;P of &amp;N</oddFooter>
      </headerFooter>
    </customSheetView>
    <customSheetView guid="{BAD0225F-C858-4E40-A5E7-64BB5328C88A}" scale="85" hiddenColumns="1" topLeftCell="A22">
      <selection activeCell="L11" sqref="L11"/>
      <pageMargins left="0.5" right="0.38" top="0.56999999999999995" bottom="0.48" header="0.38" footer="0.24"/>
      <printOptions horizontalCentered="1"/>
      <pageSetup paperSize="9" fitToHeight="0" orientation="portrait" r:id="rId13"/>
      <headerFooter alignWithMargins="0">
        <oddFooter>&amp;R&amp;"Book Antiqua,Bold"&amp;10Schedule-6/ Page &amp;P of &amp;N</oddFooter>
      </headerFooter>
    </customSheetView>
    <customSheetView guid="{CF0E662C-D3BC-4297-99E8-62C40B3B7AD9}" scale="85" printArea="1" hiddenRows="1" hiddenColumns="1" topLeftCell="A4">
      <selection activeCell="F4" sqref="F1:G65536"/>
      <pageMargins left="0.5" right="0.38" top="0.56999999999999995" bottom="0.48" header="0.38" footer="0.24"/>
      <printOptions horizontalCentered="1"/>
      <pageSetup paperSize="9" fitToHeight="0" orientation="portrait" r:id="rId14"/>
      <headerFooter alignWithMargins="0">
        <oddFooter>&amp;R&amp;"Book Antiqua,Bold"&amp;10Schedule-6/ Page &amp;P of &amp;N</oddFooter>
      </headerFooter>
    </customSheetView>
    <customSheetView guid="{BEF72719-4CCF-4C9B-95F6-0F3535FF30B3}" scale="85" hiddenRows="1" hiddenColumns="1">
      <selection activeCell="K15" sqref="K15"/>
      <pageMargins left="0.5" right="0.38" top="0.56999999999999995" bottom="0.48" header="0.38" footer="0.24"/>
      <printOptions horizontalCentered="1"/>
      <pageSetup paperSize="9" fitToHeight="0" orientation="portrait" r:id="rId15"/>
      <headerFooter alignWithMargins="0">
        <oddFooter>&amp;R&amp;"Book Antiqua,Bold"&amp;10Schedule-6/ Page &amp;P of &amp;N</oddFooter>
      </headerFooter>
    </customSheetView>
    <customSheetView guid="{398C7893-3C2A-4DA4-8552-014985533932}" showPageBreaks="1" printArea="1" hiddenRows="1" hiddenColumns="1" view="pageBreakPreview">
      <selection activeCell="H16" sqref="H16"/>
      <pageMargins left="0.5" right="0.38" top="0.56999999999999995" bottom="0.48" header="0.38" footer="0.24"/>
      <printOptions horizontalCentered="1"/>
      <pageSetup paperSize="9" scale="99" fitToHeight="0" orientation="portrait" r:id="rId16"/>
      <headerFooter alignWithMargins="0">
        <oddFooter>&amp;R&amp;"Book Antiqua,Bold"&amp;10Schedule-6/ Page &amp;P of &amp;N</oddFooter>
      </headerFooter>
    </customSheetView>
  </customSheetViews>
  <mergeCells count="23">
    <mergeCell ref="B11:C11"/>
    <mergeCell ref="B26:C26"/>
    <mergeCell ref="B29:C29"/>
    <mergeCell ref="B13:C13"/>
    <mergeCell ref="B14:C14"/>
    <mergeCell ref="B28:C28"/>
    <mergeCell ref="B15:C15"/>
    <mergeCell ref="B27:C27"/>
    <mergeCell ref="B23:C23"/>
    <mergeCell ref="B24:C24"/>
    <mergeCell ref="B25:C25"/>
    <mergeCell ref="A3:D3"/>
    <mergeCell ref="A4:D4"/>
    <mergeCell ref="B8:C8"/>
    <mergeCell ref="B9:C9"/>
    <mergeCell ref="B10:C10"/>
    <mergeCell ref="B22:C22"/>
    <mergeCell ref="B16:C16"/>
    <mergeCell ref="B17:C17"/>
    <mergeCell ref="B18:C18"/>
    <mergeCell ref="B19:C19"/>
    <mergeCell ref="B20:C20"/>
    <mergeCell ref="B21:C21"/>
  </mergeCells>
  <printOptions horizontalCentered="1"/>
  <pageMargins left="0.5" right="0.38" top="0.56999999999999995" bottom="0.48" header="0.38" footer="0.24"/>
  <pageSetup paperSize="9" scale="99" fitToHeight="0" orientation="portrait" r:id="rId17"/>
  <headerFooter alignWithMargins="0">
    <oddFooter>&amp;R&amp;"Book Antiqua,Bold"&amp;10Schedule-6/ Page &amp;P of &amp;N</oddFooter>
  </headerFooter>
  <drawing r:id="rId18"/>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9DB3DE-F879-4C47-BDD2-781EA78903EA}">
  <sheetPr codeName="Sheet11">
    <tabColor indexed="11"/>
  </sheetPr>
  <dimension ref="A1:W35"/>
  <sheetViews>
    <sheetView showZeros="0" topLeftCell="A5" zoomScale="79" zoomScaleNormal="79" zoomScaleSheetLayoutView="100" workbookViewId="0">
      <selection activeCell="G19" sqref="G19"/>
    </sheetView>
  </sheetViews>
  <sheetFormatPr defaultColWidth="9" defaultRowHeight="16.5"/>
  <cols>
    <col min="1" max="2" width="6.625" style="110" customWidth="1"/>
    <col min="3" max="3" width="21.625" style="110" customWidth="1"/>
    <col min="4" max="4" width="13.375" style="110" customWidth="1"/>
    <col min="5" max="5" width="23.625" style="110" customWidth="1"/>
    <col min="6" max="6" width="11.875" style="110" customWidth="1"/>
    <col min="7" max="7" width="19.5" style="110" customWidth="1"/>
    <col min="8" max="8" width="19.5" style="186" customWidth="1"/>
    <col min="9" max="9" width="15.375" style="187" hidden="1" customWidth="1"/>
    <col min="10" max="10" width="18.375" style="188" hidden="1" customWidth="1"/>
    <col min="11" max="11" width="8" style="188" hidden="1" customWidth="1"/>
    <col min="12" max="12" width="13" style="188" customWidth="1"/>
    <col min="13" max="13" width="8.25" style="188" customWidth="1"/>
    <col min="14" max="14" width="18.75" style="188" customWidth="1"/>
    <col min="15" max="15" width="15.375" style="188" customWidth="1"/>
    <col min="16" max="16" width="9.875" style="188" customWidth="1"/>
    <col min="17" max="17" width="14.25" style="188" customWidth="1"/>
    <col min="18" max="22" width="9" style="188" customWidth="1"/>
    <col min="23" max="23" width="9" style="188"/>
    <col min="24" max="16384" width="9" style="60"/>
  </cols>
  <sheetData>
    <row r="1" spans="1:23" s="99" customFormat="1" ht="39.950000000000003" customHeight="1">
      <c r="A1" s="565" t="s">
        <v>27</v>
      </c>
      <c r="B1" s="565"/>
      <c r="C1" s="565"/>
      <c r="D1" s="565"/>
      <c r="E1" s="565"/>
      <c r="F1" s="565"/>
      <c r="G1" s="565"/>
      <c r="H1" s="183"/>
      <c r="I1" s="184"/>
      <c r="J1" s="185"/>
      <c r="K1" s="185"/>
      <c r="L1" s="185"/>
      <c r="M1" s="185"/>
      <c r="N1" s="185"/>
      <c r="O1" s="185"/>
      <c r="P1" s="185"/>
      <c r="Q1" s="185"/>
      <c r="R1" s="185"/>
      <c r="S1" s="185"/>
      <c r="T1" s="185"/>
      <c r="U1" s="185"/>
      <c r="V1" s="185"/>
      <c r="W1" s="185"/>
    </row>
    <row r="2" spans="1:23" ht="18" customHeight="1">
      <c r="A2" s="55" t="str">
        <f>Cover!B3</f>
        <v>Specification No.: WR-1/C&amp;M/PS/I-3483/2024/Rfx-5005010196</v>
      </c>
      <c r="B2" s="55"/>
      <c r="C2" s="56"/>
      <c r="D2" s="57"/>
      <c r="E2" s="57"/>
      <c r="F2" s="57"/>
      <c r="G2" s="59" t="s">
        <v>26</v>
      </c>
    </row>
    <row r="3" spans="1:23" ht="18" customHeight="1">
      <c r="A3" s="105"/>
      <c r="B3" s="105"/>
      <c r="C3" s="106"/>
      <c r="D3" s="107"/>
      <c r="E3" s="107"/>
      <c r="F3" s="107"/>
      <c r="G3" s="108"/>
    </row>
    <row r="4" spans="1:23" ht="18.95" customHeight="1">
      <c r="A4" s="568" t="s">
        <v>22</v>
      </c>
      <c r="B4" s="568"/>
      <c r="C4" s="568"/>
      <c r="D4" s="568"/>
      <c r="E4" s="568"/>
      <c r="F4" s="568"/>
      <c r="G4" s="568"/>
    </row>
    <row r="5" spans="1:23" ht="21" customHeight="1">
      <c r="A5" s="46" t="s">
        <v>74</v>
      </c>
      <c r="B5" s="27"/>
      <c r="C5" s="25"/>
      <c r="D5" s="100"/>
      <c r="E5" s="100"/>
      <c r="F5" s="100"/>
      <c r="G5" s="100"/>
    </row>
    <row r="6" spans="1:23" ht="21" customHeight="1">
      <c r="A6" s="200" t="s">
        <v>110</v>
      </c>
      <c r="B6" s="27"/>
      <c r="C6" s="25"/>
      <c r="D6" s="100"/>
      <c r="E6" s="100"/>
      <c r="F6" s="100"/>
      <c r="G6" s="100"/>
    </row>
    <row r="7" spans="1:23" ht="21" customHeight="1">
      <c r="A7" s="212" t="s">
        <v>77</v>
      </c>
      <c r="B7" s="49"/>
      <c r="C7" s="27"/>
      <c r="D7" s="100"/>
      <c r="E7" s="100"/>
      <c r="F7" s="100"/>
      <c r="G7" s="100"/>
    </row>
    <row r="8" spans="1:23" ht="21" customHeight="1">
      <c r="A8" s="212" t="s">
        <v>111</v>
      </c>
      <c r="B8" s="49"/>
      <c r="C8" s="27"/>
      <c r="D8" s="100"/>
      <c r="E8" s="100"/>
      <c r="F8" s="100"/>
      <c r="G8" s="100"/>
    </row>
    <row r="9" spans="1:23" ht="21" customHeight="1">
      <c r="A9" s="212" t="s">
        <v>112</v>
      </c>
      <c r="B9" s="49"/>
      <c r="C9" s="27"/>
      <c r="D9" s="100"/>
      <c r="E9" s="100"/>
      <c r="F9" s="100"/>
      <c r="G9" s="100"/>
    </row>
    <row r="10" spans="1:23" ht="21" customHeight="1">
      <c r="A10" s="212" t="s">
        <v>113</v>
      </c>
      <c r="B10" s="49"/>
      <c r="C10" s="27"/>
      <c r="D10" s="100"/>
      <c r="E10" s="100"/>
      <c r="F10" s="100"/>
      <c r="G10" s="100"/>
    </row>
    <row r="11" spans="1:23" ht="21" customHeight="1">
      <c r="A11" s="100"/>
      <c r="B11" s="100"/>
      <c r="C11" s="100"/>
      <c r="D11" s="100"/>
      <c r="E11" s="100"/>
      <c r="F11" s="100"/>
      <c r="G11" s="100"/>
    </row>
    <row r="12" spans="1:23" ht="42" customHeight="1">
      <c r="A12" s="111" t="s">
        <v>23</v>
      </c>
      <c r="B12" s="111"/>
      <c r="C12" s="566" t="str">
        <f>Cover!$B$2</f>
        <v>“Construction of  cable trench cover slab and PCC work near equipment foundation in open store at 765/400/220 kV Seoni Sub station.”</v>
      </c>
      <c r="D12" s="566"/>
      <c r="E12" s="566"/>
      <c r="F12" s="566"/>
      <c r="G12" s="566"/>
    </row>
    <row r="13" spans="1:23" ht="21" customHeight="1">
      <c r="A13" s="580" t="s">
        <v>121</v>
      </c>
      <c r="B13" s="580"/>
      <c r="C13" s="580"/>
      <c r="D13" s="580"/>
      <c r="E13" s="580"/>
      <c r="F13" s="580"/>
      <c r="G13" s="580"/>
    </row>
    <row r="14" spans="1:23" ht="21" customHeight="1">
      <c r="A14" s="580" t="s">
        <v>122</v>
      </c>
      <c r="B14" s="580"/>
      <c r="C14" s="580"/>
      <c r="D14" s="580"/>
      <c r="E14" s="580"/>
      <c r="F14" s="580"/>
      <c r="G14" s="580"/>
    </row>
    <row r="15" spans="1:23" ht="21" customHeight="1">
      <c r="A15" s="109" t="s">
        <v>21</v>
      </c>
      <c r="B15" s="215"/>
      <c r="C15" s="216"/>
      <c r="D15" s="65"/>
      <c r="E15" s="214"/>
      <c r="F15" s="214"/>
      <c r="G15" s="214"/>
    </row>
    <row r="16" spans="1:23" ht="45.75" customHeight="1">
      <c r="A16" s="567" t="s">
        <v>24</v>
      </c>
      <c r="B16" s="567"/>
      <c r="C16" s="567"/>
      <c r="D16" s="567"/>
      <c r="E16" s="567"/>
      <c r="F16" s="567"/>
      <c r="G16" s="567"/>
      <c r="J16" s="256" t="s">
        <v>105</v>
      </c>
      <c r="K16" s="257"/>
      <c r="L16" s="257" t="s">
        <v>106</v>
      </c>
      <c r="M16" s="198"/>
      <c r="O16" s="247"/>
    </row>
    <row r="17" spans="1:23" ht="54.75" customHeight="1">
      <c r="B17" s="113">
        <v>1</v>
      </c>
      <c r="C17" s="581" t="s">
        <v>314</v>
      </c>
      <c r="D17" s="582"/>
      <c r="E17" s="582"/>
      <c r="F17" s="583"/>
      <c r="G17" s="193"/>
      <c r="I17" s="194">
        <f>'Sch-4'!D19</f>
        <v>0</v>
      </c>
      <c r="J17" s="254">
        <f>IF(I17=0,0,G17/I17)</f>
        <v>0</v>
      </c>
      <c r="L17" s="196"/>
    </row>
    <row r="18" spans="1:23" ht="54.75" customHeight="1">
      <c r="B18" s="579" t="s">
        <v>234</v>
      </c>
      <c r="C18" s="579"/>
      <c r="D18" s="579"/>
      <c r="E18" s="579"/>
      <c r="F18" s="579"/>
      <c r="G18" s="579"/>
      <c r="I18" s="194"/>
      <c r="J18" s="254"/>
    </row>
    <row r="19" spans="1:23" ht="54" customHeight="1">
      <c r="B19" s="113">
        <v>2</v>
      </c>
      <c r="C19" s="581" t="s">
        <v>315</v>
      </c>
      <c r="D19" s="582"/>
      <c r="E19" s="582"/>
      <c r="F19" s="583"/>
      <c r="G19" s="116"/>
      <c r="I19" s="194"/>
      <c r="J19" s="255">
        <f>G19</f>
        <v>0</v>
      </c>
    </row>
    <row r="20" spans="1:23" s="102" customFormat="1" ht="87.75" customHeight="1">
      <c r="A20" s="101"/>
      <c r="B20" s="570" t="s">
        <v>235</v>
      </c>
      <c r="C20" s="571"/>
      <c r="D20" s="571"/>
      <c r="E20" s="571"/>
      <c r="F20" s="571"/>
      <c r="G20" s="571"/>
      <c r="H20" s="186"/>
      <c r="I20" s="195"/>
      <c r="J20" s="203"/>
      <c r="K20" s="189"/>
      <c r="L20" s="197">
        <f>J19+J17</f>
        <v>0</v>
      </c>
      <c r="M20" s="189"/>
      <c r="N20" s="189"/>
      <c r="O20" s="189"/>
      <c r="P20" s="189"/>
      <c r="Q20" s="189"/>
      <c r="R20" s="189"/>
      <c r="S20" s="189"/>
      <c r="T20" s="189"/>
      <c r="U20" s="189"/>
      <c r="V20" s="189"/>
      <c r="W20" s="189"/>
    </row>
    <row r="21" spans="1:23" s="102" customFormat="1" ht="24.75" hidden="1" customHeight="1">
      <c r="A21" s="101"/>
      <c r="B21" s="211">
        <v>5</v>
      </c>
      <c r="C21" s="572" t="s">
        <v>108</v>
      </c>
      <c r="D21" s="573"/>
      <c r="E21" s="573"/>
      <c r="F21" s="573"/>
      <c r="G21" s="574"/>
      <c r="H21" s="186"/>
      <c r="I21" s="195"/>
      <c r="J21" s="203"/>
      <c r="K21" s="189"/>
      <c r="L21" s="189"/>
      <c r="M21" s="189"/>
      <c r="N21" s="189"/>
      <c r="O21" s="189"/>
      <c r="P21" s="189"/>
      <c r="Q21" s="189"/>
      <c r="R21" s="189"/>
      <c r="S21" s="189"/>
      <c r="T21" s="189"/>
      <c r="U21" s="189"/>
      <c r="V21" s="189"/>
      <c r="W21" s="189"/>
    </row>
    <row r="22" spans="1:23" s="102" customFormat="1" ht="61.5" hidden="1" customHeight="1">
      <c r="A22" s="101"/>
      <c r="B22" s="575"/>
      <c r="C22" s="576"/>
      <c r="D22" s="576"/>
      <c r="E22" s="576"/>
      <c r="F22" s="576"/>
      <c r="G22" s="577"/>
      <c r="H22" s="186"/>
      <c r="I22" s="195" t="e">
        <f>'  Sch-1'!#REF!+'  Sch-2'!#REF!+#REF!</f>
        <v>#REF!</v>
      </c>
      <c r="J22" s="197">
        <f>G22</f>
        <v>0</v>
      </c>
      <c r="K22" s="189"/>
      <c r="L22" s="189"/>
      <c r="M22" s="189"/>
      <c r="N22" s="189"/>
      <c r="O22" s="189"/>
      <c r="P22" s="189"/>
      <c r="Q22" s="189"/>
      <c r="R22" s="189"/>
      <c r="S22" s="189"/>
      <c r="T22" s="189"/>
      <c r="U22" s="189"/>
      <c r="V22" s="189"/>
      <c r="W22" s="189"/>
    </row>
    <row r="23" spans="1:23" s="102" customFormat="1" ht="48.75" hidden="1" customHeight="1">
      <c r="A23" s="101"/>
      <c r="B23" s="584" t="s">
        <v>109</v>
      </c>
      <c r="C23" s="585"/>
      <c r="D23" s="585"/>
      <c r="E23" s="585"/>
      <c r="F23" s="585"/>
      <c r="G23" s="585"/>
      <c r="H23" s="186"/>
      <c r="I23" s="186"/>
      <c r="J23" s="189"/>
      <c r="K23" s="189"/>
      <c r="L23" s="189"/>
      <c r="M23" s="189"/>
      <c r="N23" s="189"/>
      <c r="O23" s="189"/>
      <c r="P23" s="189"/>
      <c r="Q23" s="189"/>
      <c r="R23" s="189"/>
      <c r="S23" s="189"/>
      <c r="T23" s="189"/>
      <c r="U23" s="189"/>
      <c r="V23" s="189"/>
      <c r="W23" s="189"/>
    </row>
    <row r="24" spans="1:23" s="102" customFormat="1" ht="33" customHeight="1">
      <c r="A24" s="104" t="s">
        <v>25</v>
      </c>
      <c r="B24" s="114"/>
      <c r="C24" s="112"/>
      <c r="E24" s="115"/>
      <c r="F24" s="115"/>
      <c r="G24" s="103"/>
      <c r="H24" s="186"/>
      <c r="I24" s="186"/>
      <c r="J24" s="189"/>
      <c r="K24" s="189"/>
      <c r="L24" s="189"/>
      <c r="M24" s="189"/>
      <c r="N24" s="189"/>
      <c r="O24" s="189"/>
      <c r="P24" s="189"/>
      <c r="Q24" s="189"/>
      <c r="R24" s="189"/>
      <c r="S24" s="189"/>
      <c r="T24" s="189"/>
      <c r="U24" s="189"/>
      <c r="V24" s="189"/>
      <c r="W24" s="189"/>
    </row>
    <row r="25" spans="1:23" s="102" customFormat="1" ht="33" customHeight="1">
      <c r="A25" s="27" t="s">
        <v>92</v>
      </c>
      <c r="B25" s="114"/>
      <c r="C25" s="112"/>
      <c r="E25" s="115"/>
      <c r="F25" s="115"/>
      <c r="G25" s="103"/>
      <c r="H25" s="186"/>
      <c r="I25" s="186"/>
      <c r="J25" s="189"/>
      <c r="K25" s="189"/>
      <c r="L25" s="189"/>
      <c r="M25" s="189"/>
      <c r="N25" s="189"/>
      <c r="O25" s="189"/>
      <c r="P25" s="189"/>
      <c r="Q25" s="189"/>
      <c r="R25" s="189"/>
      <c r="S25" s="189"/>
      <c r="T25" s="189"/>
      <c r="U25" s="189"/>
      <c r="V25" s="189"/>
      <c r="W25" s="189"/>
    </row>
    <row r="26" spans="1:23" s="102" customFormat="1" ht="33" customHeight="1">
      <c r="A26" s="213" t="s">
        <v>114</v>
      </c>
      <c r="B26" s="114"/>
      <c r="C26" s="112"/>
      <c r="E26" s="115"/>
      <c r="F26" s="115"/>
      <c r="G26" s="103"/>
      <c r="H26" s="190"/>
      <c r="I26" s="186"/>
      <c r="J26" s="189"/>
      <c r="K26" s="189"/>
      <c r="L26" s="189"/>
      <c r="M26" s="189"/>
      <c r="N26" s="189"/>
      <c r="O26" s="189"/>
      <c r="P26" s="189"/>
      <c r="Q26" s="189"/>
      <c r="R26" s="189"/>
      <c r="S26" s="189"/>
      <c r="T26" s="189"/>
      <c r="U26" s="189"/>
      <c r="V26" s="189"/>
      <c r="W26" s="189"/>
    </row>
    <row r="27" spans="1:23" ht="21" customHeight="1">
      <c r="A27" s="578" t="s">
        <v>115</v>
      </c>
      <c r="B27" s="578"/>
      <c r="C27" s="578"/>
      <c r="D27" s="578"/>
      <c r="E27" s="578"/>
      <c r="F27" s="578"/>
      <c r="G27" s="578"/>
      <c r="H27" s="188"/>
    </row>
    <row r="28" spans="1:23" ht="33" customHeight="1">
      <c r="A28" s="215" t="s">
        <v>116</v>
      </c>
      <c r="B28" s="215"/>
      <c r="C28" s="216"/>
      <c r="D28" s="65"/>
      <c r="E28" s="214"/>
      <c r="F28" s="214"/>
      <c r="G28" s="214"/>
      <c r="H28" s="188"/>
    </row>
    <row r="29" spans="1:23" ht="33" customHeight="1">
      <c r="A29" s="102"/>
      <c r="B29" s="27"/>
      <c r="C29" s="102"/>
      <c r="D29" s="54"/>
      <c r="E29" s="61"/>
      <c r="F29" s="61"/>
      <c r="G29" s="61"/>
      <c r="H29" s="191"/>
    </row>
    <row r="30" spans="1:23" ht="33" customHeight="1">
      <c r="A30" s="74"/>
      <c r="B30" s="74"/>
      <c r="C30" s="84"/>
      <c r="D30" s="61"/>
      <c r="E30" s="27"/>
      <c r="F30" s="27"/>
      <c r="G30" s="67" t="s">
        <v>93</v>
      </c>
      <c r="H30" s="188"/>
    </row>
    <row r="31" spans="1:23" ht="33" customHeight="1">
      <c r="A31" s="74"/>
      <c r="B31" s="74"/>
      <c r="C31" s="84"/>
      <c r="D31" s="61"/>
      <c r="E31" s="27"/>
      <c r="F31" s="27"/>
      <c r="G31" s="67" t="str">
        <f>"For and on behalf of " &amp; '  Sch-1'!C8</f>
        <v xml:space="preserve">For and on behalf of </v>
      </c>
      <c r="H31" s="188"/>
    </row>
    <row r="32" spans="1:23" ht="33" customHeight="1">
      <c r="A32" s="72"/>
      <c r="B32" s="72"/>
      <c r="C32" s="72"/>
      <c r="D32" s="86"/>
      <c r="E32" s="79"/>
      <c r="F32" s="79"/>
      <c r="G32" s="60"/>
      <c r="H32" s="192"/>
    </row>
    <row r="33" spans="1:7" ht="15">
      <c r="A33" s="98" t="s">
        <v>19</v>
      </c>
      <c r="B33" s="98"/>
      <c r="C33" s="86" t="str">
        <f>'  Sch-1'!C42</f>
        <v/>
      </c>
      <c r="D33" s="86"/>
      <c r="E33" s="79" t="s">
        <v>94</v>
      </c>
      <c r="F33" s="569" t="str">
        <f>'  Sch-1'!G42</f>
        <v/>
      </c>
      <c r="G33" s="569"/>
    </row>
    <row r="34" spans="1:7">
      <c r="A34" s="98" t="s">
        <v>20</v>
      </c>
      <c r="B34" s="98"/>
      <c r="C34" s="87" t="str">
        <f>'  Sch-1'!C43</f>
        <v/>
      </c>
      <c r="D34" s="88"/>
      <c r="E34" s="79" t="s">
        <v>95</v>
      </c>
      <c r="F34" s="569" t="str">
        <f>'  Sch-1'!G43</f>
        <v/>
      </c>
      <c r="G34" s="569"/>
    </row>
    <row r="35" spans="1:7">
      <c r="A35" s="74"/>
      <c r="B35" s="74"/>
      <c r="C35" s="74"/>
      <c r="D35" s="74"/>
      <c r="E35" s="79"/>
      <c r="F35" s="79"/>
      <c r="G35" s="209"/>
    </row>
  </sheetData>
  <sheetProtection password="8AFB" sheet="1" formatColumns="0" formatRows="0" selectLockedCells="1"/>
  <customSheetViews>
    <customSheetView guid="{F2279B93-E4FF-4A81-B734-06F92F73708D}" scale="79" zeroValues="0" hiddenRows="1" hiddenColumns="1" topLeftCell="A5">
      <selection activeCell="G19" sqref="G19"/>
      <pageMargins left="0.72" right="0.49" top="0.62" bottom="0.52" header="0.32" footer="0.27"/>
      <pageSetup scale="96" orientation="portrait" r:id="rId1"/>
      <headerFooter alignWithMargins="0">
        <oddFooter>&amp;R&amp;"Book Antiqua,Bold"&amp;10Letter of Discount  / Page &amp;P of &amp;N</oddFooter>
      </headerFooter>
    </customSheetView>
    <customSheetView guid="{C3C2F6BE-1796-4187-BF38-BACEF6057F57}" scale="79" zeroValues="0" hiddenRows="1" hiddenColumns="1" topLeftCell="C1">
      <selection activeCell="G19" sqref="G19"/>
      <pageMargins left="0.72" right="0.49" top="0.62" bottom="0.52" header="0.32" footer="0.27"/>
      <pageSetup scale="96" orientation="portrait" r:id="rId2"/>
      <headerFooter alignWithMargins="0">
        <oddFooter>&amp;R&amp;"Book Antiqua,Bold"&amp;10Letter of Discount  / Page &amp;P of &amp;N</oddFooter>
      </headerFooter>
    </customSheetView>
    <customSheetView guid="{5E2FF645-A015-403E-863B-BADF6B75C7D1}" scale="79" zeroValues="0" hiddenRows="1" hiddenColumns="1" topLeftCell="C1">
      <selection activeCell="G17" sqref="G17"/>
      <pageMargins left="0.72" right="0.49" top="0.62" bottom="0.52" header="0.32" footer="0.27"/>
      <pageSetup scale="96" orientation="portrait" r:id="rId3"/>
      <headerFooter alignWithMargins="0">
        <oddFooter>&amp;R&amp;"Book Antiqua,Bold"&amp;10Letter of Discount  / Page &amp;P of &amp;N</oddFooter>
      </headerFooter>
    </customSheetView>
    <customSheetView guid="{25334923-91A5-4F88-9A10-8FA88873EC26}" scale="79" zeroValues="0" hiddenRows="1" hiddenColumns="1" topLeftCell="A14">
      <selection activeCell="G17" sqref="G17"/>
      <pageMargins left="0.72" right="0.49" top="0.62" bottom="0.52" header="0.32" footer="0.27"/>
      <pageSetup scale="96" orientation="portrait" r:id="rId4"/>
      <headerFooter alignWithMargins="0">
        <oddFooter>&amp;R&amp;"Book Antiqua,Bold"&amp;10Letter of Discount  / Page &amp;P of &amp;N</oddFooter>
      </headerFooter>
    </customSheetView>
    <customSheetView guid="{4F47A486-EA66-4D4B-9D65-1ABEAC31AACE}" scale="68" zeroValues="0" hiddenRows="1" hiddenColumns="1" topLeftCell="A16">
      <selection activeCell="G17" sqref="G17"/>
      <pageMargins left="0.72" right="0.49" top="0.62" bottom="0.52" header="0.32" footer="0.27"/>
      <pageSetup scale="96" orientation="portrait" r:id="rId5"/>
      <headerFooter alignWithMargins="0">
        <oddFooter>&amp;R&amp;"Book Antiqua,Bold"&amp;10Letter of Discount  / Page &amp;P of &amp;N</oddFooter>
      </headerFooter>
    </customSheetView>
    <customSheetView guid="{1A26D3B9-AD8D-4AE9-81F5-E0DF795F4658}" zeroValues="0" hiddenRows="1" hiddenColumns="1" topLeftCell="A12">
      <selection activeCell="G15" sqref="G15"/>
      <pageMargins left="0.72" right="0.49" top="0.62" bottom="0.52" header="0.32" footer="0.27"/>
      <pageSetup scale="96" orientation="portrait" r:id="rId6"/>
      <headerFooter alignWithMargins="0">
        <oddFooter>&amp;R&amp;"Book Antiqua,Bold"&amp;10Letter of Discount  / Page &amp;P of &amp;N</oddFooter>
      </headerFooter>
    </customSheetView>
    <customSheetView guid="{B0EE7D76-5806-4718-BDAD-3A3EA691E5E4}" zeroValues="0" hiddenRows="1" hiddenColumns="1">
      <selection activeCell="G24" sqref="G24"/>
      <pageMargins left="0.72" right="0.49" top="0.62" bottom="0.52" header="0.32" footer="0.27"/>
      <pageSetup scale="96" orientation="portrait" r:id="rId7"/>
      <headerFooter alignWithMargins="0">
        <oddFooter>&amp;R&amp;"Book Antiqua,Bold"&amp;10Letter of Discount  / Page &amp;P of &amp;N</oddFooter>
      </headerFooter>
    </customSheetView>
    <customSheetView guid="{696D9240-6693-44E8-B9A4-2BFADD101EE2}" zeroValues="0" hiddenRows="1" hiddenColumns="1" topLeftCell="A4">
      <selection activeCell="G15" sqref="G15"/>
      <pageMargins left="0.72" right="0.49" top="0.62" bottom="0.52" header="0.32" footer="0.27"/>
      <pageSetup scale="96" orientation="portrait" r:id="rId8"/>
      <headerFooter alignWithMargins="0">
        <oddFooter>&amp;R&amp;"Book Antiqua,Bold"&amp;10Letter of Discount  / Page &amp;P of &amp;N</oddFooter>
      </headerFooter>
    </customSheetView>
    <customSheetView guid="{58D82F59-8CF6-455F-B9F4-081499FDF243}" zeroValues="0" hiddenRows="1" hiddenColumns="1">
      <selection activeCell="G24" sqref="G24"/>
      <pageMargins left="0.72" right="0.49" top="0.62" bottom="0.52" header="0.32" footer="0.27"/>
      <pageSetup scale="96" orientation="portrait" r:id="rId9"/>
      <headerFooter alignWithMargins="0">
        <oddFooter>&amp;R&amp;"Book Antiqua,Bold"&amp;10Letter of Discount  / Page &amp;P of &amp;N</oddFooter>
      </headerFooter>
    </customSheetView>
    <customSheetView guid="{B1277D53-29D6-4226-81E2-084FB62977B6}" zeroValues="0" hiddenRows="1" hiddenColumns="1" topLeftCell="A15">
      <selection activeCell="G15" sqref="G15"/>
      <pageMargins left="0.72" right="0.49" top="0.62" bottom="0.52" header="0.32" footer="0.27"/>
      <pageSetup scale="96" orientation="portrait" r:id="rId10"/>
      <headerFooter alignWithMargins="0">
        <oddFooter>&amp;R&amp;"Book Antiqua,Bold"&amp;10Letter of Discount  / Page &amp;P of &amp;N</oddFooter>
      </headerFooter>
    </customSheetView>
    <customSheetView guid="{E95B21C1-D936-4435-AF6F-90CF0B6A7506}" zeroValues="0" hiddenRows="1" hiddenColumns="1" topLeftCell="A15">
      <selection activeCell="G15" sqref="G15"/>
      <pageMargins left="0.72" right="0.49" top="0.62" bottom="0.52" header="0.32" footer="0.27"/>
      <pageSetup scale="96" orientation="portrait" r:id="rId11"/>
      <headerFooter alignWithMargins="0">
        <oddFooter>&amp;R&amp;"Book Antiqua,Bold"&amp;10Letter of Discount  / Page &amp;P of &amp;N</oddFooter>
      </headerFooter>
    </customSheetView>
    <customSheetView guid="{8DC3BA4D-7811-4245-A3D0-7EE4A8A001CA}" scale="68" zeroValues="0" hiddenRows="1" hiddenColumns="1" topLeftCell="A7">
      <selection activeCell="G19" sqref="G19"/>
      <pageMargins left="0.72" right="0.49" top="0.62" bottom="0.52" header="0.32" footer="0.27"/>
      <pageSetup scale="96" orientation="portrait" r:id="rId12"/>
      <headerFooter alignWithMargins="0">
        <oddFooter>&amp;R&amp;"Book Antiqua,Bold"&amp;10Letter of Discount  / Page &amp;P of &amp;N</oddFooter>
      </headerFooter>
    </customSheetView>
    <customSheetView guid="{BAD0225F-C858-4E40-A5E7-64BB5328C88A}" scale="79" zeroValues="0" hiddenRows="1" hiddenColumns="1" topLeftCell="A11">
      <selection activeCell="G19" sqref="G19"/>
      <pageMargins left="0.72" right="0.49" top="0.62" bottom="0.52" header="0.32" footer="0.27"/>
      <pageSetup scale="96" orientation="portrait" r:id="rId13"/>
      <headerFooter alignWithMargins="0">
        <oddFooter>&amp;R&amp;"Book Antiqua,Bold"&amp;10Letter of Discount  / Page &amp;P of &amp;N</oddFooter>
      </headerFooter>
    </customSheetView>
    <customSheetView guid="{CF0E662C-D3BC-4297-99E8-62C40B3B7AD9}" scale="79" zeroValues="0" hiddenRows="1" hiddenColumns="1" topLeftCell="A8">
      <selection activeCell="G19" sqref="G19"/>
      <pageMargins left="0.72" right="0.49" top="0.62" bottom="0.52" header="0.32" footer="0.27"/>
      <pageSetup scale="96" orientation="portrait" r:id="rId14"/>
      <headerFooter alignWithMargins="0">
        <oddFooter>&amp;R&amp;"Book Antiqua,Bold"&amp;10Letter of Discount  / Page &amp;P of &amp;N</oddFooter>
      </headerFooter>
    </customSheetView>
    <customSheetView guid="{BEF72719-4CCF-4C9B-95F6-0F3535FF30B3}" scale="79" zeroValues="0" hiddenRows="1" hiddenColumns="1">
      <selection activeCell="G19" sqref="G19"/>
      <pageMargins left="0.72" right="0.49" top="0.62" bottom="0.52" header="0.32" footer="0.27"/>
      <pageSetup scale="96" orientation="portrait" r:id="rId15"/>
      <headerFooter alignWithMargins="0">
        <oddFooter>&amp;R&amp;"Book Antiqua,Bold"&amp;10Letter of Discount  / Page &amp;P of &amp;N</oddFooter>
      </headerFooter>
    </customSheetView>
    <customSheetView guid="{398C7893-3C2A-4DA4-8552-014985533932}" scale="79" zeroValues="0" hiddenRows="1" hiddenColumns="1" topLeftCell="A5">
      <selection activeCell="G19" sqref="G19"/>
      <pageMargins left="0.72" right="0.49" top="0.62" bottom="0.52" header="0.32" footer="0.27"/>
      <pageSetup scale="96" orientation="portrait" r:id="rId16"/>
      <headerFooter alignWithMargins="0">
        <oddFooter>&amp;R&amp;"Book Antiqua,Bold"&amp;10Letter of Discount  / Page &amp;P of &amp;N</oddFooter>
      </headerFooter>
    </customSheetView>
  </customSheetViews>
  <mergeCells count="16">
    <mergeCell ref="F34:G34"/>
    <mergeCell ref="C17:F17"/>
    <mergeCell ref="C19:F19"/>
    <mergeCell ref="B23:G23"/>
    <mergeCell ref="A1:G1"/>
    <mergeCell ref="C12:G12"/>
    <mergeCell ref="A16:G16"/>
    <mergeCell ref="A4:G4"/>
    <mergeCell ref="F33:G33"/>
    <mergeCell ref="B20:G20"/>
    <mergeCell ref="C21:G21"/>
    <mergeCell ref="B22:G22"/>
    <mergeCell ref="A27:G27"/>
    <mergeCell ref="B18:G18"/>
    <mergeCell ref="A13:G13"/>
    <mergeCell ref="A14:G14"/>
  </mergeCells>
  <phoneticPr fontId="2" type="noConversion"/>
  <dataValidations count="2">
    <dataValidation type="decimal" allowBlank="1" showInputMessage="1" showErrorMessage="1" error="Enter in percent only." sqref="G19" xr:uid="{A2AEBB0A-3268-4CE0-9A2C-67A359E71C96}">
      <formula1>0</formula1>
      <formula2>1</formula2>
    </dataValidation>
    <dataValidation type="whole" operator="greaterThanOrEqual" allowBlank="1" showInputMessage="1" showErrorMessage="1" error="Enter numeric figure without decimal only" sqref="G17" xr:uid="{5283FA21-D256-41F0-8EE7-E8D18C0059B6}">
      <formula1>0</formula1>
    </dataValidation>
  </dataValidations>
  <pageMargins left="0.72" right="0.49" top="0.62" bottom="0.52" header="0.32" footer="0.27"/>
  <pageSetup scale="96" orientation="portrait" r:id="rId17"/>
  <headerFooter alignWithMargins="0">
    <oddFooter>&amp;R&amp;"Book Antiqua,Bold"&amp;10Letter of Discount  / Page &amp;P of &amp;N</oddFooter>
  </headerFooter>
  <drawing r:id="rId18"/>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E79A88-A20E-4877-81F8-9CBCB5AD4415}">
  <sheetPr codeName="Sheet16"/>
  <dimension ref="A1:AP65"/>
  <sheetViews>
    <sheetView showZeros="0" tabSelected="1" zoomScale="82" zoomScaleNormal="82" zoomScaleSheetLayoutView="100" workbookViewId="0">
      <selection activeCell="D41" sqref="D41"/>
    </sheetView>
  </sheetViews>
  <sheetFormatPr defaultColWidth="8" defaultRowHeight="16.5"/>
  <cols>
    <col min="1" max="1" width="9.375" style="74" customWidth="1"/>
    <col min="2" max="2" width="9.375" style="77" customWidth="1"/>
    <col min="3" max="3" width="12.875" style="74" customWidth="1"/>
    <col min="4" max="4" width="18.125" style="74" customWidth="1"/>
    <col min="5" max="5" width="11.125" style="74" customWidth="1"/>
    <col min="6" max="6" width="30.75" style="71" customWidth="1"/>
    <col min="7" max="8" width="8" style="71" customWidth="1"/>
    <col min="9" max="25" width="8" style="72" customWidth="1"/>
    <col min="26" max="28" width="8" style="210" hidden="1" customWidth="1"/>
    <col min="29" max="29" width="17.5" style="210" hidden="1" customWidth="1"/>
    <col min="30" max="30" width="12.125" style="210" hidden="1" customWidth="1"/>
    <col min="31" max="31" width="8" style="142" customWidth="1"/>
    <col min="32" max="32" width="8" style="143" customWidth="1"/>
    <col min="33" max="33" width="12" style="143" customWidth="1"/>
    <col min="34" max="34" width="8" style="142" hidden="1" customWidth="1"/>
    <col min="35" max="36" width="8" style="142" customWidth="1"/>
    <col min="37" max="37" width="9.125" style="142" customWidth="1"/>
    <col min="38" max="42" width="8" style="142" customWidth="1"/>
    <col min="43" max="16384" width="8" style="72"/>
  </cols>
  <sheetData>
    <row r="1" spans="1:37">
      <c r="A1" s="69" t="str">
        <f>Cover!B3</f>
        <v>Specification No.: WR-1/C&amp;M/PS/I-3483/2024/Rfx-5005010196</v>
      </c>
      <c r="B1" s="69"/>
      <c r="C1" s="70"/>
      <c r="D1" s="70"/>
      <c r="E1" s="70"/>
      <c r="F1" s="80" t="s">
        <v>102</v>
      </c>
      <c r="Z1" s="210">
        <f>'Names of Bidder'!D6</f>
        <v>0</v>
      </c>
      <c r="AF1" s="143">
        <v>1</v>
      </c>
      <c r="AG1" s="143" t="s">
        <v>1</v>
      </c>
      <c r="AJ1" s="143">
        <v>1</v>
      </c>
      <c r="AK1" s="142" t="s">
        <v>5</v>
      </c>
    </row>
    <row r="2" spans="1:37">
      <c r="B2" s="74"/>
      <c r="F2" s="74"/>
      <c r="Z2" s="210" t="e">
        <f>'Names of Bidder'!AA6</f>
        <v>#REF!</v>
      </c>
      <c r="AF2" s="143">
        <v>2</v>
      </c>
      <c r="AG2" s="143" t="s">
        <v>2</v>
      </c>
      <c r="AJ2" s="143">
        <v>2</v>
      </c>
      <c r="AK2" s="142" t="s">
        <v>6</v>
      </c>
    </row>
    <row r="3" spans="1:37" ht="15">
      <c r="A3" s="586" t="s">
        <v>17</v>
      </c>
      <c r="B3" s="586"/>
      <c r="C3" s="586"/>
      <c r="D3" s="586"/>
      <c r="E3" s="586"/>
      <c r="F3" s="586"/>
      <c r="AF3" s="143">
        <v>3</v>
      </c>
      <c r="AG3" s="143" t="s">
        <v>3</v>
      </c>
      <c r="AJ3" s="143">
        <v>3</v>
      </c>
      <c r="AK3" s="142" t="s">
        <v>7</v>
      </c>
    </row>
    <row r="4" spans="1:37" ht="15">
      <c r="A4" s="73"/>
      <c r="B4" s="73"/>
      <c r="C4" s="73"/>
      <c r="D4" s="73"/>
      <c r="E4" s="73"/>
      <c r="F4" s="73"/>
      <c r="AF4" s="143">
        <v>4</v>
      </c>
      <c r="AG4" s="143" t="s">
        <v>4</v>
      </c>
      <c r="AJ4" s="143">
        <v>4</v>
      </c>
      <c r="AK4" s="142" t="s">
        <v>8</v>
      </c>
    </row>
    <row r="5" spans="1:37">
      <c r="A5" s="77" t="s">
        <v>96</v>
      </c>
      <c r="C5" s="587"/>
      <c r="D5" s="588"/>
      <c r="E5" s="588"/>
      <c r="F5" s="588"/>
      <c r="AF5" s="143">
        <v>5</v>
      </c>
      <c r="AG5" s="143" t="s">
        <v>4</v>
      </c>
      <c r="AJ5" s="143">
        <v>5</v>
      </c>
      <c r="AK5" s="142" t="s">
        <v>9</v>
      </c>
    </row>
    <row r="6" spans="1:37">
      <c r="A6" s="77" t="s">
        <v>87</v>
      </c>
      <c r="B6" s="589" t="str">
        <f>'  Sch-1'!C42</f>
        <v/>
      </c>
      <c r="C6" s="589"/>
      <c r="F6" s="74"/>
      <c r="AF6" s="143">
        <v>6</v>
      </c>
      <c r="AG6" s="143" t="s">
        <v>4</v>
      </c>
      <c r="AH6" s="144" t="e">
        <f>DAY(B6)</f>
        <v>#VALUE!</v>
      </c>
      <c r="AJ6" s="143">
        <v>6</v>
      </c>
      <c r="AK6" s="142" t="s">
        <v>10</v>
      </c>
    </row>
    <row r="7" spans="1:37">
      <c r="A7" s="77"/>
      <c r="B7" s="81"/>
      <c r="C7" s="81"/>
      <c r="F7" s="74"/>
      <c r="AF7" s="143">
        <v>7</v>
      </c>
      <c r="AG7" s="143" t="s">
        <v>4</v>
      </c>
      <c r="AH7" s="144" t="e">
        <f>MONTH(B6)</f>
        <v>#VALUE!</v>
      </c>
      <c r="AJ7" s="143">
        <v>7</v>
      </c>
      <c r="AK7" s="142" t="s">
        <v>11</v>
      </c>
    </row>
    <row r="8" spans="1:37">
      <c r="A8" s="76" t="str">
        <f>'  Sch-1'!F6</f>
        <v>To:</v>
      </c>
      <c r="B8" s="75"/>
      <c r="F8" s="78"/>
      <c r="AF8" s="143">
        <v>8</v>
      </c>
      <c r="AG8" s="143" t="s">
        <v>4</v>
      </c>
      <c r="AH8" s="144" t="e">
        <f>LOOKUP(AH7,AJ1:AJ12,AK1:AK12)</f>
        <v>#VALUE!</v>
      </c>
      <c r="AJ8" s="143">
        <v>8</v>
      </c>
      <c r="AK8" s="142" t="s">
        <v>12</v>
      </c>
    </row>
    <row r="9" spans="1:37">
      <c r="A9" s="76" t="str">
        <f>'  Sch-1'!F7</f>
        <v>Contract &amp; Material</v>
      </c>
      <c r="B9" s="76"/>
      <c r="F9" s="78"/>
      <c r="AF9" s="143">
        <v>9</v>
      </c>
      <c r="AG9" s="143" t="s">
        <v>4</v>
      </c>
      <c r="AH9" s="144" t="e">
        <f>YEAR(B6)</f>
        <v>#VALUE!</v>
      </c>
      <c r="AJ9" s="143">
        <v>9</v>
      </c>
      <c r="AK9" s="142" t="s">
        <v>13</v>
      </c>
    </row>
    <row r="10" spans="1:37">
      <c r="A10" s="76" t="str">
        <f>'  Sch-1'!F8</f>
        <v>Power Grid Corporation of India Ltd.,</v>
      </c>
      <c r="B10" s="76"/>
      <c r="F10" s="78"/>
      <c r="AF10" s="143">
        <v>10</v>
      </c>
      <c r="AG10" s="143" t="s">
        <v>4</v>
      </c>
      <c r="AJ10" s="143">
        <v>10</v>
      </c>
      <c r="AK10" s="142" t="s">
        <v>14</v>
      </c>
    </row>
    <row r="11" spans="1:37">
      <c r="A11" s="76" t="str">
        <f>'  Sch-1'!F9</f>
        <v>Western Region -I Headquarters</v>
      </c>
      <c r="B11" s="76"/>
      <c r="F11" s="78"/>
      <c r="AF11" s="143">
        <v>11</v>
      </c>
      <c r="AG11" s="143" t="s">
        <v>4</v>
      </c>
      <c r="AJ11" s="143">
        <v>11</v>
      </c>
      <c r="AK11" s="142" t="s">
        <v>15</v>
      </c>
    </row>
    <row r="12" spans="1:37">
      <c r="A12" s="76" t="str">
        <f>'  Sch-1'!F10</f>
        <v>Sampriti Nagar, Nari Ring Road</v>
      </c>
      <c r="B12" s="76"/>
      <c r="F12" s="78"/>
      <c r="AF12" s="143">
        <v>12</v>
      </c>
      <c r="AG12" s="143" t="s">
        <v>4</v>
      </c>
      <c r="AJ12" s="143">
        <v>12</v>
      </c>
      <c r="AK12" s="142" t="s">
        <v>16</v>
      </c>
    </row>
    <row r="13" spans="1:37">
      <c r="A13" s="76" t="str">
        <f>'  Sch-1'!F11</f>
        <v>PO: Uppalwadi, Nagpur (MS) -440026</v>
      </c>
      <c r="B13" s="76"/>
      <c r="F13" s="78"/>
      <c r="AF13" s="143">
        <v>13</v>
      </c>
      <c r="AG13" s="143" t="s">
        <v>4</v>
      </c>
    </row>
    <row r="14" spans="1:37" ht="49.5" customHeight="1">
      <c r="A14" s="77"/>
      <c r="F14" s="78"/>
      <c r="AF14" s="143">
        <v>14</v>
      </c>
      <c r="AG14" s="143" t="s">
        <v>4</v>
      </c>
    </row>
    <row r="15" spans="1:37" ht="33.6" customHeight="1">
      <c r="A15" s="82" t="s">
        <v>97</v>
      </c>
      <c r="B15" s="89"/>
      <c r="C15" s="590" t="str">
        <f>Cover!B2</f>
        <v>“Construction of  cable trench cover slab and PCC work near equipment foundation in open store at 765/400/220 kV Seoni Sub station.”</v>
      </c>
      <c r="D15" s="590"/>
      <c r="E15" s="590"/>
      <c r="F15" s="590"/>
      <c r="U15" s="210"/>
      <c r="V15" s="210"/>
      <c r="W15" s="210"/>
      <c r="X15" s="210"/>
      <c r="Y15" s="210"/>
      <c r="AE15" s="210"/>
      <c r="AF15" s="143">
        <v>15</v>
      </c>
      <c r="AG15" s="143" t="s">
        <v>4</v>
      </c>
    </row>
    <row r="16" spans="1:37" ht="33" customHeight="1">
      <c r="A16" s="74" t="s">
        <v>88</v>
      </c>
      <c r="B16" s="74"/>
      <c r="C16" s="78"/>
      <c r="D16" s="78"/>
      <c r="E16" s="78"/>
      <c r="F16" s="78"/>
      <c r="U16" s="210"/>
      <c r="V16" s="210"/>
      <c r="W16" s="210"/>
      <c r="X16" s="210"/>
      <c r="Y16" s="219"/>
      <c r="AE16" s="210"/>
      <c r="AF16" s="143">
        <v>16</v>
      </c>
      <c r="AG16" s="143" t="s">
        <v>4</v>
      </c>
    </row>
    <row r="17" spans="1:42" ht="144" customHeight="1">
      <c r="A17" s="89">
        <v>1</v>
      </c>
      <c r="B17" s="591" t="str">
        <f>Z17&amp;C15&amp;" "&amp;AA17&amp;AC17&amp;AD17&amp;AB17</f>
        <v>In continuation of First Envelope of our Bid, we hereby submit the Second Envelope of the Bid, both of which shall be read together and in conjunction with each other, and shall be construed as an integral part of our Bid. Accordingly, we the undersigned, offer to  execute the work of  “Construction of  cable trench cover slab and PCC work near equipment foundation in open store at 765/400/220 kV Seoni Sub station.” under the above-named package in full conformity with the said Bidding Documents for the sum of Rs. 0 (Rupees          only) or such other sums as may be determined in accordance with the terms and conditions of the Bidding Documents.</v>
      </c>
      <c r="C17" s="591"/>
      <c r="D17" s="591"/>
      <c r="E17" s="591"/>
      <c r="F17" s="591"/>
      <c r="U17" s="210"/>
      <c r="V17" s="210"/>
      <c r="W17" s="210"/>
      <c r="X17" s="210"/>
      <c r="Y17" s="219"/>
      <c r="Z17" s="248" t="s">
        <v>232</v>
      </c>
      <c r="AA17" s="248" t="s">
        <v>233</v>
      </c>
      <c r="AB17" s="249" t="s">
        <v>0</v>
      </c>
      <c r="AC17" s="250">
        <f>ROUND('Sch-5 After Discount'!D29,0)</f>
        <v>0</v>
      </c>
      <c r="AD17" s="251" t="str">
        <f>" (" &amp; 'N-W'!A8 &amp; ")"</f>
        <v xml:space="preserve"> (Rupees          only)</v>
      </c>
      <c r="AE17" s="210"/>
      <c r="AF17" s="143">
        <v>17</v>
      </c>
      <c r="AG17" s="143" t="s">
        <v>4</v>
      </c>
    </row>
    <row r="18" spans="1:42" ht="43.5" customHeight="1">
      <c r="B18" s="593" t="s">
        <v>89</v>
      </c>
      <c r="C18" s="593"/>
      <c r="D18" s="593"/>
      <c r="E18" s="593"/>
      <c r="F18" s="593"/>
      <c r="AF18" s="143">
        <v>18</v>
      </c>
      <c r="AG18" s="143" t="s">
        <v>4</v>
      </c>
    </row>
    <row r="19" spans="1:42" s="71" customFormat="1" ht="33" customHeight="1">
      <c r="A19" s="90">
        <v>2</v>
      </c>
      <c r="B19" s="602" t="s">
        <v>90</v>
      </c>
      <c r="C19" s="602"/>
      <c r="D19" s="602"/>
      <c r="E19" s="602"/>
      <c r="F19" s="602"/>
      <c r="Z19" s="252"/>
      <c r="AA19" s="252"/>
      <c r="AB19" s="252"/>
      <c r="AC19" s="252"/>
      <c r="AD19" s="252"/>
      <c r="AE19" s="145"/>
      <c r="AF19" s="143">
        <v>19</v>
      </c>
      <c r="AG19" s="143" t="s">
        <v>4</v>
      </c>
      <c r="AH19" s="145"/>
      <c r="AI19" s="145"/>
      <c r="AJ19" s="145"/>
      <c r="AK19" s="145"/>
      <c r="AL19" s="145"/>
      <c r="AM19" s="145"/>
      <c r="AN19" s="145"/>
      <c r="AO19" s="145"/>
      <c r="AP19" s="145"/>
    </row>
    <row r="20" spans="1:42" ht="45" customHeight="1">
      <c r="A20" s="89">
        <v>2.1</v>
      </c>
      <c r="B20" s="591" t="s">
        <v>91</v>
      </c>
      <c r="C20" s="591"/>
      <c r="D20" s="591"/>
      <c r="E20" s="591"/>
      <c r="F20" s="591"/>
      <c r="AF20" s="143">
        <v>20</v>
      </c>
      <c r="AG20" s="143" t="s">
        <v>4</v>
      </c>
    </row>
    <row r="21" spans="1:42" ht="29.25" customHeight="1">
      <c r="B21" s="592" t="s">
        <v>242</v>
      </c>
      <c r="C21" s="592"/>
      <c r="D21" s="600" t="s">
        <v>330</v>
      </c>
      <c r="E21" s="601"/>
      <c r="F21" s="601"/>
      <c r="AF21" s="143">
        <v>21</v>
      </c>
      <c r="AG21" s="143" t="s">
        <v>1</v>
      </c>
    </row>
    <row r="22" spans="1:42" ht="36" customHeight="1">
      <c r="B22" s="592" t="s">
        <v>243</v>
      </c>
      <c r="C22" s="592"/>
      <c r="D22" s="603" t="s">
        <v>361</v>
      </c>
      <c r="E22" s="604"/>
      <c r="F22" s="604"/>
    </row>
    <row r="23" spans="1:42" ht="39" customHeight="1">
      <c r="B23" s="201" t="s">
        <v>244</v>
      </c>
      <c r="C23" s="82"/>
      <c r="D23" s="599" t="s">
        <v>339</v>
      </c>
      <c r="E23" s="599"/>
      <c r="F23" s="599"/>
    </row>
    <row r="24" spans="1:42" ht="24" customHeight="1">
      <c r="B24" s="592" t="s">
        <v>240</v>
      </c>
      <c r="C24" s="592"/>
      <c r="D24" s="202" t="s">
        <v>319</v>
      </c>
      <c r="E24" s="263"/>
      <c r="F24" s="263"/>
      <c r="H24" s="131"/>
    </row>
    <row r="25" spans="1:42" ht="21" customHeight="1">
      <c r="B25" s="262" t="s">
        <v>241</v>
      </c>
      <c r="C25" s="262"/>
      <c r="D25" s="202" t="s">
        <v>320</v>
      </c>
      <c r="E25" s="263"/>
      <c r="F25" s="263"/>
      <c r="H25" s="131"/>
    </row>
    <row r="26" spans="1:42">
      <c r="B26" s="262"/>
      <c r="C26" s="262"/>
      <c r="D26" s="202"/>
      <c r="E26" s="263"/>
      <c r="F26" s="263"/>
      <c r="H26" s="131"/>
    </row>
    <row r="27" spans="1:42" ht="104.25" customHeight="1">
      <c r="A27" s="91">
        <v>2.2000000000000002</v>
      </c>
      <c r="B27" s="591" t="s">
        <v>98</v>
      </c>
      <c r="C27" s="591"/>
      <c r="D27" s="591"/>
      <c r="E27" s="591"/>
      <c r="F27" s="591"/>
      <c r="AF27" s="143">
        <v>28</v>
      </c>
      <c r="AG27" s="143" t="s">
        <v>4</v>
      </c>
    </row>
    <row r="28" spans="1:42" ht="65.25" customHeight="1">
      <c r="A28" s="91">
        <v>2.2999999999999998</v>
      </c>
      <c r="B28" s="591" t="s">
        <v>318</v>
      </c>
      <c r="C28" s="591"/>
      <c r="D28" s="591"/>
      <c r="E28" s="591"/>
      <c r="F28" s="591"/>
      <c r="AF28" s="143">
        <v>29</v>
      </c>
      <c r="AG28" s="143" t="s">
        <v>4</v>
      </c>
    </row>
    <row r="29" spans="1:42" ht="139.5" customHeight="1">
      <c r="A29" s="91">
        <v>2.4</v>
      </c>
      <c r="B29" s="591" t="s">
        <v>99</v>
      </c>
      <c r="C29" s="591"/>
      <c r="D29" s="591"/>
      <c r="E29" s="591"/>
      <c r="F29" s="591"/>
      <c r="AF29" s="143">
        <v>30</v>
      </c>
      <c r="AG29" s="143" t="s">
        <v>4</v>
      </c>
    </row>
    <row r="30" spans="1:42" ht="72" customHeight="1">
      <c r="A30" s="91">
        <v>2.5</v>
      </c>
      <c r="B30" s="591" t="s">
        <v>100</v>
      </c>
      <c r="C30" s="591"/>
      <c r="D30" s="591"/>
      <c r="E30" s="591"/>
      <c r="F30" s="591"/>
      <c r="AF30" s="143">
        <v>31</v>
      </c>
      <c r="AG30" s="143" t="s">
        <v>1</v>
      </c>
    </row>
    <row r="31" spans="1:42" ht="117" customHeight="1">
      <c r="A31" s="89">
        <v>3</v>
      </c>
      <c r="B31" s="591" t="s">
        <v>101</v>
      </c>
      <c r="C31" s="591"/>
      <c r="D31" s="591"/>
      <c r="E31" s="591"/>
      <c r="F31" s="591"/>
    </row>
    <row r="32" spans="1:42" ht="21" customHeight="1">
      <c r="B32" s="27"/>
      <c r="C32" s="27"/>
      <c r="D32" s="27"/>
      <c r="E32" s="83"/>
      <c r="F32" s="83"/>
    </row>
    <row r="33" spans="1:42" ht="21" customHeight="1">
      <c r="B33" s="27" t="s">
        <v>92</v>
      </c>
      <c r="C33" s="54"/>
      <c r="D33" s="61"/>
      <c r="E33" s="61"/>
      <c r="F33" s="61"/>
    </row>
    <row r="34" spans="1:42" ht="21" customHeight="1">
      <c r="B34" s="84"/>
      <c r="C34" s="61"/>
      <c r="D34" s="61"/>
      <c r="E34" s="27"/>
      <c r="F34" s="67" t="s">
        <v>93</v>
      </c>
    </row>
    <row r="35" spans="1:42" ht="21" customHeight="1">
      <c r="B35" s="84"/>
      <c r="C35" s="61"/>
      <c r="D35" s="27"/>
      <c r="E35" s="27"/>
      <c r="F35" s="67" t="str">
        <f>"For and on behalf of " &amp; '  Sch-1'!C8</f>
        <v xml:space="preserve">For and on behalf of </v>
      </c>
    </row>
    <row r="36" spans="1:42" ht="24.95" customHeight="1">
      <c r="A36" s="72"/>
      <c r="B36" s="72"/>
      <c r="C36" s="86"/>
      <c r="D36" s="72"/>
      <c r="E36" s="79"/>
      <c r="F36" s="77"/>
    </row>
    <row r="37" spans="1:42" ht="24.95" customHeight="1">
      <c r="A37" s="98" t="s">
        <v>19</v>
      </c>
      <c r="B37" s="605" t="str">
        <f>'  Sch-1'!C42</f>
        <v/>
      </c>
      <c r="C37" s="605"/>
      <c r="D37" s="210"/>
      <c r="E37" s="79" t="s">
        <v>94</v>
      </c>
      <c r="F37" s="87" t="str">
        <f>'  Sch-1'!G42</f>
        <v/>
      </c>
    </row>
    <row r="38" spans="1:42" ht="24.95" customHeight="1">
      <c r="A38" s="98" t="s">
        <v>20</v>
      </c>
      <c r="B38" s="87" t="str">
        <f>'  Sch-1'!C43</f>
        <v/>
      </c>
      <c r="C38" s="88"/>
      <c r="D38" s="210"/>
      <c r="E38" s="79" t="s">
        <v>95</v>
      </c>
      <c r="F38" s="87" t="str">
        <f>'  Sch-1'!G43</f>
        <v/>
      </c>
    </row>
    <row r="39" spans="1:42" ht="24.95" customHeight="1">
      <c r="B39" s="74"/>
      <c r="D39" s="72"/>
      <c r="E39" s="79"/>
      <c r="F39" s="74"/>
    </row>
    <row r="40" spans="1:42" s="71" customFormat="1" ht="33" customHeight="1">
      <c r="A40" s="93" t="s">
        <v>18</v>
      </c>
      <c r="B40" s="94"/>
      <c r="C40" s="95"/>
      <c r="D40" s="27"/>
      <c r="E40" s="67"/>
      <c r="F40" s="96"/>
      <c r="H40" s="92"/>
      <c r="Z40" s="252"/>
      <c r="AA40" s="252"/>
      <c r="AB40" s="252"/>
      <c r="AC40" s="252"/>
      <c r="AD40" s="252"/>
      <c r="AE40" s="145"/>
      <c r="AF40" s="143"/>
      <c r="AG40" s="143"/>
      <c r="AH40" s="145"/>
      <c r="AI40" s="145"/>
      <c r="AJ40" s="145"/>
      <c r="AK40" s="145"/>
      <c r="AL40" s="145"/>
      <c r="AM40" s="145"/>
      <c r="AN40" s="145"/>
      <c r="AO40" s="145"/>
      <c r="AP40" s="145"/>
    </row>
    <row r="41" spans="1:42" s="71" customFormat="1" ht="33" customHeight="1">
      <c r="A41" s="596" t="s">
        <v>35</v>
      </c>
      <c r="B41" s="596"/>
      <c r="C41" s="596"/>
      <c r="D41" s="117"/>
      <c r="E41" s="117"/>
      <c r="F41" s="117"/>
      <c r="H41" s="92"/>
      <c r="Z41" s="252"/>
      <c r="AA41" s="252"/>
      <c r="AB41" s="252"/>
      <c r="AC41" s="252"/>
      <c r="AD41" s="252"/>
      <c r="AE41" s="145"/>
      <c r="AF41" s="143"/>
      <c r="AG41" s="143"/>
      <c r="AH41" s="145"/>
      <c r="AI41" s="145"/>
      <c r="AJ41" s="145"/>
      <c r="AK41" s="145"/>
      <c r="AL41" s="145"/>
      <c r="AM41" s="145"/>
      <c r="AN41" s="145"/>
      <c r="AO41" s="145"/>
      <c r="AP41" s="145"/>
    </row>
    <row r="42" spans="1:42" s="71" customFormat="1" ht="33" customHeight="1">
      <c r="A42" s="597"/>
      <c r="B42" s="597"/>
      <c r="C42" s="597"/>
      <c r="D42" s="117"/>
      <c r="E42" s="117"/>
      <c r="F42" s="117"/>
      <c r="H42" s="92"/>
      <c r="Z42" s="252"/>
      <c r="AA42" s="252"/>
      <c r="AB42" s="252"/>
      <c r="AC42" s="252"/>
      <c r="AD42" s="252"/>
      <c r="AE42" s="145"/>
      <c r="AF42" s="143"/>
      <c r="AG42" s="143"/>
      <c r="AH42" s="145"/>
      <c r="AI42" s="145"/>
      <c r="AJ42" s="145"/>
      <c r="AK42" s="145"/>
      <c r="AL42" s="145"/>
      <c r="AM42" s="145"/>
      <c r="AN42" s="145"/>
      <c r="AO42" s="145"/>
      <c r="AP42" s="145"/>
    </row>
    <row r="43" spans="1:42" s="71" customFormat="1" ht="33" customHeight="1">
      <c r="A43" s="595"/>
      <c r="B43" s="595"/>
      <c r="C43" s="595"/>
      <c r="D43" s="117"/>
      <c r="E43" s="117"/>
      <c r="F43" s="117"/>
      <c r="H43" s="92"/>
      <c r="Z43" s="252"/>
      <c r="AA43" s="252"/>
      <c r="AB43" s="252"/>
      <c r="AC43" s="252"/>
      <c r="AD43" s="252"/>
      <c r="AE43" s="145"/>
      <c r="AF43" s="143"/>
      <c r="AG43" s="143"/>
      <c r="AH43" s="145"/>
      <c r="AI43" s="145"/>
      <c r="AJ43" s="145"/>
      <c r="AK43" s="145"/>
      <c r="AL43" s="145"/>
      <c r="AM43" s="145"/>
      <c r="AN43" s="145"/>
      <c r="AO43" s="145"/>
      <c r="AP43" s="145"/>
    </row>
    <row r="44" spans="1:42" s="71" customFormat="1" ht="33" customHeight="1">
      <c r="A44" s="598" t="s">
        <v>36</v>
      </c>
      <c r="B44" s="598"/>
      <c r="C44" s="598"/>
      <c r="D44" s="117"/>
      <c r="E44" s="117"/>
      <c r="F44" s="117"/>
      <c r="H44" s="92"/>
      <c r="Z44" s="252"/>
      <c r="AA44" s="252"/>
      <c r="AB44" s="252"/>
      <c r="AC44" s="252"/>
      <c r="AD44" s="252"/>
      <c r="AE44" s="145"/>
      <c r="AF44" s="143"/>
      <c r="AG44" s="143"/>
      <c r="AH44" s="145"/>
      <c r="AI44" s="145"/>
      <c r="AJ44" s="145"/>
      <c r="AK44" s="145"/>
      <c r="AL44" s="145"/>
      <c r="AM44" s="145"/>
      <c r="AN44" s="145"/>
      <c r="AO44" s="145"/>
      <c r="AP44" s="145"/>
    </row>
    <row r="45" spans="1:42" s="71" customFormat="1" ht="33" customHeight="1">
      <c r="A45" s="598" t="s">
        <v>34</v>
      </c>
      <c r="B45" s="598"/>
      <c r="C45" s="598"/>
      <c r="D45" s="117"/>
      <c r="E45" s="117"/>
      <c r="F45" s="117"/>
      <c r="H45" s="92"/>
      <c r="Z45" s="252"/>
      <c r="AA45" s="252"/>
      <c r="AB45" s="252"/>
      <c r="AC45" s="252"/>
      <c r="AD45" s="252"/>
      <c r="AE45" s="145"/>
      <c r="AF45" s="143"/>
      <c r="AG45" s="143"/>
      <c r="AH45" s="145"/>
      <c r="AI45" s="145"/>
      <c r="AJ45" s="145"/>
      <c r="AK45" s="145"/>
      <c r="AL45" s="145"/>
      <c r="AM45" s="145"/>
      <c r="AN45" s="145"/>
      <c r="AO45" s="145"/>
      <c r="AP45" s="145"/>
    </row>
    <row r="46" spans="1:42" s="71" customFormat="1" ht="33" customHeight="1">
      <c r="A46" s="598" t="s">
        <v>37</v>
      </c>
      <c r="B46" s="598"/>
      <c r="C46" s="598"/>
      <c r="D46" s="117"/>
      <c r="E46" s="117"/>
      <c r="F46" s="117"/>
      <c r="H46" s="92"/>
      <c r="Z46" s="252"/>
      <c r="AA46" s="252"/>
      <c r="AB46" s="252"/>
      <c r="AC46" s="252"/>
      <c r="AD46" s="252"/>
      <c r="AE46" s="145"/>
      <c r="AF46" s="143"/>
      <c r="AG46" s="143"/>
      <c r="AH46" s="145"/>
      <c r="AI46" s="145"/>
      <c r="AJ46" s="145"/>
      <c r="AK46" s="145"/>
      <c r="AL46" s="145"/>
      <c r="AM46" s="145"/>
      <c r="AN46" s="145"/>
      <c r="AO46" s="145"/>
      <c r="AP46" s="145"/>
    </row>
    <row r="47" spans="1:42" s="71" customFormat="1" ht="33" customHeight="1">
      <c r="A47" s="596" t="s">
        <v>38</v>
      </c>
      <c r="B47" s="596"/>
      <c r="C47" s="596"/>
      <c r="D47" s="117"/>
      <c r="E47" s="117"/>
      <c r="F47" s="117"/>
      <c r="H47" s="92"/>
      <c r="Z47" s="252"/>
      <c r="AA47" s="252"/>
      <c r="AB47" s="252"/>
      <c r="AC47" s="252"/>
      <c r="AD47" s="252"/>
      <c r="AE47" s="145"/>
      <c r="AF47" s="143"/>
      <c r="AG47" s="143"/>
      <c r="AH47" s="145"/>
      <c r="AI47" s="145"/>
      <c r="AJ47" s="145"/>
      <c r="AK47" s="145"/>
      <c r="AL47" s="145"/>
      <c r="AM47" s="145"/>
      <c r="AN47" s="145"/>
      <c r="AO47" s="145"/>
      <c r="AP47" s="145"/>
    </row>
    <row r="48" spans="1:42" s="71" customFormat="1" ht="33" customHeight="1">
      <c r="A48" s="597"/>
      <c r="B48" s="597"/>
      <c r="C48" s="597"/>
      <c r="D48" s="117"/>
      <c r="E48" s="117"/>
      <c r="F48" s="117"/>
      <c r="H48" s="92"/>
      <c r="Z48" s="252"/>
      <c r="AA48" s="252"/>
      <c r="AB48" s="252"/>
      <c r="AC48" s="252"/>
      <c r="AD48" s="252"/>
      <c r="AE48" s="145"/>
      <c r="AF48" s="143"/>
      <c r="AG48" s="143"/>
      <c r="AH48" s="145"/>
      <c r="AI48" s="145"/>
      <c r="AJ48" s="145"/>
      <c r="AK48" s="145"/>
      <c r="AL48" s="145"/>
      <c r="AM48" s="145"/>
      <c r="AN48" s="145"/>
      <c r="AO48" s="145"/>
      <c r="AP48" s="145"/>
    </row>
    <row r="49" spans="1:42" s="71" customFormat="1" ht="33" customHeight="1">
      <c r="A49" s="595"/>
      <c r="B49" s="595"/>
      <c r="C49" s="595"/>
      <c r="D49" s="594"/>
      <c r="E49" s="594"/>
      <c r="F49" s="594"/>
      <c r="H49" s="92"/>
      <c r="Z49" s="252"/>
      <c r="AA49" s="252"/>
      <c r="AB49" s="252"/>
      <c r="AC49" s="252"/>
      <c r="AD49" s="252"/>
      <c r="AE49" s="145"/>
      <c r="AF49" s="143"/>
      <c r="AG49" s="143"/>
      <c r="AH49" s="145"/>
      <c r="AI49" s="145"/>
      <c r="AJ49" s="145"/>
      <c r="AK49" s="145"/>
      <c r="AL49" s="145"/>
      <c r="AM49" s="145"/>
      <c r="AN49" s="145"/>
      <c r="AO49" s="145"/>
      <c r="AP49" s="145"/>
    </row>
    <row r="50" spans="1:42" s="71" customFormat="1" ht="33" customHeight="1">
      <c r="A50" s="93"/>
      <c r="B50" s="93"/>
      <c r="C50" s="93"/>
      <c r="D50" s="97"/>
      <c r="E50" s="97"/>
      <c r="F50" s="97"/>
      <c r="H50" s="92"/>
      <c r="Z50" s="252"/>
      <c r="AA50" s="252"/>
      <c r="AB50" s="252"/>
      <c r="AC50" s="252"/>
      <c r="AD50" s="252"/>
      <c r="AE50" s="145"/>
      <c r="AF50" s="143"/>
      <c r="AG50" s="143"/>
      <c r="AH50" s="145"/>
      <c r="AI50" s="145"/>
      <c r="AJ50" s="145"/>
      <c r="AK50" s="145"/>
      <c r="AL50" s="145"/>
      <c r="AM50" s="145"/>
      <c r="AN50" s="145"/>
      <c r="AO50" s="145"/>
      <c r="AP50" s="145"/>
    </row>
    <row r="51" spans="1:42" s="71" customFormat="1" ht="33" customHeight="1">
      <c r="A51" s="92"/>
      <c r="B51" s="77"/>
      <c r="C51" s="74"/>
      <c r="D51" s="74"/>
      <c r="E51" s="74"/>
      <c r="H51" s="92"/>
      <c r="Z51" s="252"/>
      <c r="AA51" s="252"/>
      <c r="AB51" s="252"/>
      <c r="AC51" s="252"/>
      <c r="AD51" s="252"/>
      <c r="AE51" s="145"/>
      <c r="AF51" s="143"/>
      <c r="AG51" s="143"/>
      <c r="AH51" s="145"/>
      <c r="AI51" s="145"/>
      <c r="AJ51" s="145"/>
      <c r="AK51" s="145"/>
      <c r="AL51" s="145"/>
      <c r="AM51" s="145"/>
      <c r="AN51" s="145"/>
      <c r="AO51" s="145"/>
      <c r="AP51" s="145"/>
    </row>
    <row r="52" spans="1:42" s="71" customFormat="1" ht="33" customHeight="1">
      <c r="A52" s="92"/>
      <c r="B52" s="77"/>
      <c r="C52" s="74"/>
      <c r="D52" s="74"/>
      <c r="E52" s="74"/>
      <c r="H52" s="92"/>
      <c r="Z52" s="252"/>
      <c r="AA52" s="252"/>
      <c r="AB52" s="252"/>
      <c r="AC52" s="252"/>
      <c r="AD52" s="252"/>
      <c r="AE52" s="145"/>
      <c r="AF52" s="143"/>
      <c r="AG52" s="143"/>
      <c r="AH52" s="145"/>
      <c r="AI52" s="145"/>
      <c r="AJ52" s="145"/>
      <c r="AK52" s="145"/>
      <c r="AL52" s="145"/>
      <c r="AM52" s="145"/>
      <c r="AN52" s="145"/>
      <c r="AO52" s="145"/>
      <c r="AP52" s="145"/>
    </row>
    <row r="53" spans="1:42" s="71" customFormat="1" ht="33" customHeight="1">
      <c r="A53" s="92"/>
      <c r="B53" s="77"/>
      <c r="C53" s="74"/>
      <c r="D53" s="74"/>
      <c r="E53" s="74"/>
      <c r="H53" s="92"/>
      <c r="Z53" s="252"/>
      <c r="AA53" s="252"/>
      <c r="AB53" s="252"/>
      <c r="AC53" s="252"/>
      <c r="AD53" s="252"/>
      <c r="AE53" s="145"/>
      <c r="AF53" s="143"/>
      <c r="AG53" s="143"/>
      <c r="AH53" s="145"/>
      <c r="AI53" s="145"/>
      <c r="AJ53" s="145"/>
      <c r="AK53" s="145"/>
      <c r="AL53" s="145"/>
      <c r="AM53" s="145"/>
      <c r="AN53" s="145"/>
      <c r="AO53" s="145"/>
      <c r="AP53" s="145"/>
    </row>
    <row r="54" spans="1:42">
      <c r="A54" s="77"/>
    </row>
    <row r="55" spans="1:42">
      <c r="A55" s="77"/>
    </row>
    <row r="56" spans="1:42">
      <c r="A56" s="77"/>
    </row>
    <row r="57" spans="1:42">
      <c r="A57" s="77"/>
    </row>
    <row r="58" spans="1:42">
      <c r="A58" s="77"/>
    </row>
    <row r="59" spans="1:42">
      <c r="A59" s="77"/>
    </row>
    <row r="60" spans="1:42">
      <c r="A60" s="77"/>
    </row>
    <row r="61" spans="1:42">
      <c r="A61" s="77"/>
    </row>
    <row r="62" spans="1:42">
      <c r="A62" s="77"/>
    </row>
    <row r="63" spans="1:42">
      <c r="A63" s="77"/>
    </row>
    <row r="64" spans="1:42">
      <c r="A64" s="77"/>
    </row>
    <row r="65" spans="1:1">
      <c r="A65" s="77"/>
    </row>
  </sheetData>
  <sheetProtection algorithmName="SHA-512" hashValue="grlTyULJThKMi65dqVC8tIbDzwwjXw1qrQULdvgJgG6HD9OWcQu3KwuDfBZScAoN7mB7LPsTbJgwjDcRxr6GGw==" saltValue="9x1AEx1NhA33YDxouJqBuA==" spinCount="100000" sheet="1" formatColumns="0" formatRows="0" selectLockedCells="1"/>
  <customSheetViews>
    <customSheetView guid="{F2279B93-E4FF-4A81-B734-06F92F73708D}" scale="82" zeroValues="0" hiddenColumns="1">
      <selection activeCell="C5" sqref="C5:F5"/>
      <rowBreaks count="1" manualBreakCount="1">
        <brk id="26" max="5" man="1"/>
      </rowBreaks>
      <pageMargins left="0.75" right="0.77" top="0.73" bottom="0.75" header="0.52" footer="0.45"/>
      <pageSetup scale="95" orientation="portrait" r:id="rId1"/>
      <headerFooter alignWithMargins="0">
        <oddFooter>&amp;L&amp;8Cons. of parking shed, foundation body &amp; Flag post, Dwarf wall around Transit Camp at 765/400kV Pune (New) GIS SS &amp;R&amp;"Book Antiqua,Bold"&amp;8 2014/NIT-13/PACKAGE-F</oddFooter>
      </headerFooter>
    </customSheetView>
    <customSheetView guid="{C3C2F6BE-1796-4187-BF38-BACEF6057F57}" scale="82" zeroValues="0" hiddenColumns="1" topLeftCell="A4">
      <selection activeCell="D41" sqref="D41"/>
      <rowBreaks count="1" manualBreakCount="1">
        <brk id="26" max="5" man="1"/>
      </rowBreaks>
      <pageMargins left="0.75" right="0.77" top="0.73" bottom="0.75" header="0.52" footer="0.45"/>
      <pageSetup scale="95" orientation="portrait" r:id="rId2"/>
      <headerFooter alignWithMargins="0">
        <oddFooter>&amp;L&amp;8Cons. of parking shed, foundation body &amp; Flag post, Dwarf wall around Transit Camp at 765/400kV Pune (New) GIS SS &amp;R&amp;"Book Antiqua,Bold"&amp;8 2014/NIT-13/PACKAGE-F</oddFooter>
      </headerFooter>
    </customSheetView>
    <customSheetView guid="{5E2FF645-A015-403E-863B-BADF6B75C7D1}" scale="82" zeroValues="0" printArea="1" hiddenColumns="1">
      <selection activeCell="C5" sqref="C5:F5"/>
      <rowBreaks count="1" manualBreakCount="1">
        <brk id="26" max="5" man="1"/>
      </rowBreaks>
      <pageMargins left="0.75" right="0.77" top="0.73" bottom="0.75" header="0.52" footer="0.45"/>
      <pageSetup scale="95" orientation="portrait" r:id="rId3"/>
      <headerFooter alignWithMargins="0">
        <oddFooter>&amp;L&amp;8Cons. of parking shed, foundation body &amp; Flag post, Dwarf wall around Transit Camp at 765/400kV Pune (New) GIS SS &amp;R&amp;"Book Antiqua,Bold"&amp;8 2014/NIT-13/PACKAGE-F</oddFooter>
      </headerFooter>
    </customSheetView>
    <customSheetView guid="{25334923-91A5-4F88-9A10-8FA88873EC26}" scale="82" zeroValues="0">
      <selection activeCell="F49" sqref="F49"/>
      <rowBreaks count="1" manualBreakCount="1">
        <brk id="35" max="5" man="1"/>
      </rowBreaks>
      <pageMargins left="0.75" right="0.77" top="0.73" bottom="0.75" header="0.52" footer="0.45"/>
      <pageSetup scale="95" orientation="portrait" r:id="rId4"/>
      <headerFooter alignWithMargins="0">
        <oddFooter>&amp;L&amp;8Cons. of parking shed, foundation body &amp; Flag post, Dwarf wall around Transit Camp at 765/400kV Pune (New) GIS SS &amp;R&amp;"Book Antiqua,Bold"&amp;8 2014/NIT-13/PACKAGE-F</oddFooter>
      </headerFooter>
    </customSheetView>
    <customSheetView guid="{4F47A486-EA66-4D4B-9D65-1ABEAC31AACE}" scale="82" zeroValues="0" hiddenRows="1" hiddenColumns="1" topLeftCell="A26">
      <selection activeCell="D54" sqref="D54"/>
      <rowBreaks count="2" manualBreakCount="2">
        <brk id="32" max="5" man="1"/>
        <brk id="39" max="5" man="1"/>
      </rowBreaks>
      <pageMargins left="0.75" right="0.77" top="0.73" bottom="0.75" header="0.52" footer="0.45"/>
      <pageSetup scale="95" orientation="portrait" r:id="rId5"/>
      <headerFooter alignWithMargins="0">
        <oddFooter>&amp;L&amp;8Cons. of parking shed, foundation body &amp; Flag post, Dwarf wall around Transit Camp at 765/400kV Pune (New) GIS SS &amp;R&amp;"Book Antiqua,Bold"&amp;8 2014/NIT-13/PACKAGE-F</oddFooter>
      </headerFooter>
    </customSheetView>
    <customSheetView guid="{1A26D3B9-AD8D-4AE9-81F5-E0DF795F4658}" zeroValues="0" hiddenRows="1" topLeftCell="A34">
      <selection activeCell="H26" sqref="H26"/>
      <rowBreaks count="2" manualBreakCount="2">
        <brk id="26" max="5" man="1"/>
        <brk id="33" max="5" man="1"/>
      </rowBreaks>
      <pageMargins left="0.75" right="0.77" top="0.73" bottom="0.75" header="0.52" footer="0.45"/>
      <pageSetup scale="95" orientation="portrait" r:id="rId6"/>
      <headerFooter alignWithMargins="0">
        <oddFooter>&amp;L&amp;8Tower Package-P238-TW04, TL associated with Phase-I Generation Project in Orissa (Part-C)&amp;R&amp;"Book Antiqua,Bold"&amp;8Attachment-13 TW04  / Page &amp;P of &amp;N</oddFooter>
      </headerFooter>
    </customSheetView>
    <customSheetView guid="{B0EE7D76-5806-4718-BDAD-3A3EA691E5E4}" showPageBreaks="1" zeroValues="0" printArea="1" hiddenRows="1" view="pageBreakPreview">
      <selection activeCell="C5" sqref="C5:F5"/>
      <rowBreaks count="2" manualBreakCount="2">
        <brk id="25" max="5" man="1"/>
        <brk id="33" max="5" man="1"/>
      </rowBreaks>
      <pageMargins left="0.75" right="0.77" top="0.73" bottom="0.75" header="0.52" footer="0.45"/>
      <pageSetup orientation="portrait" r:id="rId7"/>
      <headerFooter alignWithMargins="0">
        <oddFooter>&amp;L&amp;8Tower Package-P238-TW04, TL associated with Phase-I Generation Project in Orissa (Part-C)&amp;R&amp;"Book Antiqua,Bold"&amp;8Attachment-13 TW04  / Page &amp;P of &amp;N</oddFooter>
      </headerFooter>
    </customSheetView>
    <customSheetView guid="{696D9240-6693-44E8-B9A4-2BFADD101EE2}" zeroValues="0" hiddenRows="1">
      <selection activeCell="C5" sqref="C5:F5"/>
      <pageMargins left="0.75" right="0.77" top="0.73" bottom="0.75" header="0.52" footer="0.45"/>
      <pageSetup orientation="portrait" r:id="rId8"/>
      <headerFooter alignWithMargins="0">
        <oddFooter>&amp;L&amp;8Tower Package-P238-TW04, TL associated with Phase-I Generation Project in Orissa (Part-C)&amp;R&amp;"Book Antiqua,Bold"&amp;8Attachment-13 TW04  / Page &amp;P of &amp;N</oddFooter>
      </headerFooter>
    </customSheetView>
    <customSheetView guid="{58D82F59-8CF6-455F-B9F4-081499FDF243}" showPageBreaks="1" zeroValues="0" printArea="1" hiddenRows="1" view="pageBreakPreview">
      <selection activeCell="C5" sqref="C5:F5"/>
      <rowBreaks count="2" manualBreakCount="2">
        <brk id="25" max="5" man="1"/>
        <brk id="33" max="5" man="1"/>
      </rowBreaks>
      <pageMargins left="0.75" right="0.77" top="0.73" bottom="0.75" header="0.52" footer="0.45"/>
      <pageSetup orientation="portrait" r:id="rId9"/>
      <headerFooter alignWithMargins="0">
        <oddFooter>&amp;L&amp;8Tower Package-P238-TW04, TL associated with Phase-I Generation Project in Orissa (Part-C)&amp;R&amp;"Book Antiqua,Bold"&amp;8Attachment-13 TW04  / Page &amp;P of &amp;N</oddFooter>
      </headerFooter>
    </customSheetView>
    <customSheetView guid="{B1277D53-29D6-4226-81E2-084FB62977B6}" zeroValues="0" hiddenRows="1">
      <selection activeCell="D54" sqref="D54:F54"/>
      <rowBreaks count="2" manualBreakCount="2">
        <brk id="26" max="5" man="1"/>
        <brk id="33" max="5" man="1"/>
      </rowBreaks>
      <pageMargins left="0.75" right="0.77" top="0.73" bottom="0.75" header="0.52" footer="0.45"/>
      <pageSetup scale="95" orientation="portrait" r:id="rId10"/>
      <headerFooter alignWithMargins="0">
        <oddFooter>&amp;L&amp;8Tower Package-P238-TW04, TL associated with Phase-I Generation Project in Orissa (Part-C)&amp;R&amp;"Book Antiqua,Bold"&amp;8Attachment-13 TW04  / Page &amp;P of &amp;N</oddFooter>
      </headerFooter>
    </customSheetView>
    <customSheetView guid="{E95B21C1-D936-4435-AF6F-90CF0B6A7506}" zeroValues="0" hiddenRows="1">
      <selection activeCell="D54" sqref="D54:F54"/>
      <rowBreaks count="2" manualBreakCount="2">
        <brk id="26" max="5" man="1"/>
        <brk id="33" max="5" man="1"/>
      </rowBreaks>
      <pageMargins left="0.75" right="0.77" top="0.73" bottom="0.75" header="0.52" footer="0.45"/>
      <pageSetup scale="95" orientation="portrait" r:id="rId11"/>
      <headerFooter alignWithMargins="0">
        <oddFooter>&amp;L&amp;8Tower Package-P238-TW04, TL associated with Phase-I Generation Project in Orissa (Part-C)&amp;R&amp;"Book Antiqua,Bold"&amp;8Attachment-13 TW04  / Page &amp;P of &amp;N</oddFooter>
      </headerFooter>
    </customSheetView>
    <customSheetView guid="{8DC3BA4D-7811-4245-A3D0-7EE4A8A001CA}" scale="82" zeroValues="0" hiddenRows="1" hiddenColumns="1" topLeftCell="A4">
      <selection activeCell="C5" sqref="C5:F5"/>
      <rowBreaks count="2" manualBreakCount="2">
        <brk id="25" max="5" man="1"/>
        <brk id="32" max="5" man="1"/>
      </rowBreaks>
      <pageMargins left="0.75" right="0.77" top="0.73" bottom="0.75" header="0.52" footer="0.45"/>
      <pageSetup scale="95" orientation="portrait" r:id="rId12"/>
      <headerFooter alignWithMargins="0">
        <oddFooter>&amp;L&amp;8Tower Package-P238-TW04, TL associated with Phase-I Generation Project in Orissa (Part-C)&amp;R&amp;"Book Antiqua,Bold"&amp;8Attachment-13 TW04  / Page &amp;P of &amp;N</oddFooter>
      </headerFooter>
    </customSheetView>
    <customSheetView guid="{BAD0225F-C858-4E40-A5E7-64BB5328C88A}" scale="82" zeroValues="0">
      <selection activeCell="F49" sqref="F49"/>
      <rowBreaks count="1" manualBreakCount="1">
        <brk id="35" max="5" man="1"/>
      </rowBreaks>
      <pageMargins left="0.75" right="0.77" top="0.73" bottom="0.75" header="0.52" footer="0.45"/>
      <pageSetup scale="95" orientation="portrait" r:id="rId13"/>
      <headerFooter alignWithMargins="0">
        <oddFooter>&amp;L&amp;8Cons. of parking shed, foundation body &amp; Flag post, Dwarf wall around Transit Camp at 765/400kV Pune (New) GIS SS &amp;R&amp;"Book Antiqua,Bold"&amp;8 2014/NIT-13/PACKAGE-F</oddFooter>
      </headerFooter>
    </customSheetView>
    <customSheetView guid="{CF0E662C-D3BC-4297-99E8-62C40B3B7AD9}" scale="82" zeroValues="0">
      <selection activeCell="F40" sqref="F40"/>
      <rowBreaks count="1" manualBreakCount="1">
        <brk id="26" max="5" man="1"/>
      </rowBreaks>
      <pageMargins left="0.75" right="0.77" top="0.73" bottom="0.75" header="0.52" footer="0.45"/>
      <pageSetup scale="95" orientation="portrait" r:id="rId14"/>
      <headerFooter alignWithMargins="0">
        <oddFooter>&amp;L&amp;8Cons. of parking shed, foundation body &amp; Flag post, Dwarf wall around Transit Camp at 765/400kV Pune (New) GIS SS &amp;R&amp;"Book Antiqua,Bold"&amp;8 2014/NIT-13/PACKAGE-F</oddFooter>
      </headerFooter>
    </customSheetView>
    <customSheetView guid="{BEF72719-4CCF-4C9B-95F6-0F3535FF30B3}" scale="82" zeroValues="0" hiddenColumns="1" topLeftCell="A6">
      <selection activeCell="F40" sqref="F40"/>
      <rowBreaks count="1" manualBreakCount="1">
        <brk id="26" max="5" man="1"/>
      </rowBreaks>
      <pageMargins left="0.75" right="0.77" top="0.73" bottom="0.75" header="0.52" footer="0.45"/>
      <pageSetup scale="95" orientation="portrait" r:id="rId15"/>
      <headerFooter alignWithMargins="0">
        <oddFooter>&amp;L&amp;8Cons. of parking shed, foundation body &amp; Flag post, Dwarf wall around Transit Camp at 765/400kV Pune (New) GIS SS &amp;R&amp;"Book Antiqua,Bold"&amp;8 2014/NIT-13/PACKAGE-F</oddFooter>
      </headerFooter>
    </customSheetView>
    <customSheetView guid="{398C7893-3C2A-4DA4-8552-014985533932}" scale="82" zeroValues="0" hiddenColumns="1">
      <selection activeCell="C5" sqref="C5:F5"/>
      <rowBreaks count="1" manualBreakCount="1">
        <brk id="26" max="5" man="1"/>
      </rowBreaks>
      <pageMargins left="0.75" right="0.77" top="0.73" bottom="0.75" header="0.52" footer="0.45"/>
      <pageSetup scale="95" orientation="portrait" r:id="rId16"/>
      <headerFooter alignWithMargins="0">
        <oddFooter>&amp;L&amp;8Cons. of parking shed, foundation body &amp; Flag post, Dwarf wall around Transit Camp at 765/400kV Pune (New) GIS SS &amp;R&amp;"Book Antiqua,Bold"&amp;8 2014/NIT-13/PACKAGE-F</oddFooter>
      </headerFooter>
    </customSheetView>
  </customSheetViews>
  <mergeCells count="30">
    <mergeCell ref="A48:C48"/>
    <mergeCell ref="B27:F27"/>
    <mergeCell ref="A43:C43"/>
    <mergeCell ref="B37:C37"/>
    <mergeCell ref="B19:F19"/>
    <mergeCell ref="B20:F20"/>
    <mergeCell ref="D22:F22"/>
    <mergeCell ref="B31:F31"/>
    <mergeCell ref="B30:F30"/>
    <mergeCell ref="B22:C22"/>
    <mergeCell ref="B18:F18"/>
    <mergeCell ref="B21:C21"/>
    <mergeCell ref="D49:F49"/>
    <mergeCell ref="B24:C24"/>
    <mergeCell ref="A49:C49"/>
    <mergeCell ref="A41:C41"/>
    <mergeCell ref="A42:C42"/>
    <mergeCell ref="A47:C47"/>
    <mergeCell ref="A46:C46"/>
    <mergeCell ref="A44:C44"/>
    <mergeCell ref="A45:C45"/>
    <mergeCell ref="B29:F29"/>
    <mergeCell ref="D23:F23"/>
    <mergeCell ref="B28:F28"/>
    <mergeCell ref="D21:F21"/>
    <mergeCell ref="A3:F3"/>
    <mergeCell ref="C5:F5"/>
    <mergeCell ref="B6:C6"/>
    <mergeCell ref="C15:F15"/>
    <mergeCell ref="B17:F17"/>
  </mergeCells>
  <phoneticPr fontId="32" type="noConversion"/>
  <pageMargins left="0.75" right="0.77" top="0.73" bottom="0.75" header="0.52" footer="0.45"/>
  <pageSetup scale="95" orientation="portrait" r:id="rId17"/>
  <headerFooter alignWithMargins="0">
    <oddFooter>&amp;L&amp;8Cons. of parking shed, foundation body &amp; Flag post, Dwarf wall around Transit Camp at 765/400kV Pune (New) GIS SS &amp;R&amp;"Book Antiqua,Bold"&amp;8 2014/NIT-13/PACKAGE-F</oddFooter>
  </headerFooter>
  <rowBreaks count="1" manualBreakCount="1">
    <brk id="26" max="5" man="1"/>
  </rowBreaks>
  <drawing r:id="rId18"/>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F1164D-1E10-475D-BC0A-E40B23596FEC}">
  <sheetPr codeName="Sheet12"/>
  <dimension ref="A1:I117"/>
  <sheetViews>
    <sheetView workbookViewId="0">
      <selection activeCell="F21" sqref="F21"/>
    </sheetView>
  </sheetViews>
  <sheetFormatPr defaultColWidth="9" defaultRowHeight="15"/>
  <cols>
    <col min="1" max="1" width="15.75" style="229" bestFit="1" customWidth="1"/>
    <col min="2" max="2" width="11.5" style="229" bestFit="1" customWidth="1"/>
    <col min="3" max="5" width="9" style="229"/>
    <col min="6" max="6" width="9.75" style="229" bestFit="1" customWidth="1"/>
    <col min="7" max="16384" width="9" style="229"/>
  </cols>
  <sheetData>
    <row r="1" spans="1:9">
      <c r="A1" s="230">
        <f>ROUND('Sch-5 After Discount'!D29,0)</f>
        <v>0</v>
      </c>
    </row>
    <row r="2" spans="1:9">
      <c r="A2" s="230">
        <f>ROUNDDOWN(A1/100,0)</f>
        <v>0</v>
      </c>
    </row>
    <row r="3" spans="1:9">
      <c r="A3" s="230">
        <f>ROUNDDOWN(A2/10,0)</f>
        <v>0</v>
      </c>
    </row>
    <row r="4" spans="1:9">
      <c r="A4" s="230">
        <f>ROUNDDOWN(A3/100,0)</f>
        <v>0</v>
      </c>
    </row>
    <row r="5" spans="1:9">
      <c r="A5" s="230">
        <f>ROUNDDOWN(A4/100,0)</f>
        <v>0</v>
      </c>
    </row>
    <row r="8" spans="1:9">
      <c r="A8" s="229" t="str">
        <f>I15&amp;" "&amp;I14&amp;" "&amp;I13&amp;" "&amp;I12&amp;" "&amp;I11</f>
        <v>Rupees          only</v>
      </c>
    </row>
    <row r="11" spans="1:9">
      <c r="A11" s="229">
        <f>A1-ROUNDDOWN(A1/100,0)*100</f>
        <v>0</v>
      </c>
      <c r="B11" s="229" t="str">
        <f>VLOOKUP(A11,$A$18:$B$117,2,TRUE)</f>
        <v>zero</v>
      </c>
      <c r="F11" s="229" t="str">
        <f>IF(A11=0, "", B11)</f>
        <v/>
      </c>
      <c r="I11" s="229" t="str">
        <f>F11&amp;" only"</f>
        <v xml:space="preserve"> only</v>
      </c>
    </row>
    <row r="12" spans="1:9">
      <c r="A12" s="229">
        <f>A2-ROUNDDOWN(A2/10,0)*10</f>
        <v>0</v>
      </c>
      <c r="B12" s="229" t="str">
        <f>VLOOKUP(A12,$A$18:$B$117,2,TRUE)</f>
        <v>zero</v>
      </c>
      <c r="C12" s="229" t="s">
        <v>230</v>
      </c>
      <c r="F12" s="229" t="str">
        <f>IF(A12=0, "", B12)</f>
        <v/>
      </c>
      <c r="G12" s="229" t="str">
        <f>IF(A12=0, "", C12)</f>
        <v/>
      </c>
      <c r="I12" s="229" t="str">
        <f>F12&amp;" "&amp;G12</f>
        <v xml:space="preserve"> </v>
      </c>
    </row>
    <row r="13" spans="1:9">
      <c r="A13" s="229">
        <f>A3-ROUNDDOWN(A3/100,0)*100</f>
        <v>0</v>
      </c>
      <c r="B13" s="229" t="str">
        <f>VLOOKUP(A13,$A$18:$B$117,2,TRUE)</f>
        <v>zero</v>
      </c>
      <c r="C13" s="229" t="s">
        <v>229</v>
      </c>
      <c r="F13" s="229" t="str">
        <f>IF(A13=0, "", B13)</f>
        <v/>
      </c>
      <c r="G13" s="229" t="str">
        <f>IF(A13=0, "", C13)</f>
        <v/>
      </c>
      <c r="I13" s="229" t="str">
        <f>F13&amp;" "&amp;G13</f>
        <v xml:space="preserve"> </v>
      </c>
    </row>
    <row r="14" spans="1:9">
      <c r="A14" s="229">
        <f>A4-ROUNDDOWN(A4/100,0)*100</f>
        <v>0</v>
      </c>
      <c r="B14" s="229" t="str">
        <f>VLOOKUP(A14,$A$18:$B$117,2,TRUE)</f>
        <v>zero</v>
      </c>
      <c r="C14" s="229" t="s">
        <v>228</v>
      </c>
      <c r="F14" s="229" t="str">
        <f>IF(A14=0, "", B14)</f>
        <v/>
      </c>
      <c r="G14" s="229" t="str">
        <f>IF(A14=0, "", C14)</f>
        <v/>
      </c>
      <c r="I14" s="229" t="str">
        <f>F14&amp;" "&amp;G14</f>
        <v xml:space="preserve"> </v>
      </c>
    </row>
    <row r="15" spans="1:9">
      <c r="A15" s="229">
        <f>A5-ROUNDDOWN(A5/100,0)*100</f>
        <v>0</v>
      </c>
      <c r="B15" s="229" t="str">
        <f>VLOOKUP(A15,$A$18:$B$117,2,TRUE)</f>
        <v>zero</v>
      </c>
      <c r="C15" s="229" t="s">
        <v>227</v>
      </c>
      <c r="F15" s="229" t="str">
        <f>IF(A15=0, "", B15)</f>
        <v/>
      </c>
      <c r="G15" s="229" t="str">
        <f>IF(A15=0, "", C15)</f>
        <v/>
      </c>
      <c r="I15" s="229" t="str">
        <f>"Rupees"&amp;" " &amp;F15&amp;" "&amp;G15</f>
        <v xml:space="preserve">Rupees  </v>
      </c>
    </row>
    <row r="18" spans="1:2">
      <c r="A18" s="229">
        <v>0</v>
      </c>
      <c r="B18" s="229" t="s">
        <v>226</v>
      </c>
    </row>
    <row r="19" spans="1:2">
      <c r="A19" s="229">
        <v>1</v>
      </c>
      <c r="B19" s="229" t="s">
        <v>225</v>
      </c>
    </row>
    <row r="20" spans="1:2">
      <c r="A20" s="229">
        <v>2</v>
      </c>
      <c r="B20" s="229" t="s">
        <v>224</v>
      </c>
    </row>
    <row r="21" spans="1:2">
      <c r="A21" s="229">
        <v>3</v>
      </c>
      <c r="B21" s="229" t="s">
        <v>223</v>
      </c>
    </row>
    <row r="22" spans="1:2">
      <c r="A22" s="229">
        <v>4</v>
      </c>
      <c r="B22" s="229" t="s">
        <v>222</v>
      </c>
    </row>
    <row r="23" spans="1:2">
      <c r="A23" s="229">
        <v>5</v>
      </c>
      <c r="B23" s="229" t="s">
        <v>221</v>
      </c>
    </row>
    <row r="24" spans="1:2">
      <c r="A24" s="229">
        <v>6</v>
      </c>
      <c r="B24" s="229" t="s">
        <v>220</v>
      </c>
    </row>
    <row r="25" spans="1:2">
      <c r="A25" s="229">
        <v>7</v>
      </c>
      <c r="B25" s="229" t="s">
        <v>219</v>
      </c>
    </row>
    <row r="26" spans="1:2">
      <c r="A26" s="229">
        <v>8</v>
      </c>
      <c r="B26" s="229" t="s">
        <v>218</v>
      </c>
    </row>
    <row r="27" spans="1:2">
      <c r="A27" s="229">
        <v>9</v>
      </c>
      <c r="B27" s="229" t="s">
        <v>217</v>
      </c>
    </row>
    <row r="28" spans="1:2">
      <c r="A28" s="229">
        <v>10</v>
      </c>
      <c r="B28" s="229" t="s">
        <v>216</v>
      </c>
    </row>
    <row r="29" spans="1:2">
      <c r="A29" s="229">
        <v>11</v>
      </c>
      <c r="B29" s="229" t="s">
        <v>215</v>
      </c>
    </row>
    <row r="30" spans="1:2">
      <c r="A30" s="229">
        <v>12</v>
      </c>
      <c r="B30" s="229" t="s">
        <v>214</v>
      </c>
    </row>
    <row r="31" spans="1:2">
      <c r="A31" s="229">
        <v>13</v>
      </c>
      <c r="B31" s="229" t="s">
        <v>213</v>
      </c>
    </row>
    <row r="32" spans="1:2">
      <c r="A32" s="229">
        <v>14</v>
      </c>
      <c r="B32" s="229" t="s">
        <v>212</v>
      </c>
    </row>
    <row r="33" spans="1:2">
      <c r="A33" s="229">
        <v>15</v>
      </c>
      <c r="B33" s="229" t="s">
        <v>211</v>
      </c>
    </row>
    <row r="34" spans="1:2">
      <c r="A34" s="229">
        <v>16</v>
      </c>
      <c r="B34" s="229" t="s">
        <v>210</v>
      </c>
    </row>
    <row r="35" spans="1:2">
      <c r="A35" s="229">
        <v>17</v>
      </c>
      <c r="B35" s="229" t="s">
        <v>209</v>
      </c>
    </row>
    <row r="36" spans="1:2">
      <c r="A36" s="229">
        <v>18</v>
      </c>
      <c r="B36" s="229" t="s">
        <v>208</v>
      </c>
    </row>
    <row r="37" spans="1:2">
      <c r="A37" s="229">
        <v>19</v>
      </c>
      <c r="B37" s="229" t="s">
        <v>207</v>
      </c>
    </row>
    <row r="38" spans="1:2">
      <c r="A38" s="229">
        <v>20</v>
      </c>
      <c r="B38" s="229" t="s">
        <v>206</v>
      </c>
    </row>
    <row r="39" spans="1:2">
      <c r="A39" s="229">
        <v>21</v>
      </c>
      <c r="B39" s="229" t="s">
        <v>205</v>
      </c>
    </row>
    <row r="40" spans="1:2">
      <c r="A40" s="229">
        <v>22</v>
      </c>
      <c r="B40" s="229" t="s">
        <v>204</v>
      </c>
    </row>
    <row r="41" spans="1:2">
      <c r="A41" s="229">
        <v>23</v>
      </c>
      <c r="B41" s="229" t="s">
        <v>203</v>
      </c>
    </row>
    <row r="42" spans="1:2">
      <c r="A42" s="229">
        <v>24</v>
      </c>
      <c r="B42" s="229" t="s">
        <v>202</v>
      </c>
    </row>
    <row r="43" spans="1:2">
      <c r="A43" s="229">
        <v>25</v>
      </c>
      <c r="B43" s="229" t="s">
        <v>201</v>
      </c>
    </row>
    <row r="44" spans="1:2">
      <c r="A44" s="229">
        <v>26</v>
      </c>
      <c r="B44" s="229" t="s">
        <v>200</v>
      </c>
    </row>
    <row r="45" spans="1:2">
      <c r="A45" s="229">
        <v>27</v>
      </c>
      <c r="B45" s="229" t="s">
        <v>199</v>
      </c>
    </row>
    <row r="46" spans="1:2">
      <c r="A46" s="229">
        <v>28</v>
      </c>
      <c r="B46" s="229" t="s">
        <v>198</v>
      </c>
    </row>
    <row r="47" spans="1:2">
      <c r="A47" s="229">
        <v>29</v>
      </c>
      <c r="B47" s="229" t="s">
        <v>197</v>
      </c>
    </row>
    <row r="48" spans="1:2">
      <c r="A48" s="229">
        <v>30</v>
      </c>
      <c r="B48" s="229" t="s">
        <v>196</v>
      </c>
    </row>
    <row r="49" spans="1:2">
      <c r="A49" s="229">
        <v>31</v>
      </c>
      <c r="B49" s="229" t="s">
        <v>195</v>
      </c>
    </row>
    <row r="50" spans="1:2">
      <c r="A50" s="229">
        <v>32</v>
      </c>
      <c r="B50" s="229" t="s">
        <v>194</v>
      </c>
    </row>
    <row r="51" spans="1:2">
      <c r="A51" s="229">
        <v>33</v>
      </c>
      <c r="B51" s="229" t="s">
        <v>193</v>
      </c>
    </row>
    <row r="52" spans="1:2">
      <c r="A52" s="229">
        <v>34</v>
      </c>
      <c r="B52" s="229" t="s">
        <v>192</v>
      </c>
    </row>
    <row r="53" spans="1:2">
      <c r="A53" s="229">
        <v>35</v>
      </c>
      <c r="B53" s="229" t="s">
        <v>191</v>
      </c>
    </row>
    <row r="54" spans="1:2">
      <c r="A54" s="229">
        <v>36</v>
      </c>
      <c r="B54" s="229" t="s">
        <v>190</v>
      </c>
    </row>
    <row r="55" spans="1:2">
      <c r="A55" s="229">
        <v>37</v>
      </c>
      <c r="B55" s="229" t="s">
        <v>189</v>
      </c>
    </row>
    <row r="56" spans="1:2">
      <c r="A56" s="229">
        <v>38</v>
      </c>
      <c r="B56" s="229" t="s">
        <v>188</v>
      </c>
    </row>
    <row r="57" spans="1:2">
      <c r="A57" s="229">
        <v>39</v>
      </c>
      <c r="B57" s="229" t="s">
        <v>187</v>
      </c>
    </row>
    <row r="58" spans="1:2">
      <c r="A58" s="229">
        <v>40</v>
      </c>
      <c r="B58" s="229" t="s">
        <v>186</v>
      </c>
    </row>
    <row r="59" spans="1:2">
      <c r="A59" s="229">
        <v>41</v>
      </c>
      <c r="B59" s="229" t="s">
        <v>185</v>
      </c>
    </row>
    <row r="60" spans="1:2">
      <c r="A60" s="229">
        <v>42</v>
      </c>
      <c r="B60" s="229" t="s">
        <v>184</v>
      </c>
    </row>
    <row r="61" spans="1:2">
      <c r="A61" s="229">
        <v>43</v>
      </c>
      <c r="B61" s="229" t="s">
        <v>183</v>
      </c>
    </row>
    <row r="62" spans="1:2">
      <c r="A62" s="229">
        <v>44</v>
      </c>
      <c r="B62" s="229" t="s">
        <v>182</v>
      </c>
    </row>
    <row r="63" spans="1:2">
      <c r="A63" s="229">
        <v>45</v>
      </c>
      <c r="B63" s="229" t="s">
        <v>181</v>
      </c>
    </row>
    <row r="64" spans="1:2">
      <c r="A64" s="229">
        <v>46</v>
      </c>
      <c r="B64" s="229" t="s">
        <v>180</v>
      </c>
    </row>
    <row r="65" spans="1:2">
      <c r="A65" s="229">
        <v>47</v>
      </c>
      <c r="B65" s="229" t="s">
        <v>179</v>
      </c>
    </row>
    <row r="66" spans="1:2">
      <c r="A66" s="229">
        <v>48</v>
      </c>
      <c r="B66" s="229" t="s">
        <v>178</v>
      </c>
    </row>
    <row r="67" spans="1:2">
      <c r="A67" s="229">
        <v>49</v>
      </c>
      <c r="B67" s="229" t="s">
        <v>177</v>
      </c>
    </row>
    <row r="68" spans="1:2">
      <c r="A68" s="229">
        <v>50</v>
      </c>
      <c r="B68" s="229" t="s">
        <v>176</v>
      </c>
    </row>
    <row r="69" spans="1:2">
      <c r="A69" s="229">
        <v>51</v>
      </c>
      <c r="B69" s="229" t="s">
        <v>175</v>
      </c>
    </row>
    <row r="70" spans="1:2">
      <c r="A70" s="229">
        <v>52</v>
      </c>
      <c r="B70" s="229" t="s">
        <v>174</v>
      </c>
    </row>
    <row r="71" spans="1:2">
      <c r="A71" s="229">
        <v>53</v>
      </c>
      <c r="B71" s="229" t="s">
        <v>173</v>
      </c>
    </row>
    <row r="72" spans="1:2">
      <c r="A72" s="229">
        <v>54</v>
      </c>
      <c r="B72" s="229" t="s">
        <v>172</v>
      </c>
    </row>
    <row r="73" spans="1:2">
      <c r="A73" s="229">
        <v>55</v>
      </c>
      <c r="B73" s="229" t="s">
        <v>171</v>
      </c>
    </row>
    <row r="74" spans="1:2">
      <c r="A74" s="229">
        <v>56</v>
      </c>
      <c r="B74" s="229" t="s">
        <v>170</v>
      </c>
    </row>
    <row r="75" spans="1:2">
      <c r="A75" s="229">
        <v>57</v>
      </c>
      <c r="B75" s="229" t="s">
        <v>169</v>
      </c>
    </row>
    <row r="76" spans="1:2">
      <c r="A76" s="229">
        <v>58</v>
      </c>
      <c r="B76" s="229" t="s">
        <v>168</v>
      </c>
    </row>
    <row r="77" spans="1:2">
      <c r="A77" s="229">
        <v>59</v>
      </c>
      <c r="B77" s="229" t="s">
        <v>167</v>
      </c>
    </row>
    <row r="78" spans="1:2">
      <c r="A78" s="229">
        <v>60</v>
      </c>
      <c r="B78" s="229" t="s">
        <v>166</v>
      </c>
    </row>
    <row r="79" spans="1:2">
      <c r="A79" s="229">
        <v>61</v>
      </c>
      <c r="B79" s="229" t="s">
        <v>165</v>
      </c>
    </row>
    <row r="80" spans="1:2">
      <c r="A80" s="229">
        <v>62</v>
      </c>
      <c r="B80" s="229" t="s">
        <v>164</v>
      </c>
    </row>
    <row r="81" spans="1:2">
      <c r="A81" s="229">
        <v>63</v>
      </c>
      <c r="B81" s="229" t="s">
        <v>163</v>
      </c>
    </row>
    <row r="82" spans="1:2">
      <c r="A82" s="229">
        <v>64</v>
      </c>
      <c r="B82" s="229" t="s">
        <v>162</v>
      </c>
    </row>
    <row r="83" spans="1:2">
      <c r="A83" s="229">
        <v>65</v>
      </c>
      <c r="B83" s="229" t="s">
        <v>161</v>
      </c>
    </row>
    <row r="84" spans="1:2">
      <c r="A84" s="229">
        <v>66</v>
      </c>
      <c r="B84" s="229" t="s">
        <v>160</v>
      </c>
    </row>
    <row r="85" spans="1:2">
      <c r="A85" s="229">
        <v>67</v>
      </c>
      <c r="B85" s="229" t="s">
        <v>159</v>
      </c>
    </row>
    <row r="86" spans="1:2">
      <c r="A86" s="229">
        <v>68</v>
      </c>
      <c r="B86" s="229" t="s">
        <v>158</v>
      </c>
    </row>
    <row r="87" spans="1:2">
      <c r="A87" s="229">
        <v>69</v>
      </c>
      <c r="B87" s="229" t="s">
        <v>157</v>
      </c>
    </row>
    <row r="88" spans="1:2">
      <c r="A88" s="229">
        <v>70</v>
      </c>
      <c r="B88" s="229" t="s">
        <v>156</v>
      </c>
    </row>
    <row r="89" spans="1:2">
      <c r="A89" s="229">
        <v>71</v>
      </c>
      <c r="B89" s="229" t="s">
        <v>155</v>
      </c>
    </row>
    <row r="90" spans="1:2">
      <c r="A90" s="229">
        <v>72</v>
      </c>
      <c r="B90" s="229" t="s">
        <v>154</v>
      </c>
    </row>
    <row r="91" spans="1:2">
      <c r="A91" s="229">
        <v>73</v>
      </c>
      <c r="B91" s="229" t="s">
        <v>153</v>
      </c>
    </row>
    <row r="92" spans="1:2">
      <c r="A92" s="229">
        <v>74</v>
      </c>
      <c r="B92" s="229" t="s">
        <v>152</v>
      </c>
    </row>
    <row r="93" spans="1:2">
      <c r="A93" s="229">
        <v>75</v>
      </c>
      <c r="B93" s="229" t="s">
        <v>151</v>
      </c>
    </row>
    <row r="94" spans="1:2">
      <c r="A94" s="229">
        <v>76</v>
      </c>
      <c r="B94" s="229" t="s">
        <v>150</v>
      </c>
    </row>
    <row r="95" spans="1:2">
      <c r="A95" s="229">
        <v>77</v>
      </c>
      <c r="B95" s="229" t="s">
        <v>149</v>
      </c>
    </row>
    <row r="96" spans="1:2">
      <c r="A96" s="229">
        <v>78</v>
      </c>
      <c r="B96" s="229" t="s">
        <v>148</v>
      </c>
    </row>
    <row r="97" spans="1:2">
      <c r="A97" s="229">
        <v>79</v>
      </c>
      <c r="B97" s="229" t="s">
        <v>147</v>
      </c>
    </row>
    <row r="98" spans="1:2">
      <c r="A98" s="229">
        <v>80</v>
      </c>
      <c r="B98" s="229" t="s">
        <v>146</v>
      </c>
    </row>
    <row r="99" spans="1:2">
      <c r="A99" s="229">
        <v>81</v>
      </c>
      <c r="B99" s="229" t="s">
        <v>145</v>
      </c>
    </row>
    <row r="100" spans="1:2">
      <c r="A100" s="229">
        <v>82</v>
      </c>
      <c r="B100" s="229" t="s">
        <v>144</v>
      </c>
    </row>
    <row r="101" spans="1:2">
      <c r="A101" s="229">
        <v>83</v>
      </c>
      <c r="B101" s="229" t="s">
        <v>143</v>
      </c>
    </row>
    <row r="102" spans="1:2">
      <c r="A102" s="229">
        <v>84</v>
      </c>
      <c r="B102" s="229" t="s">
        <v>142</v>
      </c>
    </row>
    <row r="103" spans="1:2">
      <c r="A103" s="229">
        <v>85</v>
      </c>
      <c r="B103" s="229" t="s">
        <v>141</v>
      </c>
    </row>
    <row r="104" spans="1:2">
      <c r="A104" s="229">
        <v>86</v>
      </c>
      <c r="B104" s="229" t="s">
        <v>140</v>
      </c>
    </row>
    <row r="105" spans="1:2">
      <c r="A105" s="229">
        <v>87</v>
      </c>
      <c r="B105" s="229" t="s">
        <v>139</v>
      </c>
    </row>
    <row r="106" spans="1:2">
      <c r="A106" s="229">
        <v>88</v>
      </c>
      <c r="B106" s="229" t="s">
        <v>138</v>
      </c>
    </row>
    <row r="107" spans="1:2">
      <c r="A107" s="229">
        <v>89</v>
      </c>
      <c r="B107" s="229" t="s">
        <v>137</v>
      </c>
    </row>
    <row r="108" spans="1:2">
      <c r="A108" s="229">
        <v>90</v>
      </c>
      <c r="B108" s="229" t="s">
        <v>136</v>
      </c>
    </row>
    <row r="109" spans="1:2">
      <c r="A109" s="229">
        <v>91</v>
      </c>
      <c r="B109" s="229" t="s">
        <v>135</v>
      </c>
    </row>
    <row r="110" spans="1:2">
      <c r="A110" s="229">
        <v>92</v>
      </c>
      <c r="B110" s="229" t="s">
        <v>134</v>
      </c>
    </row>
    <row r="111" spans="1:2">
      <c r="A111" s="229">
        <v>93</v>
      </c>
      <c r="B111" s="229" t="s">
        <v>133</v>
      </c>
    </row>
    <row r="112" spans="1:2">
      <c r="A112" s="229">
        <v>94</v>
      </c>
      <c r="B112" s="229" t="s">
        <v>132</v>
      </c>
    </row>
    <row r="113" spans="1:2">
      <c r="A113" s="229">
        <v>95</v>
      </c>
      <c r="B113" s="229" t="s">
        <v>131</v>
      </c>
    </row>
    <row r="114" spans="1:2">
      <c r="A114" s="229">
        <v>96</v>
      </c>
      <c r="B114" s="229" t="s">
        <v>130</v>
      </c>
    </row>
    <row r="115" spans="1:2">
      <c r="A115" s="229">
        <v>97</v>
      </c>
      <c r="B115" s="229" t="s">
        <v>129</v>
      </c>
    </row>
    <row r="116" spans="1:2">
      <c r="A116" s="229">
        <v>98</v>
      </c>
      <c r="B116" s="229" t="s">
        <v>128</v>
      </c>
    </row>
    <row r="117" spans="1:2">
      <c r="A117" s="229">
        <v>99</v>
      </c>
      <c r="B117" s="229" t="s">
        <v>127</v>
      </c>
    </row>
  </sheetData>
  <customSheetViews>
    <customSheetView guid="{F2279B93-E4FF-4A81-B734-06F92F73708D}" state="hidden">
      <selection activeCell="F21" sqref="F21"/>
      <pageMargins left="0.7" right="0.7" top="0.75" bottom="0.75" header="0.3" footer="0.3"/>
    </customSheetView>
    <customSheetView guid="{C3C2F6BE-1796-4187-BF38-BACEF6057F57}" state="hidden">
      <selection activeCell="F21" sqref="F21"/>
      <pageMargins left="0.7" right="0.7" top="0.75" bottom="0.75" header="0.3" footer="0.3"/>
    </customSheetView>
    <customSheetView guid="{5E2FF645-A015-403E-863B-BADF6B75C7D1}" state="hidden">
      <selection activeCell="F21" sqref="F21"/>
      <pageMargins left="0.7" right="0.7" top="0.75" bottom="0.75" header="0.3" footer="0.3"/>
    </customSheetView>
    <customSheetView guid="{25334923-91A5-4F88-9A10-8FA88873EC26}" state="hidden">
      <selection activeCell="F21" sqref="F21"/>
      <pageMargins left="0.7" right="0.7" top="0.75" bottom="0.75" header="0.3" footer="0.3"/>
    </customSheetView>
    <customSheetView guid="{4F47A486-EA66-4D4B-9D65-1ABEAC31AACE}" state="hidden">
      <selection activeCell="F21" sqref="F21"/>
      <pageMargins left="0.7" right="0.7" top="0.75" bottom="0.75" header="0.3" footer="0.3"/>
    </customSheetView>
    <customSheetView guid="{8DC3BA4D-7811-4245-A3D0-7EE4A8A001CA}" state="hidden">
      <selection activeCell="F21" sqref="F21"/>
      <pageMargins left="0.7" right="0.7" top="0.75" bottom="0.75" header="0.3" footer="0.3"/>
    </customSheetView>
    <customSheetView guid="{BAD0225F-C858-4E40-A5E7-64BB5328C88A}" state="hidden">
      <selection activeCell="F21" sqref="F21"/>
      <pageMargins left="0.7" right="0.7" top="0.75" bottom="0.75" header="0.3" footer="0.3"/>
    </customSheetView>
    <customSheetView guid="{CF0E662C-D3BC-4297-99E8-62C40B3B7AD9}" state="hidden">
      <selection activeCell="F21" sqref="F21"/>
      <pageMargins left="0.7" right="0.7" top="0.75" bottom="0.75" header="0.3" footer="0.3"/>
    </customSheetView>
    <customSheetView guid="{BEF72719-4CCF-4C9B-95F6-0F3535FF30B3}" state="hidden">
      <selection activeCell="F21" sqref="F21"/>
      <pageMargins left="0.7" right="0.7" top="0.75" bottom="0.75" header="0.3" footer="0.3"/>
    </customSheetView>
    <customSheetView guid="{398C7893-3C2A-4DA4-8552-014985533932}" state="hidden">
      <selection activeCell="F21" sqref="F21"/>
      <pageMargins left="0.7" right="0.7" top="0.75" bottom="0.75" header="0.3" footer="0.3"/>
    </customSheetView>
  </customSheetView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488D26-D65B-49EB-8044-BA594E4FDB3E}">
  <sheetPr codeName="Sheet1">
    <tabColor indexed="37"/>
  </sheetPr>
  <dimension ref="A1:J17"/>
  <sheetViews>
    <sheetView showGridLines="0" zoomScaleNormal="100" zoomScaleSheetLayoutView="100" workbookViewId="0">
      <selection activeCell="B2" sqref="B2:E2"/>
    </sheetView>
  </sheetViews>
  <sheetFormatPr defaultColWidth="8" defaultRowHeight="13.5"/>
  <cols>
    <col min="1" max="1" width="8.625" style="7" customWidth="1"/>
    <col min="2" max="2" width="11.125" style="7" customWidth="1"/>
    <col min="3" max="4" width="38.625" style="7" customWidth="1"/>
    <col min="5" max="5" width="18.25" style="7" customWidth="1"/>
    <col min="6" max="6" width="8.625" style="18" customWidth="1"/>
    <col min="7" max="9" width="8" style="18" customWidth="1"/>
    <col min="10" max="16384" width="8" style="11"/>
  </cols>
  <sheetData>
    <row r="1" spans="1:10" ht="30.75" customHeight="1">
      <c r="B1" s="501" t="s">
        <v>49</v>
      </c>
      <c r="C1" s="502"/>
      <c r="D1" s="502"/>
      <c r="E1" s="503"/>
      <c r="F1" s="8"/>
      <c r="G1" s="9"/>
      <c r="H1" s="9"/>
      <c r="I1" s="9"/>
      <c r="J1" s="10"/>
    </row>
    <row r="2" spans="1:10" ht="51.75" customHeight="1">
      <c r="A2" s="12"/>
      <c r="B2" s="506" t="s">
        <v>348</v>
      </c>
      <c r="C2" s="507"/>
      <c r="D2" s="507"/>
      <c r="E2" s="508"/>
      <c r="F2" s="9"/>
      <c r="G2" s="9"/>
      <c r="H2" s="9"/>
      <c r="I2" s="9"/>
      <c r="J2" s="10"/>
    </row>
    <row r="3" spans="1:10" ht="38.450000000000003" customHeight="1">
      <c r="A3" s="12"/>
      <c r="B3" s="509" t="s">
        <v>359</v>
      </c>
      <c r="C3" s="510"/>
      <c r="D3" s="510"/>
      <c r="E3" s="511"/>
      <c r="F3" s="9"/>
      <c r="G3" s="9"/>
      <c r="H3" s="9"/>
      <c r="I3" s="9"/>
      <c r="J3" s="10"/>
    </row>
    <row r="4" spans="1:10" ht="35.25" customHeight="1">
      <c r="A4" s="12"/>
      <c r="B4" s="132">
        <v>1</v>
      </c>
      <c r="C4" s="504" t="s">
        <v>245</v>
      </c>
      <c r="D4" s="504"/>
      <c r="E4" s="505"/>
      <c r="F4" s="9"/>
      <c r="G4" s="15"/>
      <c r="H4" s="15"/>
      <c r="I4" s="9"/>
      <c r="J4" s="10"/>
    </row>
    <row r="5" spans="1:10" ht="30" customHeight="1">
      <c r="A5" s="12"/>
      <c r="B5" s="132">
        <v>2</v>
      </c>
      <c r="C5" s="504" t="s">
        <v>104</v>
      </c>
      <c r="D5" s="504"/>
      <c r="E5" s="505"/>
      <c r="F5" s="9"/>
      <c r="G5" s="9"/>
      <c r="H5" s="9"/>
      <c r="I5" s="9"/>
      <c r="J5" s="10"/>
    </row>
    <row r="6" spans="1:10" s="18" customFormat="1" ht="30" customHeight="1">
      <c r="A6" s="12"/>
      <c r="B6" s="132">
        <v>3</v>
      </c>
      <c r="C6" s="504" t="s">
        <v>33</v>
      </c>
      <c r="D6" s="504"/>
      <c r="E6" s="505"/>
      <c r="F6" s="9"/>
      <c r="G6" s="9"/>
      <c r="H6" s="9"/>
      <c r="I6" s="9"/>
      <c r="J6" s="9"/>
    </row>
    <row r="7" spans="1:10" ht="40.15" hidden="1" customHeight="1">
      <c r="A7" s="12"/>
      <c r="B7" s="133">
        <v>4</v>
      </c>
      <c r="C7" s="515" t="s">
        <v>316</v>
      </c>
      <c r="D7" s="515"/>
      <c r="E7" s="516"/>
      <c r="F7" s="9"/>
      <c r="G7" s="9"/>
      <c r="H7" s="9"/>
      <c r="I7" s="9"/>
      <c r="J7" s="10"/>
    </row>
    <row r="8" spans="1:10" ht="12" customHeight="1">
      <c r="A8" s="12"/>
      <c r="B8" s="13"/>
      <c r="C8" s="12"/>
      <c r="D8" s="12"/>
      <c r="E8" s="14"/>
      <c r="F8" s="9"/>
      <c r="G8" s="9"/>
      <c r="H8" s="9"/>
      <c r="I8" s="9"/>
      <c r="J8" s="10"/>
    </row>
    <row r="9" spans="1:10" ht="20.25" customHeight="1">
      <c r="A9" s="12"/>
      <c r="B9" s="512"/>
      <c r="C9" s="513"/>
      <c r="D9" s="513"/>
      <c r="E9" s="514"/>
      <c r="F9" s="9"/>
      <c r="G9" s="9"/>
      <c r="H9" s="9"/>
      <c r="I9" s="9"/>
      <c r="J9" s="10"/>
    </row>
    <row r="10" spans="1:10" ht="33.75" hidden="1" customHeight="1">
      <c r="A10" s="12"/>
      <c r="B10" s="13"/>
      <c r="C10" s="12"/>
      <c r="D10" s="12"/>
      <c r="E10" s="16"/>
      <c r="F10" s="9"/>
      <c r="G10" s="9"/>
      <c r="H10" s="9"/>
      <c r="I10" s="9"/>
      <c r="J10" s="10"/>
    </row>
    <row r="11" spans="1:10" ht="24" customHeight="1">
      <c r="B11" s="497" t="s">
        <v>70</v>
      </c>
      <c r="C11" s="498"/>
      <c r="D11" s="498"/>
      <c r="E11" s="17"/>
    </row>
    <row r="12" spans="1:10" ht="15.95" customHeight="1">
      <c r="B12" s="495" t="s">
        <v>71</v>
      </c>
      <c r="C12" s="496"/>
      <c r="D12" s="496"/>
      <c r="E12" s="19"/>
      <c r="G12" s="9"/>
      <c r="H12" s="9"/>
      <c r="I12" s="9"/>
      <c r="J12" s="10"/>
    </row>
    <row r="13" spans="1:10" ht="24" customHeight="1">
      <c r="B13" s="497" t="s">
        <v>72</v>
      </c>
      <c r="C13" s="498"/>
      <c r="D13" s="498"/>
      <c r="E13" s="17"/>
      <c r="F13" s="20"/>
      <c r="G13" s="21"/>
      <c r="H13" s="21"/>
      <c r="I13" s="21"/>
      <c r="J13" s="21"/>
    </row>
    <row r="14" spans="1:10" ht="15.95" customHeight="1">
      <c r="B14" s="499" t="s">
        <v>73</v>
      </c>
      <c r="C14" s="500"/>
      <c r="D14" s="500"/>
      <c r="E14" s="22"/>
      <c r="F14" s="20"/>
      <c r="G14" s="21"/>
      <c r="H14" s="21"/>
      <c r="I14" s="21"/>
      <c r="J14" s="21"/>
    </row>
    <row r="15" spans="1:10" ht="15.75">
      <c r="A15" s="12"/>
      <c r="B15" s="23"/>
      <c r="C15" s="23"/>
      <c r="D15" s="23"/>
      <c r="E15" s="23"/>
      <c r="F15" s="9"/>
      <c r="G15" s="9"/>
      <c r="H15" s="9"/>
      <c r="I15" s="9"/>
      <c r="J15" s="10"/>
    </row>
    <row r="16" spans="1:10" ht="15.75">
      <c r="A16" s="12"/>
      <c r="B16" s="12"/>
      <c r="C16" s="12"/>
      <c r="D16" s="12"/>
      <c r="E16" s="12"/>
      <c r="F16" s="9"/>
      <c r="G16" s="9"/>
      <c r="H16" s="9"/>
      <c r="I16" s="9"/>
      <c r="J16" s="10"/>
    </row>
    <row r="17" spans="1:10" ht="15.75">
      <c r="A17" s="12"/>
      <c r="B17" s="12"/>
      <c r="C17" s="12"/>
      <c r="D17" s="12"/>
      <c r="E17" s="12"/>
      <c r="F17" s="9"/>
      <c r="G17" s="9"/>
      <c r="H17" s="9"/>
      <c r="I17" s="9"/>
      <c r="J17" s="10"/>
    </row>
  </sheetData>
  <sheetProtection algorithmName="SHA-512" hashValue="673x+GoTf8LRdemvvENH8SWY6lAy9GNDIMlOk2KXgGQV8/xTbREKaJroZSrOWjxn77fNj04EAZmBRv942SGlug==" saltValue="GXldQRUYlba156ePK/pVDA==" spinCount="100000" sheet="1" formatColumns="0" formatRows="0" selectLockedCells="1"/>
  <customSheetViews>
    <customSheetView guid="{F2279B93-E4FF-4A81-B734-06F92F73708D}" showGridLines="0" hiddenRows="1">
      <selection activeCell="B2" sqref="B2:E2"/>
      <pageMargins left="0.15748031496062992" right="0.23622047244094491" top="0.78740157480314965" bottom="0.98425196850393704" header="0.35433070866141736" footer="0.51181102362204722"/>
      <printOptions horizontalCentered="1"/>
      <pageSetup paperSize="9" orientation="landscape" r:id="rId1"/>
      <headerFooter alignWithMargins="0"/>
    </customSheetView>
    <customSheetView guid="{C3C2F6BE-1796-4187-BF38-BACEF6057F57}" showGridLines="0" hiddenRows="1">
      <selection activeCell="B3" sqref="B3:E3"/>
      <pageMargins left="0.15748031496062992" right="0.23622047244094491" top="0.78740157480314965" bottom="0.98425196850393704" header="0.35433070866141736" footer="0.51181102362204722"/>
      <printOptions horizontalCentered="1"/>
      <pageSetup paperSize="9" orientation="landscape" r:id="rId2"/>
      <headerFooter alignWithMargins="0"/>
    </customSheetView>
    <customSheetView guid="{5E2FF645-A015-403E-863B-BADF6B75C7D1}" showGridLines="0" hiddenRows="1">
      <pageMargins left="0.15748031496062992" right="0.23622047244094491" top="0.78740157480314965" bottom="0.98425196850393704" header="0.35433070866141736" footer="0.51181102362204722"/>
      <printOptions horizontalCentered="1"/>
      <pageSetup paperSize="9" orientation="landscape" r:id="rId3"/>
      <headerFooter alignWithMargins="0"/>
    </customSheetView>
    <customSheetView guid="{25334923-91A5-4F88-9A10-8FA88873EC26}" showPageBreaks="1" showGridLines="0" printArea="1" hiddenRows="1">
      <selection activeCell="C5" sqref="C5:E5"/>
      <pageMargins left="0.15748031496062992" right="0.23622047244094491" top="0.78740157480314965" bottom="0.98425196850393704" header="0.35433070866141736" footer="0.51181102362204722"/>
      <printOptions horizontalCentered="1"/>
      <pageSetup paperSize="9" orientation="landscape" r:id="rId4"/>
      <headerFooter alignWithMargins="0"/>
    </customSheetView>
    <customSheetView guid="{4F47A486-EA66-4D4B-9D65-1ABEAC31AACE}" showGridLines="0" hiddenRows="1">
      <selection activeCell="B2" sqref="B2:E2"/>
      <pageMargins left="0.15748031496062992" right="0.23622047244094491" top="0.78740157480314965" bottom="0.98425196850393704" header="0.35433070866141736" footer="0.51181102362204722"/>
      <printOptions horizontalCentered="1"/>
      <pageSetup paperSize="9" orientation="landscape" r:id="rId5"/>
      <headerFooter alignWithMargins="0"/>
    </customSheetView>
    <customSheetView guid="{1A26D3B9-AD8D-4AE9-81F5-E0DF795F4658}" showPageBreaks="1" showGridLines="0" printArea="1" hiddenRows="1" topLeftCell="A11">
      <selection activeCell="G9" sqref="G9"/>
      <pageMargins left="0.15748031496062992" right="0.23622047244094491" top="0.78740157480314965" bottom="0.98425196850393704" header="0.35433070866141736" footer="0.51181102362204722"/>
      <printOptions horizontalCentered="1"/>
      <pageSetup paperSize="9" orientation="landscape" r:id="rId6"/>
      <headerFooter alignWithMargins="0"/>
    </customSheetView>
    <customSheetView guid="{B0EE7D76-5806-4718-BDAD-3A3EA691E5E4}" showGridLines="0" hiddenRows="1">
      <selection activeCell="F4" sqref="F4"/>
      <pageMargins left="0.15748031496062992" right="0.23622047244094491" top="0.78740157480314965" bottom="0.98425196850393704" header="0.35433070866141736" footer="0.51181102362204722"/>
      <printOptions horizontalCentered="1"/>
      <pageSetup paperSize="9" orientation="landscape" r:id="rId7"/>
      <headerFooter alignWithMargins="0"/>
    </customSheetView>
    <customSheetView guid="{696D9240-6693-44E8-B9A4-2BFADD101EE2}" showGridLines="0" hiddenRows="1">
      <selection activeCell="F4" sqref="F4"/>
      <pageMargins left="0.15748031496062992" right="0.23622047244094491" top="0.78740157480314965" bottom="0.98425196850393704" header="0.35433070866141736" footer="0.51181102362204722"/>
      <printOptions horizontalCentered="1"/>
      <pageSetup paperSize="9" orientation="landscape" r:id="rId8"/>
      <headerFooter alignWithMargins="0"/>
    </customSheetView>
    <customSheetView guid="{4F65FF32-EC61-4022-A399-2986D7B6B8B3}" showGridLines="0" showRuler="0">
      <selection activeCell="B2" sqref="B2:E2"/>
      <pageMargins left="0.15748031496062992" right="0.23622047244094491" top="0.51181102362204722" bottom="0.98425196850393704" header="0.35433070866141736" footer="0.51181102362204722"/>
      <pageSetup paperSize="9" orientation="landscape" r:id="rId9"/>
      <headerFooter alignWithMargins="0"/>
    </customSheetView>
    <customSheetView guid="{58D82F59-8CF6-455F-B9F4-081499FDF243}" showGridLines="0" hiddenRows="1">
      <selection activeCell="F4" sqref="F4"/>
      <pageMargins left="0.15748031496062992" right="0.23622047244094491" top="0.78740157480314965" bottom="0.98425196850393704" header="0.35433070866141736" footer="0.51181102362204722"/>
      <printOptions horizontalCentered="1"/>
      <pageSetup paperSize="9" orientation="landscape" r:id="rId10"/>
      <headerFooter alignWithMargins="0"/>
    </customSheetView>
    <customSheetView guid="{B1277D53-29D6-4226-81E2-084FB62977B6}" showGridLines="0" hiddenRows="1">
      <selection activeCell="F4" sqref="F4"/>
      <pageMargins left="0.15748031496062992" right="0.23622047244094491" top="0.78740157480314965" bottom="0.98425196850393704" header="0.35433070866141736" footer="0.51181102362204722"/>
      <printOptions horizontalCentered="1"/>
      <pageSetup paperSize="9" orientation="landscape" r:id="rId11"/>
      <headerFooter alignWithMargins="0"/>
    </customSheetView>
    <customSheetView guid="{E95B21C1-D936-4435-AF6F-90CF0B6A7506}" showGridLines="0" hiddenRows="1">
      <selection activeCell="F4" sqref="F4"/>
      <pageMargins left="0.15748031496062992" right="0.23622047244094491" top="0.78740157480314965" bottom="0.98425196850393704" header="0.35433070866141736" footer="0.51181102362204722"/>
      <printOptions horizontalCentered="1"/>
      <pageSetup paperSize="9" orientation="landscape" r:id="rId12"/>
      <headerFooter alignWithMargins="0"/>
    </customSheetView>
    <customSheetView guid="{8DC3BA4D-7811-4245-A3D0-7EE4A8A001CA}" showPageBreaks="1" showGridLines="0" printArea="1" hiddenRows="1">
      <selection activeCell="G9" sqref="G9"/>
      <pageMargins left="0.15748031496062992" right="0.23622047244094491" top="0.78740157480314965" bottom="0.98425196850393704" header="0.35433070866141736" footer="0.51181102362204722"/>
      <printOptions horizontalCentered="1"/>
      <pageSetup paperSize="9" orientation="landscape" r:id="rId13"/>
      <headerFooter alignWithMargins="0"/>
    </customSheetView>
    <customSheetView guid="{BAD0225F-C858-4E40-A5E7-64BB5328C88A}" showPageBreaks="1" showGridLines="0" printArea="1" hiddenRows="1">
      <selection activeCell="C6" sqref="C6:E6"/>
      <pageMargins left="0.15748031496062992" right="0.23622047244094491" top="0.78740157480314965" bottom="0.98425196850393704" header="0.35433070866141736" footer="0.51181102362204722"/>
      <printOptions horizontalCentered="1"/>
      <pageSetup paperSize="9" orientation="landscape" r:id="rId14"/>
      <headerFooter alignWithMargins="0"/>
    </customSheetView>
    <customSheetView guid="{CF0E662C-D3BC-4297-99E8-62C40B3B7AD9}" showGridLines="0" hiddenRows="1">
      <selection activeCell="B3" sqref="B3:E3"/>
      <pageMargins left="0.15748031496062992" right="0.23622047244094491" top="0.78740157480314965" bottom="0.98425196850393704" header="0.35433070866141736" footer="0.51181102362204722"/>
      <printOptions horizontalCentered="1"/>
      <pageSetup paperSize="9" orientation="landscape" r:id="rId15"/>
      <headerFooter alignWithMargins="0"/>
    </customSheetView>
    <customSheetView guid="{BEF72719-4CCF-4C9B-95F6-0F3535FF30B3}" showPageBreaks="1" showGridLines="0" printArea="1" hiddenRows="1">
      <selection activeCell="B3" sqref="B3:E3"/>
      <pageMargins left="0.15748031496062992" right="0.23622047244094491" top="0.78740157480314965" bottom="0.98425196850393704" header="0.35433070866141736" footer="0.51181102362204722"/>
      <printOptions horizontalCentered="1"/>
      <pageSetup paperSize="9" orientation="landscape" r:id="rId16"/>
      <headerFooter alignWithMargins="0"/>
    </customSheetView>
    <customSheetView guid="{398C7893-3C2A-4DA4-8552-014985533932}" showGridLines="0" hiddenRows="1">
      <selection activeCell="B2" sqref="B2:E2"/>
      <pageMargins left="0.15748031496062992" right="0.23622047244094491" top="0.78740157480314965" bottom="0.98425196850393704" header="0.35433070866141736" footer="0.51181102362204722"/>
      <printOptions horizontalCentered="1"/>
      <pageSetup paperSize="9" orientation="landscape" r:id="rId17"/>
      <headerFooter alignWithMargins="0"/>
    </customSheetView>
  </customSheetViews>
  <mergeCells count="12">
    <mergeCell ref="B12:D12"/>
    <mergeCell ref="B13:D13"/>
    <mergeCell ref="B14:D14"/>
    <mergeCell ref="B1:E1"/>
    <mergeCell ref="C4:E4"/>
    <mergeCell ref="C5:E5"/>
    <mergeCell ref="B2:E2"/>
    <mergeCell ref="B3:E3"/>
    <mergeCell ref="B11:D11"/>
    <mergeCell ref="C6:E6"/>
    <mergeCell ref="B9:E9"/>
    <mergeCell ref="C7:E7"/>
  </mergeCells>
  <phoneticPr fontId="2" type="noConversion"/>
  <printOptions horizontalCentered="1"/>
  <pageMargins left="0.15748031496062992" right="0.23622047244094491" top="0.78740157480314965" bottom="0.98425196850393704" header="0.35433070866141736" footer="0.51181102362204722"/>
  <pageSetup paperSize="9" orientation="landscape" r:id="rId18"/>
  <headerFooter alignWithMargins="0"/>
  <drawing r:id="rId1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8283A4-F16D-44AC-82DA-4A86596FE047}">
  <sheetPr codeName="Sheet15"/>
  <dimension ref="B1:AC25"/>
  <sheetViews>
    <sheetView showGridLines="0" view="pageBreakPreview" zoomScale="90" zoomScaleNormal="100" zoomScaleSheetLayoutView="90" workbookViewId="0">
      <selection activeCell="D8" sqref="D8"/>
    </sheetView>
  </sheetViews>
  <sheetFormatPr defaultColWidth="8" defaultRowHeight="16.5"/>
  <cols>
    <col min="1" max="1" width="8" style="118" customWidth="1"/>
    <col min="2" max="2" width="28.875" style="122" customWidth="1"/>
    <col min="3" max="3" width="10.25" style="122" customWidth="1"/>
    <col min="4" max="4" width="50.75" style="122" customWidth="1"/>
    <col min="5" max="5" width="10.375" style="122" customWidth="1"/>
    <col min="6" max="25" width="10.375" style="128" customWidth="1"/>
    <col min="26" max="26" width="8" style="118" customWidth="1"/>
    <col min="27" max="27" width="21" style="118" customWidth="1"/>
    <col min="28" max="16384" width="8" style="118"/>
  </cols>
  <sheetData>
    <row r="1" spans="2:29" s="125" customFormat="1" ht="66.75" customHeight="1">
      <c r="B1" s="518" t="str">
        <f>Cover!$B$2</f>
        <v>“Construction of  cable trench cover slab and PCC work near equipment foundation in open store at 765/400/220 kV Seoni Sub station.”</v>
      </c>
      <c r="C1" s="518"/>
      <c r="D1" s="518"/>
      <c r="E1" s="119"/>
      <c r="F1" s="134"/>
      <c r="G1" s="217"/>
      <c r="H1" s="217"/>
      <c r="I1" s="217"/>
      <c r="J1" s="217"/>
      <c r="K1" s="217"/>
      <c r="L1" s="217"/>
      <c r="M1" s="217"/>
      <c r="N1" s="217"/>
      <c r="O1" s="217"/>
      <c r="P1" s="217"/>
      <c r="Q1" s="120"/>
      <c r="R1" s="120"/>
      <c r="S1" s="120"/>
      <c r="T1" s="120"/>
      <c r="U1" s="120"/>
      <c r="V1" s="120"/>
      <c r="W1" s="120"/>
      <c r="X1" s="120"/>
      <c r="Y1" s="120"/>
      <c r="AB1" s="136"/>
      <c r="AC1" s="136"/>
    </row>
    <row r="2" spans="2:29" ht="31.5" customHeight="1">
      <c r="B2" s="519" t="str">
        <f>Cover!B3</f>
        <v>Specification No.: WR-1/C&amp;M/PS/I-3483/2024/Rfx-5005010196</v>
      </c>
      <c r="C2" s="519"/>
      <c r="D2" s="519"/>
      <c r="E2" s="121"/>
      <c r="F2" s="122"/>
      <c r="G2" s="122"/>
      <c r="H2" s="122"/>
      <c r="I2" s="122"/>
      <c r="J2" s="122"/>
      <c r="K2" s="122"/>
      <c r="L2" s="122"/>
      <c r="M2" s="122"/>
      <c r="N2" s="122"/>
      <c r="O2" s="122"/>
      <c r="P2" s="122"/>
      <c r="Q2" s="122"/>
      <c r="R2" s="122"/>
      <c r="S2" s="122"/>
      <c r="T2" s="122"/>
      <c r="U2" s="122"/>
      <c r="V2" s="122"/>
      <c r="W2" s="122"/>
      <c r="X2" s="122"/>
      <c r="Y2" s="122"/>
      <c r="AA2" s="218" t="s">
        <v>117</v>
      </c>
      <c r="AB2" s="138">
        <v>1</v>
      </c>
      <c r="AC2" s="137"/>
    </row>
    <row r="3" spans="2:29" ht="12" customHeight="1">
      <c r="B3" s="123"/>
      <c r="C3" s="123"/>
      <c r="D3" s="123"/>
      <c r="E3" s="123"/>
      <c r="F3" s="122"/>
      <c r="G3" s="122"/>
      <c r="H3" s="122"/>
      <c r="I3" s="122"/>
      <c r="J3" s="122"/>
      <c r="K3" s="122"/>
      <c r="L3" s="122"/>
      <c r="M3" s="122"/>
      <c r="N3" s="122"/>
      <c r="O3" s="122"/>
      <c r="P3" s="122"/>
      <c r="Q3" s="122"/>
      <c r="R3" s="122"/>
      <c r="S3" s="122"/>
      <c r="T3" s="122"/>
      <c r="U3" s="122"/>
      <c r="V3" s="122"/>
      <c r="W3" s="122"/>
      <c r="X3" s="122"/>
      <c r="Y3" s="122"/>
      <c r="AA3" s="218" t="s">
        <v>118</v>
      </c>
      <c r="AB3" s="138">
        <v>2</v>
      </c>
      <c r="AC3" s="137"/>
    </row>
    <row r="4" spans="2:29" ht="20.100000000000001" customHeight="1">
      <c r="B4" s="517" t="s">
        <v>28</v>
      </c>
      <c r="C4" s="517"/>
      <c r="D4" s="517"/>
      <c r="E4" s="123"/>
      <c r="F4" s="122"/>
      <c r="G4" s="122"/>
      <c r="H4" s="122"/>
      <c r="I4" s="122"/>
      <c r="J4" s="122"/>
      <c r="K4" s="122"/>
      <c r="L4" s="122"/>
      <c r="M4" s="122"/>
      <c r="N4" s="122"/>
      <c r="O4" s="122"/>
      <c r="P4" s="122"/>
      <c r="Q4" s="122"/>
      <c r="R4" s="122"/>
      <c r="S4" s="122"/>
      <c r="T4" s="122"/>
      <c r="U4" s="122"/>
      <c r="V4" s="122"/>
      <c r="W4" s="122"/>
      <c r="X4" s="122"/>
      <c r="Y4" s="122"/>
      <c r="AA4" s="218" t="s">
        <v>119</v>
      </c>
      <c r="AB4" s="138"/>
      <c r="AC4" s="137"/>
    </row>
    <row r="5" spans="2:29" ht="12" customHeight="1">
      <c r="B5" s="124"/>
      <c r="C5" s="124"/>
      <c r="F5" s="122"/>
      <c r="G5" s="122"/>
      <c r="H5" s="122"/>
      <c r="I5" s="122"/>
      <c r="J5" s="122"/>
      <c r="K5" s="122"/>
      <c r="L5" s="122"/>
      <c r="M5" s="122"/>
      <c r="N5" s="122"/>
      <c r="O5" s="122"/>
      <c r="P5" s="122"/>
      <c r="Q5" s="122"/>
      <c r="R5" s="122"/>
      <c r="S5" s="122"/>
      <c r="T5" s="122"/>
      <c r="U5" s="122"/>
      <c r="V5" s="122"/>
      <c r="W5" s="122"/>
      <c r="X5" s="122"/>
      <c r="Y5" s="122"/>
      <c r="AB5" s="137"/>
      <c r="AC5" s="137"/>
    </row>
    <row r="6" spans="2:29" s="125" customFormat="1" ht="43.5" hidden="1" customHeight="1">
      <c r="B6" s="199" t="s">
        <v>123</v>
      </c>
      <c r="C6" s="126"/>
      <c r="D6" s="147"/>
      <c r="F6" s="127"/>
      <c r="G6" s="127"/>
      <c r="H6" s="127"/>
      <c r="I6" s="127"/>
      <c r="J6" s="127"/>
      <c r="K6" s="127"/>
      <c r="L6" s="127"/>
      <c r="M6" s="127"/>
      <c r="N6" s="127"/>
      <c r="O6" s="127"/>
      <c r="P6" s="127"/>
      <c r="Q6" s="127"/>
      <c r="R6" s="127"/>
      <c r="S6" s="127"/>
      <c r="U6" s="127"/>
      <c r="V6" s="127"/>
      <c r="W6" s="127"/>
      <c r="X6" s="127"/>
      <c r="Y6" s="127"/>
      <c r="AA6" s="146" t="e">
        <f xml:space="preserve"> IF(D6= "Sole Bidder", 0,#REF!)</f>
        <v>#REF!</v>
      </c>
      <c r="AB6" s="136"/>
      <c r="AC6" s="136"/>
    </row>
    <row r="7" spans="2:29" ht="19.5" customHeight="1">
      <c r="B7" s="129"/>
      <c r="C7" s="129"/>
      <c r="D7" s="127"/>
    </row>
    <row r="8" spans="2:29">
      <c r="B8" s="231" t="s">
        <v>120</v>
      </c>
      <c r="C8" s="232"/>
      <c r="D8" s="233"/>
    </row>
    <row r="9" spans="2:29">
      <c r="B9" s="234" t="s">
        <v>50</v>
      </c>
      <c r="C9" s="235"/>
      <c r="D9" s="233"/>
    </row>
    <row r="10" spans="2:29">
      <c r="B10" s="236"/>
      <c r="C10" s="237"/>
      <c r="D10" s="233"/>
    </row>
    <row r="11" spans="2:29">
      <c r="B11" s="238"/>
      <c r="C11" s="239"/>
      <c r="D11" s="233"/>
    </row>
    <row r="12" spans="2:29" ht="15" customHeight="1">
      <c r="B12" s="240"/>
      <c r="C12" s="240"/>
      <c r="D12" s="241"/>
    </row>
    <row r="13" spans="2:29" hidden="1">
      <c r="B13" s="231" t="str">
        <f>IF(D6="Individual Firm","",IF(D6="Licensee of a Manufacturer","Name of Manufacturer [Licenser]","Name of Manufacturer"))</f>
        <v>Name of Manufacturer</v>
      </c>
      <c r="C13" s="232"/>
      <c r="D13" s="233"/>
    </row>
    <row r="14" spans="2:29" hidden="1">
      <c r="B14" s="234" t="s">
        <v>51</v>
      </c>
      <c r="C14" s="235"/>
      <c r="D14" s="233"/>
    </row>
    <row r="15" spans="2:29" hidden="1">
      <c r="B15" s="236"/>
      <c r="C15" s="237"/>
      <c r="D15" s="233"/>
    </row>
    <row r="16" spans="2:29" hidden="1">
      <c r="B16" s="238"/>
      <c r="C16" s="239"/>
      <c r="D16" s="233"/>
    </row>
    <row r="17" spans="2:5">
      <c r="B17" s="240"/>
      <c r="C17" s="240"/>
      <c r="D17" s="241"/>
    </row>
    <row r="18" spans="2:5">
      <c r="B18" s="242" t="s">
        <v>29</v>
      </c>
      <c r="C18" s="243"/>
      <c r="D18" s="233"/>
    </row>
    <row r="19" spans="2:5">
      <c r="B19" s="520" t="s">
        <v>30</v>
      </c>
      <c r="C19" s="521"/>
      <c r="D19" s="276"/>
    </row>
    <row r="20" spans="2:5">
      <c r="B20" s="520" t="s">
        <v>246</v>
      </c>
      <c r="C20" s="521"/>
      <c r="D20" s="276"/>
    </row>
    <row r="21" spans="2:5">
      <c r="B21" s="520" t="s">
        <v>247</v>
      </c>
      <c r="C21" s="521"/>
      <c r="D21" s="276"/>
    </row>
    <row r="22" spans="2:5" ht="21" customHeight="1">
      <c r="B22" s="244"/>
      <c r="C22" s="244"/>
      <c r="D22" s="244"/>
    </row>
    <row r="23" spans="2:5" ht="21" customHeight="1">
      <c r="B23" s="242" t="s">
        <v>31</v>
      </c>
      <c r="C23" s="243"/>
      <c r="D23" s="245"/>
      <c r="E23" s="128"/>
    </row>
    <row r="24" spans="2:5" ht="21" customHeight="1">
      <c r="B24" s="242" t="s">
        <v>32</v>
      </c>
      <c r="C24" s="243"/>
      <c r="D24" s="233"/>
      <c r="E24" s="128"/>
    </row>
    <row r="25" spans="2:5">
      <c r="E25" s="128"/>
    </row>
  </sheetData>
  <sheetProtection password="8AFB" sheet="1" formatColumns="0" formatRows="0" selectLockedCells="1"/>
  <customSheetViews>
    <customSheetView guid="{F2279B93-E4FF-4A81-B734-06F92F73708D}" scale="90" showPageBreaks="1" showGridLines="0" printArea="1" hiddenRows="1" view="pageBreakPreview">
      <selection activeCell="D10" sqref="D10"/>
      <pageMargins left="0.75" right="0.75" top="0.69" bottom="0.7" header="0.4" footer="0.37"/>
      <pageSetup orientation="portrait" r:id="rId1"/>
      <headerFooter alignWithMargins="0"/>
    </customSheetView>
    <customSheetView guid="{C3C2F6BE-1796-4187-BF38-BACEF6057F57}" scale="90" showPageBreaks="1" showGridLines="0" printArea="1" hiddenRows="1" view="pageBreakPreview">
      <selection activeCell="D10" sqref="D10"/>
      <pageMargins left="0.75" right="0.75" top="0.69" bottom="0.7" header="0.4" footer="0.37"/>
      <pageSetup orientation="portrait" r:id="rId2"/>
      <headerFooter alignWithMargins="0"/>
    </customSheetView>
    <customSheetView guid="{5E2FF645-A015-403E-863B-BADF6B75C7D1}" scale="90" showPageBreaks="1" showGridLines="0" printArea="1" hiddenRows="1" view="pageBreakPreview">
      <selection activeCell="D10" sqref="D10"/>
      <pageMargins left="0.75" right="0.75" top="0.69" bottom="0.7" header="0.4" footer="0.37"/>
      <pageSetup orientation="portrait" r:id="rId3"/>
      <headerFooter alignWithMargins="0"/>
    </customSheetView>
    <customSheetView guid="{25334923-91A5-4F88-9A10-8FA88873EC26}" scale="90" showPageBreaks="1" showGridLines="0" printArea="1" hiddenRows="1" view="pageBreakPreview">
      <selection activeCell="D20" sqref="D20"/>
      <pageMargins left="0.75" right="0.75" top="0.69" bottom="0.7" header="0.4" footer="0.37"/>
      <pageSetup orientation="portrait" r:id="rId4"/>
      <headerFooter alignWithMargins="0"/>
    </customSheetView>
    <customSheetView guid="{4F47A486-EA66-4D4B-9D65-1ABEAC31AACE}" scale="90" showPageBreaks="1" showGridLines="0" printArea="1" hiddenRows="1" view="pageBreakPreview" topLeftCell="A4">
      <selection activeCell="D19" sqref="D19"/>
      <pageMargins left="0.75" right="0.75" top="0.69" bottom="0.7" header="0.4" footer="0.37"/>
      <pageSetup orientation="portrait" r:id="rId5"/>
      <headerFooter alignWithMargins="0"/>
    </customSheetView>
    <customSheetView guid="{1A26D3B9-AD8D-4AE9-81F5-E0DF795F4658}" scale="90" showPageBreaks="1" showGridLines="0" printArea="1" view="pageBreakPreview" topLeftCell="A4">
      <selection activeCell="D22" sqref="D22"/>
      <pageMargins left="0.75" right="0.75" top="0.69" bottom="0.7" header="0.4" footer="0.37"/>
      <pageSetup orientation="portrait" r:id="rId6"/>
      <headerFooter alignWithMargins="0"/>
    </customSheetView>
    <customSheetView guid="{B0EE7D76-5806-4718-BDAD-3A3EA691E5E4}" showGridLines="0" topLeftCell="A4">
      <selection activeCell="D22" sqref="D22"/>
      <pageMargins left="0.75" right="0.75" top="0.69" bottom="0.7" header="0.4" footer="0.37"/>
      <pageSetup orientation="portrait" r:id="rId7"/>
      <headerFooter alignWithMargins="0"/>
    </customSheetView>
    <customSheetView guid="{696D9240-6693-44E8-B9A4-2BFADD101EE2}" showGridLines="0">
      <selection activeCell="D6" sqref="D6"/>
      <pageMargins left="0.75" right="0.75" top="0.69" bottom="0.7" header="0.4" footer="0.37"/>
      <pageSetup orientation="portrait" r:id="rId8"/>
      <headerFooter alignWithMargins="0"/>
    </customSheetView>
    <customSheetView guid="{58D82F59-8CF6-455F-B9F4-081499FDF243}" showGridLines="0">
      <selection activeCell="D9" sqref="D9"/>
      <pageMargins left="0.75" right="0.75" top="0.69" bottom="0.7" header="0.4" footer="0.37"/>
      <pageSetup orientation="portrait" r:id="rId9"/>
      <headerFooter alignWithMargins="0"/>
    </customSheetView>
    <customSheetView guid="{B1277D53-29D6-4226-81E2-084FB62977B6}" scale="60" showPageBreaks="1" showGridLines="0" printArea="1" view="pageBreakPreview">
      <selection activeCell="D6" sqref="D6"/>
      <pageMargins left="0.75" right="0.75" top="0.69" bottom="0.7" header="0.4" footer="0.37"/>
      <pageSetup orientation="portrait" r:id="rId10"/>
      <headerFooter alignWithMargins="0"/>
    </customSheetView>
    <customSheetView guid="{E95B21C1-D936-4435-AF6F-90CF0B6A7506}" scale="60" showPageBreaks="1" showGridLines="0" printArea="1" view="pageBreakPreview">
      <selection activeCell="D6" sqref="D6"/>
      <pageMargins left="0.75" right="0.75" top="0.69" bottom="0.7" header="0.4" footer="0.37"/>
      <pageSetup orientation="portrait" r:id="rId11"/>
      <headerFooter alignWithMargins="0"/>
    </customSheetView>
    <customSheetView guid="{8DC3BA4D-7811-4245-A3D0-7EE4A8A001CA}" scale="90" showPageBreaks="1" showGridLines="0" printArea="1" hiddenRows="1" view="pageBreakPreview">
      <selection activeCell="D21" sqref="D21:D22"/>
      <pageMargins left="0.75" right="0.75" top="0.69" bottom="0.7" header="0.4" footer="0.37"/>
      <pageSetup orientation="portrait" r:id="rId12"/>
      <headerFooter alignWithMargins="0"/>
    </customSheetView>
    <customSheetView guid="{BAD0225F-C858-4E40-A5E7-64BB5328C88A}" scale="90" showPageBreaks="1" showGridLines="0" printArea="1" hiddenRows="1" view="pageBreakPreview" topLeftCell="A4">
      <selection activeCell="D20" sqref="D20"/>
      <pageMargins left="0.75" right="0.75" top="0.69" bottom="0.7" header="0.4" footer="0.37"/>
      <pageSetup orientation="portrait" r:id="rId13"/>
      <headerFooter alignWithMargins="0"/>
    </customSheetView>
    <customSheetView guid="{CF0E662C-D3BC-4297-99E8-62C40B3B7AD9}" scale="90" showPageBreaks="1" showGridLines="0" printArea="1" hiddenRows="1" view="pageBreakPreview">
      <selection activeCell="D23" sqref="D23:D24"/>
      <pageMargins left="0.75" right="0.75" top="0.69" bottom="0.7" header="0.4" footer="0.37"/>
      <pageSetup orientation="portrait" r:id="rId14"/>
      <headerFooter alignWithMargins="0"/>
    </customSheetView>
    <customSheetView guid="{BEF72719-4CCF-4C9B-95F6-0F3535FF30B3}" scale="90" showPageBreaks="1" showGridLines="0" printArea="1" hiddenRows="1" view="pageBreakPreview">
      <selection activeCell="D10" sqref="D10"/>
      <pageMargins left="0.75" right="0.75" top="0.69" bottom="0.7" header="0.4" footer="0.37"/>
      <pageSetup orientation="portrait" r:id="rId15"/>
      <headerFooter alignWithMargins="0"/>
    </customSheetView>
    <customSheetView guid="{398C7893-3C2A-4DA4-8552-014985533932}" scale="90" showPageBreaks="1" showGridLines="0" printArea="1" hiddenRows="1" view="pageBreakPreview">
      <selection activeCell="D10" sqref="D10"/>
      <pageMargins left="0.75" right="0.75" top="0.69" bottom="0.7" header="0.4" footer="0.37"/>
      <pageSetup orientation="portrait" r:id="rId16"/>
      <headerFooter alignWithMargins="0"/>
    </customSheetView>
  </customSheetViews>
  <mergeCells count="6">
    <mergeCell ref="B21:C21"/>
    <mergeCell ref="B4:D4"/>
    <mergeCell ref="B1:D1"/>
    <mergeCell ref="B2:D2"/>
    <mergeCell ref="B19:C19"/>
    <mergeCell ref="B20:C20"/>
  </mergeCells>
  <phoneticPr fontId="32" type="noConversion"/>
  <conditionalFormatting sqref="B13:C16">
    <cfRule type="expression" dxfId="2" priority="4" stopIfTrue="1">
      <formula>$D$6= "Individual Firm"</formula>
    </cfRule>
  </conditionalFormatting>
  <conditionalFormatting sqref="D7">
    <cfRule type="expression" dxfId="1" priority="3" stopIfTrue="1">
      <formula>$AA$6=0</formula>
    </cfRule>
  </conditionalFormatting>
  <conditionalFormatting sqref="D13:D16">
    <cfRule type="expression" dxfId="0" priority="1" stopIfTrue="1">
      <formula>$D$6= "Individual Firm"</formula>
    </cfRule>
  </conditionalFormatting>
  <dataValidations count="2">
    <dataValidation type="date" allowBlank="1" showInputMessage="1" showErrorMessage="1" error="Enter date in dd-mmm-yy format. Example 01-oct-10" sqref="D23" xr:uid="{5FE5E927-7A6D-46F5-91C0-EB0C0ACFD123}">
      <formula1>AB17</formula1>
      <formula2>AB18</formula2>
    </dataValidation>
    <dataValidation type="list" allowBlank="1" showInputMessage="1" showErrorMessage="1" sqref="D6" xr:uid="{AF26A25D-B4CB-4606-A4CC-C184E6247F22}">
      <formula1>$AA$2:$AA$4</formula1>
    </dataValidation>
  </dataValidations>
  <pageMargins left="0.75" right="0.75" top="0.69" bottom="0.7" header="0.4" footer="0.37"/>
  <pageSetup orientation="portrait" r:id="rId17"/>
  <headerFooter alignWithMargins="0"/>
  <drawing r:id="rId18"/>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219A39-1AA8-4C8B-BE0D-386F236F9E87}">
  <sheetPr codeName="Sheet2">
    <tabColor indexed="12"/>
  </sheetPr>
  <dimension ref="A1:O45"/>
  <sheetViews>
    <sheetView view="pageBreakPreview" topLeftCell="A17" zoomScale="90" zoomScaleNormal="90" zoomScaleSheetLayoutView="90" workbookViewId="0">
      <selection activeCell="F26" sqref="F26"/>
    </sheetView>
  </sheetViews>
  <sheetFormatPr defaultColWidth="9" defaultRowHeight="16.5"/>
  <cols>
    <col min="1" max="1" width="9" style="441" customWidth="1"/>
    <col min="2" max="2" width="9.75" style="347" bestFit="1" customWidth="1"/>
    <col min="3" max="3" width="74.125" style="436" customWidth="1"/>
    <col min="4" max="4" width="14.125" style="347" customWidth="1"/>
    <col min="5" max="5" width="12.375" style="205" customWidth="1"/>
    <col min="6" max="6" width="18.25" style="463" customWidth="1"/>
    <col min="7" max="7" width="25.625" style="463" customWidth="1"/>
    <col min="8" max="8" width="30" style="350" hidden="1" customWidth="1"/>
    <col min="9" max="9" width="9" style="350" hidden="1" customWidth="1"/>
    <col min="10" max="10" width="17.25" style="350" hidden="1" customWidth="1"/>
    <col min="11" max="11" width="9" style="350" hidden="1" customWidth="1"/>
    <col min="12" max="13" width="14.125" style="350" hidden="1" customWidth="1"/>
    <col min="14" max="15" width="9" style="350" hidden="1" customWidth="1"/>
    <col min="16" max="16" width="2.375" style="350" customWidth="1"/>
    <col min="17" max="18" width="9" style="350" customWidth="1"/>
    <col min="19" max="16384" width="9" style="350"/>
  </cols>
  <sheetData>
    <row r="1" spans="1:7">
      <c r="A1" s="440" t="str">
        <f>Cover!B3</f>
        <v>Specification No.: WR-1/C&amp;M/PS/I-3483/2024/Rfx-5005010196</v>
      </c>
      <c r="B1" s="282"/>
      <c r="C1" s="434"/>
      <c r="D1" s="333"/>
      <c r="E1" s="431"/>
      <c r="F1" s="59"/>
      <c r="G1" s="299"/>
    </row>
    <row r="2" spans="1:7">
      <c r="B2" s="351"/>
      <c r="C2" s="362"/>
    </row>
    <row r="3" spans="1:7" ht="50.25" customHeight="1">
      <c r="A3" s="522" t="str">
        <f>Cover!$B$2</f>
        <v>“Construction of  cable trench cover slab and PCC work near equipment foundation in open store at 765/400/220 kV Seoni Sub station.”</v>
      </c>
      <c r="B3" s="522"/>
      <c r="C3" s="522"/>
      <c r="D3" s="522"/>
      <c r="E3" s="522"/>
      <c r="F3" s="522"/>
      <c r="G3" s="522"/>
    </row>
    <row r="4" spans="1:7" ht="18.75">
      <c r="A4" s="523" t="s">
        <v>325</v>
      </c>
      <c r="B4" s="524"/>
      <c r="C4" s="524"/>
      <c r="D4" s="524"/>
      <c r="E4" s="524"/>
      <c r="F4" s="524"/>
      <c r="G4" s="524"/>
    </row>
    <row r="6" spans="1:7">
      <c r="A6" s="442" t="s">
        <v>52</v>
      </c>
      <c r="B6" s="26"/>
      <c r="C6" s="435"/>
      <c r="D6" s="280"/>
      <c r="E6" s="279"/>
      <c r="F6" s="463" t="s">
        <v>74</v>
      </c>
    </row>
    <row r="7" spans="1:7">
      <c r="A7" s="442" t="str">
        <f>"Bidder as "&amp; 'Names of Bidder'!D6</f>
        <v xml:space="preserve">Bidder as </v>
      </c>
      <c r="B7" s="26"/>
      <c r="F7" s="464" t="s">
        <v>110</v>
      </c>
    </row>
    <row r="8" spans="1:7">
      <c r="A8" s="442" t="s">
        <v>75</v>
      </c>
      <c r="B8" s="26"/>
      <c r="C8" s="368" t="str">
        <f>IF('Names of Bidder'!D8=0, "", 'Names of Bidder'!D8)</f>
        <v/>
      </c>
      <c r="D8" s="404"/>
      <c r="E8" s="432"/>
      <c r="F8" s="465" t="s">
        <v>77</v>
      </c>
      <c r="G8" s="464"/>
    </row>
    <row r="9" spans="1:7">
      <c r="A9" s="442" t="s">
        <v>76</v>
      </c>
      <c r="B9" s="26"/>
      <c r="C9" s="368" t="str">
        <f>IF('Names of Bidder'!D9=0, "", 'Names of Bidder'!D9)</f>
        <v/>
      </c>
      <c r="D9" s="404"/>
      <c r="E9" s="432"/>
      <c r="F9" s="465" t="s">
        <v>111</v>
      </c>
      <c r="G9" s="464"/>
    </row>
    <row r="10" spans="1:7">
      <c r="A10" s="443"/>
      <c r="B10" s="359"/>
      <c r="C10" s="368" t="str">
        <f>IF('Names of Bidder'!D10=0, "", 'Names of Bidder'!D10)</f>
        <v/>
      </c>
      <c r="D10" s="404"/>
      <c r="E10" s="432"/>
      <c r="F10" s="465" t="s">
        <v>112</v>
      </c>
      <c r="G10" s="464"/>
    </row>
    <row r="11" spans="1:7">
      <c r="A11" s="443"/>
      <c r="B11" s="359"/>
      <c r="C11" s="368" t="str">
        <f>IF('Names of Bidder'!D11=0, "", 'Names of Bidder'!D11)</f>
        <v/>
      </c>
      <c r="D11" s="404"/>
      <c r="E11" s="432"/>
      <c r="F11" s="465" t="s">
        <v>113</v>
      </c>
      <c r="G11" s="464"/>
    </row>
    <row r="12" spans="1:7">
      <c r="A12" s="443"/>
      <c r="B12" s="359"/>
      <c r="C12" s="368"/>
      <c r="D12" s="280"/>
      <c r="E12" s="279"/>
      <c r="F12" s="464"/>
    </row>
    <row r="13" spans="1:7">
      <c r="F13" s="59"/>
      <c r="G13" s="299" t="s">
        <v>62</v>
      </c>
    </row>
    <row r="14" spans="1:7" ht="31.5">
      <c r="A14" s="444" t="s">
        <v>63</v>
      </c>
      <c r="B14" s="428" t="s">
        <v>337</v>
      </c>
      <c r="C14" s="286" t="s">
        <v>69</v>
      </c>
      <c r="D14" s="287" t="s">
        <v>61</v>
      </c>
      <c r="E14" s="154" t="s">
        <v>64</v>
      </c>
      <c r="F14" s="153" t="s">
        <v>124</v>
      </c>
      <c r="G14" s="153" t="s">
        <v>125</v>
      </c>
    </row>
    <row r="15" spans="1:7">
      <c r="A15" s="445">
        <v>1</v>
      </c>
      <c r="B15" s="287">
        <v>2</v>
      </c>
      <c r="C15" s="286">
        <v>3</v>
      </c>
      <c r="D15" s="287">
        <v>4</v>
      </c>
      <c r="E15" s="154">
        <v>5</v>
      </c>
      <c r="F15" s="154">
        <v>6</v>
      </c>
      <c r="G15" s="154" t="s">
        <v>53</v>
      </c>
    </row>
    <row r="16" spans="1:7" ht="57" customHeight="1">
      <c r="A16" s="525" t="s">
        <v>324</v>
      </c>
      <c r="B16" s="526"/>
      <c r="C16" s="527"/>
      <c r="D16" s="287"/>
      <c r="E16" s="222"/>
      <c r="F16" s="466"/>
      <c r="G16" s="222"/>
    </row>
    <row r="17" spans="1:7" s="398" customFormat="1" ht="47.25">
      <c r="A17" s="327">
        <v>1</v>
      </c>
      <c r="B17" s="482" t="s">
        <v>349</v>
      </c>
      <c r="C17" s="329" t="s">
        <v>350</v>
      </c>
      <c r="D17" s="327"/>
      <c r="E17" s="222"/>
      <c r="F17" s="222"/>
      <c r="G17" s="467"/>
    </row>
    <row r="18" spans="1:7" s="398" customFormat="1">
      <c r="A18" s="327"/>
      <c r="B18" s="482"/>
      <c r="C18" s="329" t="s">
        <v>249</v>
      </c>
      <c r="D18" s="327" t="s">
        <v>342</v>
      </c>
      <c r="E18" s="311">
        <v>400</v>
      </c>
      <c r="F18" s="480"/>
      <c r="G18" s="467">
        <f>E18*F18</f>
        <v>0</v>
      </c>
    </row>
    <row r="19" spans="1:7" s="398" customFormat="1" ht="31.5">
      <c r="A19" s="327">
        <v>2</v>
      </c>
      <c r="B19" s="482" t="s">
        <v>351</v>
      </c>
      <c r="C19" s="329" t="s">
        <v>352</v>
      </c>
      <c r="D19" s="327"/>
      <c r="E19" s="311"/>
      <c r="F19" s="311"/>
      <c r="G19" s="467"/>
    </row>
    <row r="20" spans="1:7" s="398" customFormat="1" ht="51" customHeight="1">
      <c r="A20" s="528"/>
      <c r="B20" s="482"/>
      <c r="C20" s="483" t="s">
        <v>353</v>
      </c>
      <c r="D20" s="327" t="s">
        <v>354</v>
      </c>
      <c r="E20" s="311">
        <v>40</v>
      </c>
      <c r="F20" s="481"/>
      <c r="G20" s="467">
        <f t="shared" ref="G20" si="0">E20*F20</f>
        <v>0</v>
      </c>
    </row>
    <row r="21" spans="1:7" s="398" customFormat="1" ht="54.75" customHeight="1">
      <c r="A21" s="529">
        <v>3</v>
      </c>
      <c r="B21" s="327" t="s">
        <v>340</v>
      </c>
      <c r="C21" s="329" t="s">
        <v>344</v>
      </c>
      <c r="D21" s="327"/>
      <c r="E21" s="311"/>
      <c r="F21" s="311"/>
      <c r="G21" s="467"/>
    </row>
    <row r="22" spans="1:7" s="398" customFormat="1" ht="41.25" customHeight="1">
      <c r="A22" s="327"/>
      <c r="B22" s="327"/>
      <c r="C22" s="329" t="s">
        <v>355</v>
      </c>
      <c r="D22" s="327" t="s">
        <v>354</v>
      </c>
      <c r="E22" s="311">
        <v>25</v>
      </c>
      <c r="F22" s="480"/>
      <c r="G22" s="467">
        <f t="shared" ref="G22:G26" si="1">F22*E22</f>
        <v>0</v>
      </c>
    </row>
    <row r="23" spans="1:7" s="398" customFormat="1" ht="74.25" customHeight="1">
      <c r="A23" s="327">
        <v>4</v>
      </c>
      <c r="B23" s="327" t="s">
        <v>343</v>
      </c>
      <c r="C23" s="329" t="s">
        <v>356</v>
      </c>
      <c r="D23" s="327"/>
      <c r="E23" s="311"/>
      <c r="F23" s="311"/>
      <c r="G23" s="467"/>
    </row>
    <row r="24" spans="1:7" s="398" customFormat="1" ht="41.25" customHeight="1">
      <c r="A24" s="327"/>
      <c r="B24" s="327"/>
      <c r="C24" s="329" t="s">
        <v>357</v>
      </c>
      <c r="D24" s="327" t="s">
        <v>342</v>
      </c>
      <c r="E24" s="477">
        <v>240</v>
      </c>
      <c r="F24" s="480"/>
      <c r="G24" s="467">
        <f t="shared" si="1"/>
        <v>0</v>
      </c>
    </row>
    <row r="25" spans="1:7" s="398" customFormat="1" ht="41.25" customHeight="1">
      <c r="A25" s="327">
        <v>5</v>
      </c>
      <c r="B25" s="327" t="s">
        <v>341</v>
      </c>
      <c r="C25" s="329" t="s">
        <v>345</v>
      </c>
      <c r="D25" s="327"/>
      <c r="E25" s="311"/>
      <c r="F25" s="311"/>
      <c r="G25" s="467"/>
    </row>
    <row r="26" spans="1:7" s="398" customFormat="1" ht="31.5" customHeight="1">
      <c r="A26" s="327"/>
      <c r="B26" s="327"/>
      <c r="C26" s="329" t="s">
        <v>358</v>
      </c>
      <c r="D26" s="327" t="s">
        <v>346</v>
      </c>
      <c r="E26" s="311">
        <v>1400</v>
      </c>
      <c r="F26" s="480"/>
      <c r="G26" s="467">
        <f t="shared" si="1"/>
        <v>0</v>
      </c>
    </row>
    <row r="27" spans="1:7" s="398" customFormat="1" ht="48.75" hidden="1" customHeight="1">
      <c r="A27" s="311"/>
      <c r="B27" s="472"/>
      <c r="C27" s="473"/>
      <c r="D27" s="472"/>
      <c r="E27" s="311"/>
      <c r="F27" s="478"/>
      <c r="G27" s="467"/>
    </row>
    <row r="28" spans="1:7" s="398" customFormat="1" ht="31.5" hidden="1" customHeight="1">
      <c r="A28" s="311"/>
      <c r="B28" s="472"/>
      <c r="C28" s="473"/>
      <c r="D28" s="472"/>
      <c r="E28" s="477"/>
      <c r="F28" s="479"/>
      <c r="G28" s="467"/>
    </row>
    <row r="29" spans="1:7" s="398" customFormat="1" ht="67.5" hidden="1" customHeight="1">
      <c r="A29" s="311"/>
      <c r="B29" s="472"/>
      <c r="C29" s="473"/>
      <c r="D29" s="472"/>
      <c r="E29" s="477"/>
      <c r="F29" s="479"/>
      <c r="G29" s="467"/>
    </row>
    <row r="30" spans="1:7" s="398" customFormat="1" ht="72.75" hidden="1" customHeight="1">
      <c r="A30" s="311"/>
      <c r="B30" s="472"/>
      <c r="C30" s="474"/>
      <c r="D30" s="472"/>
      <c r="E30" s="311"/>
      <c r="F30" s="478"/>
      <c r="G30" s="467"/>
    </row>
    <row r="31" spans="1:7" s="398" customFormat="1" ht="47.25" hidden="1" customHeight="1">
      <c r="A31" s="311"/>
      <c r="B31" s="472"/>
      <c r="C31" s="474"/>
      <c r="D31" s="472"/>
      <c r="E31" s="311"/>
      <c r="F31" s="479"/>
      <c r="G31" s="467"/>
    </row>
    <row r="32" spans="1:7" s="398" customFormat="1" ht="47.25" hidden="1" customHeight="1">
      <c r="A32" s="311"/>
      <c r="B32" s="472"/>
      <c r="C32" s="474"/>
      <c r="D32" s="472"/>
      <c r="E32" s="311"/>
      <c r="F32" s="479"/>
      <c r="G32" s="467"/>
    </row>
    <row r="33" spans="1:8" s="398" customFormat="1" ht="231.75" hidden="1" customHeight="1">
      <c r="A33" s="311"/>
      <c r="B33" s="475"/>
      <c r="C33" s="474"/>
      <c r="D33" s="472"/>
      <c r="E33" s="311"/>
      <c r="F33" s="479"/>
      <c r="G33" s="467"/>
    </row>
    <row r="34" spans="1:8" s="398" customFormat="1" ht="178.5" hidden="1" customHeight="1">
      <c r="A34" s="311"/>
      <c r="B34" s="476"/>
      <c r="C34" s="474"/>
      <c r="D34" s="472"/>
      <c r="E34" s="311"/>
      <c r="F34" s="478"/>
      <c r="G34" s="467"/>
    </row>
    <row r="35" spans="1:8" s="398" customFormat="1" ht="47.25" hidden="1" customHeight="1">
      <c r="A35" s="311"/>
      <c r="B35" s="475"/>
      <c r="C35" s="474"/>
      <c r="D35" s="472"/>
      <c r="E35" s="311"/>
      <c r="F35" s="478"/>
      <c r="G35" s="467"/>
    </row>
    <row r="36" spans="1:8" s="398" customFormat="1" ht="63" hidden="1" customHeight="1">
      <c r="A36" s="311"/>
      <c r="B36" s="475"/>
      <c r="C36" s="474"/>
      <c r="D36" s="472"/>
      <c r="E36" s="311"/>
      <c r="F36" s="479"/>
      <c r="G36" s="467"/>
    </row>
    <row r="37" spans="1:8" s="398" customFormat="1" ht="87" hidden="1" customHeight="1">
      <c r="A37" s="311"/>
      <c r="B37" s="475"/>
      <c r="C37" s="474"/>
      <c r="D37" s="472"/>
      <c r="E37" s="311"/>
      <c r="F37" s="478"/>
      <c r="G37" s="467"/>
    </row>
    <row r="38" spans="1:8" s="398" customFormat="1" ht="72" hidden="1" customHeight="1">
      <c r="A38" s="311"/>
      <c r="B38" s="475"/>
      <c r="C38" s="474"/>
      <c r="D38" s="472"/>
      <c r="E38" s="311"/>
      <c r="F38" s="479"/>
      <c r="G38" s="467"/>
    </row>
    <row r="39" spans="1:8" s="398" customFormat="1" ht="76.5" hidden="1" customHeight="1">
      <c r="A39" s="311"/>
      <c r="B39" s="476"/>
      <c r="C39" s="474"/>
      <c r="D39" s="472"/>
      <c r="E39" s="311"/>
      <c r="F39" s="478"/>
      <c r="G39" s="467"/>
    </row>
    <row r="40" spans="1:8" s="398" customFormat="1" ht="47.25" hidden="1" customHeight="1">
      <c r="A40" s="311"/>
      <c r="B40" s="475"/>
      <c r="C40" s="474"/>
      <c r="D40" s="472"/>
      <c r="E40" s="311"/>
      <c r="F40" s="479"/>
      <c r="G40" s="467"/>
    </row>
    <row r="41" spans="1:8" s="398" customFormat="1" ht="59.25" customHeight="1">
      <c r="A41" s="446"/>
      <c r="B41" s="399"/>
      <c r="C41" s="437" t="s">
        <v>331</v>
      </c>
      <c r="D41" s="421"/>
      <c r="E41" s="430"/>
      <c r="F41" s="311"/>
      <c r="G41" s="468">
        <f>SUM(G17:G40)</f>
        <v>0</v>
      </c>
      <c r="H41" s="420" t="e">
        <f>#REF!+#REF!+#REF!+#REF!</f>
        <v>#REF!</v>
      </c>
    </row>
    <row r="42" spans="1:8">
      <c r="A42" s="447" t="s">
        <v>78</v>
      </c>
      <c r="B42" s="290"/>
      <c r="C42" s="438" t="str">
        <f>IF('Names of Bidder'!D23=0, "", 'Names of Bidder'!D23)</f>
        <v/>
      </c>
      <c r="D42" s="405"/>
      <c r="F42" s="66" t="s">
        <v>80</v>
      </c>
      <c r="G42" s="469" t="str">
        <f>IF('Names of Bidder'!D18=0, "", 'Names of Bidder'!D18)</f>
        <v/>
      </c>
    </row>
    <row r="43" spans="1:8">
      <c r="A43" s="447" t="s">
        <v>79</v>
      </c>
      <c r="B43" s="290"/>
      <c r="C43" s="438" t="str">
        <f>IF('Names of Bidder'!D24=0, "", 'Names of Bidder'!D24)</f>
        <v/>
      </c>
      <c r="F43" s="66" t="s">
        <v>81</v>
      </c>
      <c r="G43" s="463" t="str">
        <f>IF('Names of Bidder'!D19=0, "", 'Names of Bidder'!D19)</f>
        <v/>
      </c>
    </row>
    <row r="44" spans="1:8">
      <c r="C44" s="439"/>
    </row>
    <row r="45" spans="1:8">
      <c r="C45" s="439"/>
      <c r="F45" s="66"/>
    </row>
  </sheetData>
  <sheetProtection algorithmName="SHA-512" hashValue="7yUqBoL/tpSBMbBGmCkZpkcKVUbUl1kBPRktPovGyXxF9jBKZrYVI8Tz2TmhW9TOigNlp/TPkslWDqSmW13yvw==" saltValue="aPb/wfpV/9PIU3bhOzyGig==" spinCount="100000" sheet="1" formatColumns="0" formatRows="0" selectLockedCells="1"/>
  <customSheetViews>
    <customSheetView guid="{F2279B93-E4FF-4A81-B734-06F92F73708D}" scale="95" showPageBreaks="1" printArea="1" hiddenRows="1" hiddenColumns="1" view="pageBreakPreview" topLeftCell="A24">
      <selection activeCell="F19" sqref="F19"/>
      <colBreaks count="1" manualBreakCount="1">
        <brk id="7" max="1048575" man="1"/>
      </colBreaks>
      <pageMargins left="0.511811023622047" right="0.26" top="0.48" bottom="0.54" header="0.25" footer="0.27"/>
      <printOptions horizontalCentered="1"/>
      <pageSetup paperSize="9" scale="43" orientation="portrait" horizontalDpi="300" verticalDpi="300" r:id="rId1"/>
      <headerFooter alignWithMargins="0">
        <oddFooter>&amp;R&amp;"Book Antiqua,Bold"&amp;10Schedule-1/ Page &amp;P of &amp;N</oddFooter>
      </headerFooter>
    </customSheetView>
    <customSheetView guid="{C3C2F6BE-1796-4187-BF38-BACEF6057F57}" scale="85" showPageBreaks="1" printArea="1" view="pageBreakPreview">
      <selection activeCell="F18" sqref="F18"/>
      <rowBreaks count="2" manualBreakCount="2">
        <brk id="28" max="6" man="1"/>
        <brk id="74" max="6" man="1"/>
      </rowBreaks>
      <colBreaks count="1" manualBreakCount="1">
        <brk id="7" max="1048575" man="1"/>
      </colBreaks>
      <pageMargins left="0.511811023622047" right="0.26" top="0.48" bottom="0.54" header="0.25" footer="0.27"/>
      <printOptions horizontalCentered="1"/>
      <pageSetup paperSize="9" scale="62" orientation="portrait" horizontalDpi="300" verticalDpi="300" r:id="rId2"/>
      <headerFooter alignWithMargins="0">
        <oddFooter>&amp;R&amp;"Book Antiqua,Bold"&amp;10Schedule-1/ Page &amp;P of &amp;N</oddFooter>
      </headerFooter>
    </customSheetView>
    <customSheetView guid="{5E2FF645-A015-403E-863B-BADF6B75C7D1}" scale="85" showPageBreaks="1" printArea="1" view="pageBreakPreview" topLeftCell="A197">
      <selection activeCell="F230" sqref="F230"/>
      <rowBreaks count="11" manualBreakCount="11">
        <brk id="31" max="6" man="1"/>
        <brk id="59" max="6" man="1"/>
        <brk id="92" max="6" man="1"/>
        <brk id="120" max="6" man="1"/>
        <brk id="131" max="6" man="1"/>
        <brk id="158" max="6" man="1"/>
        <brk id="193" max="6" man="1"/>
        <brk id="243" max="6" man="1"/>
        <brk id="286" max="6" man="1"/>
        <brk id="321" max="6" man="1"/>
        <brk id="342" max="6" man="1"/>
      </rowBreaks>
      <colBreaks count="1" manualBreakCount="1">
        <brk id="7" max="1048575" man="1"/>
      </colBreaks>
      <pageMargins left="0.511811023622047" right="0.26" top="0.48" bottom="0.54" header="0.25" footer="0.27"/>
      <printOptions horizontalCentered="1"/>
      <pageSetup paperSize="9" scale="71" orientation="portrait" horizontalDpi="300" verticalDpi="300" r:id="rId3"/>
      <headerFooter alignWithMargins="0">
        <oddFooter>&amp;R&amp;"Book Antiqua,Bold"&amp;10Schedule-1/ Page &amp;P of &amp;N</oddFooter>
      </headerFooter>
    </customSheetView>
    <customSheetView guid="{25334923-91A5-4F88-9A10-8FA88873EC26}" scale="90" topLeftCell="A61">
      <selection activeCell="F65" sqref="F65"/>
      <colBreaks count="1" manualBreakCount="1">
        <brk id="7" max="1048575" man="1"/>
      </colBreaks>
      <pageMargins left="0.511811023622047" right="0.26" top="0.48" bottom="0.54" header="0.25" footer="0.27"/>
      <printOptions horizontalCentered="1"/>
      <pageSetup paperSize="9" scale="88" orientation="portrait" horizontalDpi="300" verticalDpi="300" r:id="rId4"/>
      <headerFooter alignWithMargins="0">
        <oddFooter>&amp;R&amp;"Book Antiqua,Bold"&amp;10Schedule-1/ Page &amp;P of &amp;N</oddFooter>
      </headerFooter>
    </customSheetView>
    <customSheetView guid="{4F47A486-EA66-4D4B-9D65-1ABEAC31AACE}" scale="74" topLeftCell="A40">
      <selection activeCell="F49" sqref="F49"/>
      <colBreaks count="1" manualBreakCount="1">
        <brk id="7" max="1048575" man="1"/>
      </colBreaks>
      <pageMargins left="0.511811023622047" right="0.26" top="0.48" bottom="0.54" header="0.25" footer="0.27"/>
      <printOptions horizontalCentered="1"/>
      <pageSetup paperSize="9" scale="88" orientation="portrait" horizontalDpi="300" verticalDpi="300" r:id="rId5"/>
      <headerFooter alignWithMargins="0">
        <oddFooter>&amp;R&amp;"Book Antiqua,Bold"&amp;10Schedule-1/ Page &amp;P of &amp;N</oddFooter>
      </headerFooter>
    </customSheetView>
    <customSheetView guid="{1A26D3B9-AD8D-4AE9-81F5-E0DF795F4658}" hiddenRows="1" hiddenColumns="1" topLeftCell="A12">
      <selection activeCell="C18" sqref="C18"/>
      <colBreaks count="1" manualBreakCount="1">
        <brk id="8" max="1048575" man="1"/>
      </colBreaks>
      <pageMargins left="0.511811023622047" right="0.26" top="0.48" bottom="0.54" header="0.25" footer="0.27"/>
      <printOptions horizontalCentered="1"/>
      <pageSetup paperSize="9" scale="88" orientation="portrait" horizontalDpi="300" verticalDpi="300" r:id="rId6"/>
      <headerFooter alignWithMargins="0">
        <oddFooter>&amp;R&amp;"Book Antiqua,Bold"&amp;10Schedule-1/ Page &amp;P of &amp;N</oddFooter>
      </headerFooter>
    </customSheetView>
    <customSheetView guid="{B0EE7D76-5806-4718-BDAD-3A3EA691E5E4}" showPageBreaks="1" printArea="1" hiddenRows="1" hiddenColumns="1" view="pageBreakPreview" topLeftCell="A10">
      <selection activeCell="F18" sqref="F18"/>
      <colBreaks count="1" manualBreakCount="1">
        <brk id="8" max="1048575" man="1"/>
      </colBreaks>
      <pageMargins left="0.511811023622047" right="0.26" top="0.48" bottom="0.54" header="0.25" footer="0.27"/>
      <printOptions horizontalCentered="1"/>
      <pageSetup paperSize="9" scale="88" orientation="portrait" horizontalDpi="300" verticalDpi="300" r:id="rId7"/>
      <headerFooter alignWithMargins="0">
        <oddFooter>&amp;R&amp;"Book Antiqua,Bold"&amp;10Schedule-1/ Page &amp;P of &amp;N</oddFooter>
      </headerFooter>
    </customSheetView>
    <customSheetView guid="{696D9240-6693-44E8-B9A4-2BFADD101EE2}" showPageBreaks="1" printArea="1" hiddenRows="1" hiddenColumns="1" view="pageBreakPreview">
      <selection activeCell="F18" sqref="F18"/>
      <colBreaks count="1" manualBreakCount="1">
        <brk id="8" max="1048575" man="1"/>
      </colBreaks>
      <pageMargins left="0.511811023622047" right="0.26" top="0.48" bottom="0.54" header="0.25" footer="0.27"/>
      <printOptions horizontalCentered="1"/>
      <pageSetup paperSize="9" scale="90" orientation="portrait" horizontalDpi="300" verticalDpi="300" r:id="rId8"/>
      <headerFooter alignWithMargins="0">
        <oddFooter>&amp;R&amp;"Book Antiqua,Bold"&amp;10Schedule-1/ Page &amp;P of &amp;N</oddFooter>
      </headerFooter>
    </customSheetView>
    <customSheetView guid="{4F65FF32-EC61-4022-A399-2986D7B6B8B3}" zeroValues="0" showRuler="0" topLeftCell="A67">
      <selection activeCell="B2" sqref="B2:E2"/>
      <rowBreaks count="1" manualBreakCount="1">
        <brk id="67" max="6" man="1"/>
      </rowBreaks>
      <colBreaks count="1" manualBreakCount="1">
        <brk id="7" max="1048575" man="1"/>
      </colBreaks>
      <pageMargins left="0.511811023622047" right="0.26" top="0.48" bottom="0.54" header="0.25" footer="0.27"/>
      <printOptions horizontalCentered="1"/>
      <pageSetup paperSize="9" orientation="portrait" horizontalDpi="300" verticalDpi="300" r:id="rId9"/>
      <headerFooter alignWithMargins="0">
        <oddFooter>&amp;R&amp;"Book Antiqua,Bold"&amp;10Page &amp;P of &amp;N</oddFooter>
      </headerFooter>
    </customSheetView>
    <customSheetView guid="{58D82F59-8CF6-455F-B9F4-081499FDF243}" showPageBreaks="1" printArea="1" hiddenRows="1" hiddenColumns="1" view="pageBreakPreview" topLeftCell="A7">
      <selection activeCell="F18" sqref="F18"/>
      <colBreaks count="1" manualBreakCount="1">
        <brk id="8" max="1048575" man="1"/>
      </colBreaks>
      <pageMargins left="0.511811023622047" right="0.26" top="0.48" bottom="0.54" header="0.25" footer="0.27"/>
      <printOptions horizontalCentered="1"/>
      <pageSetup paperSize="9" scale="88" orientation="portrait" horizontalDpi="300" verticalDpi="300" r:id="rId10"/>
      <headerFooter alignWithMargins="0">
        <oddFooter>&amp;R&amp;"Book Antiqua,Bold"&amp;10Schedule-1/ Page &amp;P of &amp;N</oddFooter>
      </headerFooter>
    </customSheetView>
    <customSheetView guid="{B1277D53-29D6-4226-81E2-084FB62977B6}" hiddenRows="1" hiddenColumns="1" topLeftCell="A18">
      <selection activeCell="C18" sqref="C18"/>
      <colBreaks count="1" manualBreakCount="1">
        <brk id="8" max="1048575" man="1"/>
      </colBreaks>
      <pageMargins left="0.511811023622047" right="0.26" top="0.48" bottom="0.54" header="0.25" footer="0.27"/>
      <printOptions horizontalCentered="1"/>
      <pageSetup paperSize="9" scale="88" orientation="portrait" horizontalDpi="300" verticalDpi="300" r:id="rId11"/>
      <headerFooter alignWithMargins="0">
        <oddFooter>&amp;R&amp;"Book Antiqua,Bold"&amp;10Schedule-1/ Page &amp;P of &amp;N</oddFooter>
      </headerFooter>
    </customSheetView>
    <customSheetView guid="{E95B21C1-D936-4435-AF6F-90CF0B6A7506}" hiddenRows="1" hiddenColumns="1" topLeftCell="A12">
      <selection activeCell="C18" sqref="C18"/>
      <colBreaks count="1" manualBreakCount="1">
        <brk id="8" max="1048575" man="1"/>
      </colBreaks>
      <pageMargins left="0.511811023622047" right="0.26" top="0.48" bottom="0.54" header="0.25" footer="0.27"/>
      <printOptions horizontalCentered="1"/>
      <pageSetup paperSize="9" scale="88" orientation="portrait" horizontalDpi="300" verticalDpi="300" r:id="rId12"/>
      <headerFooter alignWithMargins="0">
        <oddFooter>&amp;R&amp;"Book Antiqua,Bold"&amp;10Schedule-1/ Page &amp;P of &amp;N</oddFooter>
      </headerFooter>
    </customSheetView>
    <customSheetView guid="{8DC3BA4D-7811-4245-A3D0-7EE4A8A001CA}" scale="75" topLeftCell="A34">
      <selection activeCell="E41" sqref="E41"/>
      <colBreaks count="1" manualBreakCount="1">
        <brk id="6" max="1048575" man="1"/>
      </colBreaks>
      <pageMargins left="0.511811023622047" right="0.26" top="0.48" bottom="0.54" header="0.25" footer="0.27"/>
      <printOptions horizontalCentered="1"/>
      <pageSetup paperSize="9" scale="88" orientation="portrait" horizontalDpi="300" verticalDpi="300" r:id="rId13"/>
      <headerFooter alignWithMargins="0">
        <oddFooter>&amp;R&amp;"Book Antiqua,Bold"&amp;10Schedule-1/ Page &amp;P of &amp;N</oddFooter>
      </headerFooter>
    </customSheetView>
    <customSheetView guid="{BAD0225F-C858-4E40-A5E7-64BB5328C88A}" scale="90" topLeftCell="A79">
      <selection activeCell="F88" sqref="F88"/>
      <colBreaks count="1" manualBreakCount="1">
        <brk id="7" max="1048575" man="1"/>
      </colBreaks>
      <pageMargins left="0.511811023622047" right="0.26" top="0.48" bottom="0.54" header="0.25" footer="0.27"/>
      <printOptions horizontalCentered="1"/>
      <pageSetup paperSize="9" scale="88" orientation="portrait" horizontalDpi="300" verticalDpi="300" r:id="rId14"/>
      <headerFooter alignWithMargins="0">
        <oddFooter>&amp;R&amp;"Book Antiqua,Bold"&amp;10Schedule-1/ Page &amp;P of &amp;N</oddFooter>
      </headerFooter>
    </customSheetView>
    <customSheetView guid="{CF0E662C-D3BC-4297-99E8-62C40B3B7AD9}" scale="85" showPageBreaks="1" printArea="1" view="pageBreakPreview" topLeftCell="A341">
      <selection activeCell="F344" sqref="F344"/>
      <rowBreaks count="11" manualBreakCount="11">
        <brk id="31" max="6" man="1"/>
        <brk id="59" max="6" man="1"/>
        <brk id="92" max="6" man="1"/>
        <brk id="120" max="6" man="1"/>
        <brk id="131" max="6" man="1"/>
        <brk id="158" max="6" man="1"/>
        <brk id="193" max="6" man="1"/>
        <brk id="245" max="6" man="1"/>
        <brk id="290" max="6" man="1"/>
        <brk id="323" max="6" man="1"/>
        <brk id="343" max="6" man="1"/>
      </rowBreaks>
      <colBreaks count="1" manualBreakCount="1">
        <brk id="7" max="1048575" man="1"/>
      </colBreaks>
      <pageMargins left="0.511811023622047" right="0.26" top="0.48" bottom="0.54" header="0.25" footer="0.27"/>
      <printOptions horizontalCentered="1"/>
      <pageSetup paperSize="9" scale="71" orientation="portrait" horizontalDpi="300" verticalDpi="300" r:id="rId15"/>
      <headerFooter alignWithMargins="0">
        <oddFooter>&amp;R&amp;"Book Antiqua,Bold"&amp;10Schedule-1/ Page &amp;P of &amp;N</oddFooter>
      </headerFooter>
    </customSheetView>
    <customSheetView guid="{BEF72719-4CCF-4C9B-95F6-0F3535FF30B3}" scale="75" showPageBreaks="1" printArea="1" view="pageBreakPreview">
      <selection activeCell="F26" sqref="F26"/>
      <rowBreaks count="2" manualBreakCount="2">
        <brk id="27" max="6" man="1"/>
        <brk id="63" max="6" man="1"/>
      </rowBreaks>
      <colBreaks count="1" manualBreakCount="1">
        <brk id="7" max="1048575" man="1"/>
      </colBreaks>
      <pageMargins left="0.511811023622047" right="0.26" top="0.48" bottom="0.54" header="0.25" footer="0.27"/>
      <printOptions horizontalCentered="1"/>
      <pageSetup paperSize="9" scale="62" orientation="portrait" horizontalDpi="300" verticalDpi="300" r:id="rId16"/>
      <headerFooter alignWithMargins="0">
        <oddFooter>&amp;R&amp;"Book Antiqua,Bold"&amp;10Schedule-1/ Page &amp;P of &amp;N</oddFooter>
      </headerFooter>
    </customSheetView>
    <customSheetView guid="{398C7893-3C2A-4DA4-8552-014985533932}" scale="95" showPageBreaks="1" printArea="1" hiddenRows="1" hiddenColumns="1" view="pageBreakPreview" topLeftCell="A24">
      <selection activeCell="F19" sqref="F19"/>
      <colBreaks count="1" manualBreakCount="1">
        <brk id="7" max="1048575" man="1"/>
      </colBreaks>
      <pageMargins left="0.511811023622047" right="0.26" top="0.48" bottom="0.54" header="0.25" footer="0.27"/>
      <printOptions horizontalCentered="1"/>
      <pageSetup paperSize="9" scale="43" orientation="portrait" horizontalDpi="300" verticalDpi="300" r:id="rId17"/>
      <headerFooter alignWithMargins="0">
        <oddFooter>&amp;R&amp;"Book Antiqua,Bold"&amp;10Schedule-1/ Page &amp;P of &amp;N</oddFooter>
      </headerFooter>
    </customSheetView>
  </customSheetViews>
  <mergeCells count="4">
    <mergeCell ref="A3:G3"/>
    <mergeCell ref="A4:G4"/>
    <mergeCell ref="A16:C16"/>
    <mergeCell ref="A20:A21"/>
  </mergeCells>
  <phoneticPr fontId="2" type="noConversion"/>
  <printOptions horizontalCentered="1"/>
  <pageMargins left="0.511811023622047" right="0.26" top="0.48" bottom="0.54" header="0.25" footer="0.27"/>
  <pageSetup paperSize="9" scale="43" orientation="portrait" horizontalDpi="300" verticalDpi="300" r:id="rId18"/>
  <headerFooter alignWithMargins="0">
    <oddFooter>&amp;R&amp;"Book Antiqua,Bold"&amp;10Schedule-1/ Page &amp;P of &amp;N</oddFooter>
  </headerFooter>
  <colBreaks count="1" manualBreakCount="1">
    <brk id="7" max="1048575" man="1"/>
  </colBreaks>
  <drawing r:id="rId19"/>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699FF6-7865-4D85-A316-0656038B467B}">
  <sheetPr codeName="Sheet3">
    <tabColor indexed="53"/>
  </sheetPr>
  <dimension ref="A1:AA46"/>
  <sheetViews>
    <sheetView view="pageBreakPreview" zoomScale="91" zoomScaleNormal="91" zoomScaleSheetLayoutView="91" workbookViewId="0">
      <selection activeCell="C16" sqref="C16"/>
    </sheetView>
  </sheetViews>
  <sheetFormatPr defaultColWidth="9" defaultRowHeight="16.5"/>
  <cols>
    <col min="1" max="1" width="8.25" style="361" customWidth="1"/>
    <col min="2" max="2" width="7.25" style="361" customWidth="1"/>
    <col min="3" max="3" width="47.5" style="357" customWidth="1"/>
    <col min="4" max="4" width="10.375" style="356" customWidth="1"/>
    <col min="5" max="5" width="15.75" style="429" customWidth="1"/>
    <col min="6" max="6" width="22.125" style="358" customWidth="1"/>
    <col min="7" max="7" width="26.5" style="358" customWidth="1"/>
    <col min="8" max="8" width="17.75" style="350" customWidth="1"/>
    <col min="9" max="9" width="8" style="350" customWidth="1"/>
    <col min="10" max="10" width="17.5" style="350" customWidth="1"/>
    <col min="11" max="11" width="9" style="350" customWidth="1"/>
    <col min="12" max="12" width="9" style="335" customWidth="1"/>
    <col min="13" max="14" width="17.625" style="335" customWidth="1"/>
    <col min="15" max="27" width="9" style="335"/>
    <col min="28" max="16384" width="9" style="350"/>
  </cols>
  <sheetData>
    <row r="1" spans="1:14" ht="18" customHeight="1">
      <c r="A1" s="534" t="str">
        <f>Cover!B3</f>
        <v>Specification No.: WR-1/C&amp;M/PS/I-3483/2024/Rfx-5005010196</v>
      </c>
      <c r="B1" s="534"/>
      <c r="C1" s="534"/>
      <c r="D1" s="333"/>
      <c r="E1" s="57"/>
      <c r="F1" s="334"/>
      <c r="G1" s="334" t="s">
        <v>84</v>
      </c>
    </row>
    <row r="2" spans="1:14" ht="23.25" customHeight="1">
      <c r="A2" s="347"/>
      <c r="B2" s="351"/>
      <c r="C2" s="354"/>
      <c r="D2" s="347"/>
      <c r="E2" s="205"/>
      <c r="F2" s="355"/>
      <c r="G2" s="355"/>
    </row>
    <row r="3" spans="1:14" ht="24.75" customHeight="1">
      <c r="A3" s="535" t="str">
        <f>Cover!$B$2</f>
        <v>“Construction of  cable trench cover slab and PCC work near equipment foundation in open store at 765/400/220 kV Seoni Sub station.”</v>
      </c>
      <c r="B3" s="535"/>
      <c r="C3" s="535"/>
      <c r="D3" s="535"/>
      <c r="E3" s="535"/>
      <c r="F3" s="535"/>
      <c r="G3" s="535"/>
      <c r="L3" s="337"/>
      <c r="N3" s="338"/>
    </row>
    <row r="4" spans="1:14" ht="32.25" customHeight="1">
      <c r="A4" s="536" t="s">
        <v>326</v>
      </c>
      <c r="B4" s="537"/>
      <c r="C4" s="537"/>
      <c r="D4" s="537"/>
      <c r="E4" s="537"/>
      <c r="F4" s="537"/>
      <c r="G4" s="537"/>
      <c r="H4" s="339"/>
      <c r="L4" s="337"/>
      <c r="N4" s="338"/>
    </row>
    <row r="5" spans="1:14" ht="18" customHeight="1">
      <c r="G5" s="355"/>
      <c r="L5" s="337"/>
      <c r="N5" s="338"/>
    </row>
    <row r="6" spans="1:14" ht="18" customHeight="1">
      <c r="A6" s="280" t="str">
        <f>'  Sch-1'!A6</f>
        <v>Bidder’s Name and Address</v>
      </c>
      <c r="B6" s="26"/>
      <c r="C6" s="359"/>
      <c r="D6" s="359"/>
      <c r="E6" s="277"/>
      <c r="F6" s="355" t="s">
        <v>74</v>
      </c>
      <c r="G6" s="355"/>
      <c r="H6" s="359"/>
      <c r="L6" s="337"/>
      <c r="N6" s="338"/>
    </row>
    <row r="7" spans="1:14" ht="18" customHeight="1">
      <c r="A7" s="364" t="str">
        <f>'  Sch-1'!A7</f>
        <v xml:space="preserve">Bidder as </v>
      </c>
      <c r="B7" s="340"/>
      <c r="F7" s="360" t="s">
        <v>110</v>
      </c>
      <c r="G7" s="355"/>
      <c r="H7" s="359"/>
      <c r="L7" s="337"/>
      <c r="N7" s="338"/>
    </row>
    <row r="8" spans="1:14">
      <c r="A8" s="280" t="s">
        <v>75</v>
      </c>
      <c r="B8" s="26"/>
      <c r="C8" s="533" t="str">
        <f>IF('  Sch-1'!C8=0, "", '  Sch-1'!C8)</f>
        <v/>
      </c>
      <c r="D8" s="533"/>
      <c r="E8" s="533"/>
      <c r="F8" s="366" t="s">
        <v>77</v>
      </c>
      <c r="G8" s="360"/>
      <c r="L8" s="337"/>
      <c r="N8" s="338"/>
    </row>
    <row r="9" spans="1:14">
      <c r="A9" s="280" t="s">
        <v>76</v>
      </c>
      <c r="B9" s="26"/>
      <c r="C9" s="533" t="str">
        <f>IF('  Sch-1'!C9=0, "", '  Sch-1'!C9)</f>
        <v/>
      </c>
      <c r="D9" s="533"/>
      <c r="E9" s="533"/>
      <c r="F9" s="366" t="s">
        <v>111</v>
      </c>
      <c r="G9" s="360"/>
      <c r="L9" s="337"/>
      <c r="N9" s="338"/>
    </row>
    <row r="10" spans="1:14">
      <c r="A10" s="365"/>
      <c r="B10" s="359"/>
      <c r="C10" s="533" t="str">
        <f>IF('  Sch-1'!C10=0, "", '  Sch-1'!C10)</f>
        <v/>
      </c>
      <c r="D10" s="533"/>
      <c r="E10" s="533"/>
      <c r="F10" s="366" t="s">
        <v>112</v>
      </c>
      <c r="G10" s="360"/>
    </row>
    <row r="11" spans="1:14">
      <c r="A11" s="365"/>
      <c r="B11" s="359"/>
      <c r="C11" s="533" t="str">
        <f>IF('  Sch-1'!C11=0, "", '  Sch-1'!C11)</f>
        <v/>
      </c>
      <c r="D11" s="533"/>
      <c r="E11" s="533"/>
      <c r="F11" s="366" t="s">
        <v>113</v>
      </c>
      <c r="G11" s="360"/>
    </row>
    <row r="12" spans="1:14" ht="18" customHeight="1">
      <c r="A12" s="365"/>
      <c r="B12" s="359"/>
      <c r="C12" s="26"/>
      <c r="D12" s="26"/>
      <c r="E12" s="281"/>
      <c r="F12" s="360"/>
      <c r="G12" s="355"/>
      <c r="H12" s="359"/>
    </row>
    <row r="13" spans="1:14" ht="18" customHeight="1">
      <c r="A13" s="365"/>
      <c r="B13" s="359"/>
      <c r="C13" s="26"/>
      <c r="D13" s="26"/>
      <c r="E13" s="281"/>
      <c r="F13" s="367"/>
      <c r="G13" s="334" t="s">
        <v>62</v>
      </c>
    </row>
    <row r="14" spans="1:14" ht="43.5" customHeight="1">
      <c r="A14" s="286" t="s">
        <v>63</v>
      </c>
      <c r="B14" s="286" t="s">
        <v>237</v>
      </c>
      <c r="C14" s="286" t="s">
        <v>69</v>
      </c>
      <c r="D14" s="287" t="s">
        <v>61</v>
      </c>
      <c r="E14" s="154" t="s">
        <v>64</v>
      </c>
      <c r="F14" s="286" t="s">
        <v>126</v>
      </c>
      <c r="G14" s="286" t="s">
        <v>125</v>
      </c>
      <c r="H14" s="336"/>
      <c r="M14" s="341"/>
      <c r="N14" s="341"/>
    </row>
    <row r="15" spans="1:14" ht="18" customHeight="1">
      <c r="A15" s="287">
        <v>1</v>
      </c>
      <c r="B15" s="287">
        <v>2</v>
      </c>
      <c r="C15" s="287">
        <v>3</v>
      </c>
      <c r="D15" s="287">
        <v>4</v>
      </c>
      <c r="E15" s="154">
        <v>5</v>
      </c>
      <c r="F15" s="287">
        <v>6</v>
      </c>
      <c r="G15" s="287" t="s">
        <v>53</v>
      </c>
      <c r="H15" s="342"/>
      <c r="M15" s="343"/>
      <c r="N15" s="343"/>
    </row>
    <row r="16" spans="1:14" ht="54.75" customHeight="1">
      <c r="A16" s="457"/>
      <c r="B16" s="459"/>
      <c r="C16" s="606" t="s">
        <v>347</v>
      </c>
      <c r="D16" s="457"/>
      <c r="E16" s="154"/>
      <c r="F16" s="287"/>
      <c r="G16" s="287"/>
      <c r="H16" s="342"/>
      <c r="J16" s="350" t="s">
        <v>360</v>
      </c>
      <c r="M16" s="343"/>
      <c r="N16" s="343"/>
    </row>
    <row r="17" spans="1:27" ht="33" hidden="1" customHeight="1">
      <c r="A17" s="461">
        <v>26</v>
      </c>
      <c r="B17" s="462" t="s">
        <v>258</v>
      </c>
      <c r="C17" s="470"/>
      <c r="D17" s="471"/>
      <c r="E17" s="461"/>
      <c r="F17" s="461"/>
      <c r="G17" s="154">
        <f>F17*E17</f>
        <v>0</v>
      </c>
      <c r="H17" s="342"/>
      <c r="M17" s="343"/>
      <c r="N17" s="343"/>
    </row>
    <row r="18" spans="1:27" hidden="1">
      <c r="A18" s="457"/>
      <c r="B18" s="459"/>
      <c r="C18" s="460"/>
      <c r="D18" s="458"/>
      <c r="E18" s="445"/>
      <c r="F18" s="445"/>
      <c r="G18" s="445">
        <f>F18*E18</f>
        <v>0</v>
      </c>
      <c r="H18" s="342"/>
      <c r="M18" s="343"/>
      <c r="N18" s="343"/>
    </row>
    <row r="19" spans="1:27" hidden="1">
      <c r="A19" s="457"/>
      <c r="B19" s="459"/>
      <c r="C19" s="460"/>
      <c r="D19" s="458"/>
      <c r="E19" s="445"/>
      <c r="F19" s="445"/>
      <c r="G19" s="445">
        <f>F19*E19</f>
        <v>0</v>
      </c>
      <c r="H19" s="342"/>
      <c r="M19" s="343"/>
      <c r="N19" s="343"/>
    </row>
    <row r="20" spans="1:27" hidden="1">
      <c r="A20" s="311"/>
      <c r="B20" s="455"/>
      <c r="C20" s="456"/>
      <c r="D20" s="458"/>
      <c r="E20" s="445"/>
      <c r="F20" s="445"/>
      <c r="G20" s="445">
        <f>F20*E20</f>
        <v>0</v>
      </c>
      <c r="H20" s="342"/>
      <c r="M20" s="343"/>
      <c r="N20" s="343"/>
    </row>
    <row r="21" spans="1:27" ht="18" hidden="1" customHeight="1">
      <c r="A21" s="315"/>
      <c r="B21" s="287"/>
      <c r="C21" s="287"/>
      <c r="D21" s="287"/>
      <c r="E21" s="154"/>
      <c r="F21" s="287"/>
      <c r="G21" s="287"/>
      <c r="H21" s="342"/>
      <c r="M21" s="343"/>
      <c r="N21" s="343"/>
    </row>
    <row r="22" spans="1:27" ht="18" hidden="1" customHeight="1">
      <c r="A22" s="315"/>
      <c r="B22" s="287"/>
      <c r="C22" s="287"/>
      <c r="D22" s="287"/>
      <c r="E22" s="154"/>
      <c r="F22" s="287"/>
      <c r="G22" s="287"/>
      <c r="H22" s="342"/>
      <c r="M22" s="343"/>
      <c r="N22" s="343"/>
    </row>
    <row r="23" spans="1:27" ht="18" hidden="1" customHeight="1">
      <c r="A23" s="315"/>
      <c r="B23" s="287"/>
      <c r="C23" s="287"/>
      <c r="D23" s="287"/>
      <c r="E23" s="154"/>
      <c r="F23" s="287"/>
      <c r="G23" s="287"/>
      <c r="H23" s="342"/>
      <c r="M23" s="343"/>
      <c r="N23" s="343"/>
    </row>
    <row r="24" spans="1:27" ht="18" hidden="1" customHeight="1">
      <c r="A24" s="315"/>
      <c r="B24" s="287"/>
      <c r="C24" s="287"/>
      <c r="D24" s="287"/>
      <c r="E24" s="154"/>
      <c r="F24" s="287"/>
      <c r="G24" s="287"/>
      <c r="H24" s="342"/>
      <c r="M24" s="343"/>
      <c r="N24" s="343"/>
    </row>
    <row r="25" spans="1:27" ht="18" hidden="1" customHeight="1">
      <c r="A25" s="315"/>
      <c r="B25" s="287"/>
      <c r="C25" s="287"/>
      <c r="D25" s="287"/>
      <c r="E25" s="154"/>
      <c r="F25" s="287"/>
      <c r="G25" s="287"/>
      <c r="H25" s="342"/>
      <c r="M25" s="343"/>
      <c r="N25" s="343"/>
    </row>
    <row r="26" spans="1:27" ht="18" hidden="1" customHeight="1">
      <c r="A26" s="315"/>
      <c r="B26" s="287"/>
      <c r="C26" s="287"/>
      <c r="D26" s="287"/>
      <c r="E26" s="154"/>
      <c r="F26" s="287"/>
      <c r="G26" s="287"/>
      <c r="H26" s="342"/>
      <c r="M26" s="343"/>
      <c r="N26" s="343"/>
    </row>
    <row r="27" spans="1:27" hidden="1">
      <c r="A27" s="450"/>
      <c r="B27" s="449"/>
      <c r="C27" s="451"/>
      <c r="D27" s="452"/>
      <c r="E27" s="453"/>
      <c r="F27" s="454"/>
      <c r="G27" s="448"/>
      <c r="H27" s="342"/>
      <c r="M27" s="343"/>
      <c r="N27" s="343"/>
    </row>
    <row r="28" spans="1:27" hidden="1">
      <c r="A28" s="450"/>
      <c r="B28" s="449"/>
      <c r="C28" s="451"/>
      <c r="D28" s="452"/>
      <c r="E28" s="453"/>
      <c r="F28" s="454"/>
      <c r="G28" s="448"/>
      <c r="H28" s="342"/>
      <c r="M28" s="343"/>
      <c r="N28" s="343"/>
    </row>
    <row r="29" spans="1:27" s="345" customFormat="1" ht="26.25">
      <c r="A29" s="344"/>
      <c r="B29" s="363"/>
      <c r="C29" s="530" t="s">
        <v>332</v>
      </c>
      <c r="D29" s="531"/>
      <c r="E29" s="531"/>
      <c r="F29" s="532"/>
      <c r="G29" s="406">
        <f>SUM(G17:G28)</f>
        <v>0</v>
      </c>
      <c r="H29" s="342"/>
      <c r="L29" s="339"/>
      <c r="M29" s="343"/>
      <c r="N29" s="343"/>
      <c r="O29" s="339"/>
      <c r="P29" s="339"/>
      <c r="Q29" s="339"/>
      <c r="R29" s="339"/>
      <c r="S29" s="339"/>
      <c r="T29" s="339"/>
      <c r="U29" s="339"/>
      <c r="V29" s="339"/>
      <c r="W29" s="339"/>
      <c r="X29" s="339"/>
      <c r="Y29" s="339"/>
      <c r="Z29" s="339"/>
      <c r="AA29" s="339"/>
    </row>
    <row r="30" spans="1:27" ht="15" customHeight="1">
      <c r="C30" s="309"/>
      <c r="D30" s="346"/>
      <c r="M30" s="337"/>
      <c r="N30" s="349"/>
    </row>
    <row r="31" spans="1:27" ht="33.6" customHeight="1">
      <c r="A31" s="342" t="s">
        <v>78</v>
      </c>
      <c r="B31" s="290"/>
      <c r="C31" s="310" t="str">
        <f>IF('  Sch-1'!C42=0,"", '  Sch-1'!C42)</f>
        <v/>
      </c>
      <c r="D31" s="350"/>
      <c r="E31" s="205"/>
      <c r="F31" s="348" t="str">
        <f>'  Sch-1'!F42</f>
        <v>Printed Name   :</v>
      </c>
      <c r="G31" s="348" t="str">
        <f>IF('  Sch-1'!G42=0,"",'  Sch-1'!G42)</f>
        <v/>
      </c>
    </row>
    <row r="32" spans="1:27" ht="33.6" customHeight="1">
      <c r="A32" s="342" t="s">
        <v>79</v>
      </c>
      <c r="B32" s="290"/>
      <c r="C32" s="310" t="str">
        <f>IF('  Sch-1'!C43=0,"", '  Sch-1'!C43)</f>
        <v/>
      </c>
      <c r="D32" s="350"/>
      <c r="E32" s="205"/>
      <c r="F32" s="348" t="s">
        <v>81</v>
      </c>
      <c r="G32" s="348" t="str">
        <f>IF('  Sch-1'!G43=0,"",'  Sch-1'!G43)</f>
        <v/>
      </c>
    </row>
    <row r="33" spans="1:8" ht="33.6" customHeight="1">
      <c r="A33" s="347"/>
      <c r="B33" s="347"/>
      <c r="C33" s="354"/>
      <c r="D33" s="350"/>
      <c r="E33" s="205"/>
      <c r="F33" s="348"/>
      <c r="G33" s="355"/>
    </row>
    <row r="34" spans="1:8">
      <c r="A34" s="347"/>
      <c r="B34" s="347"/>
      <c r="C34" s="354"/>
      <c r="D34" s="350"/>
      <c r="E34" s="205"/>
      <c r="F34" s="355"/>
      <c r="G34" s="355"/>
    </row>
    <row r="35" spans="1:8">
      <c r="A35" s="347"/>
      <c r="B35" s="347"/>
      <c r="C35" s="362"/>
    </row>
    <row r="46" spans="1:8">
      <c r="H46" s="390"/>
    </row>
  </sheetData>
  <sheetProtection algorithmName="SHA-512" hashValue="0ipdbjxm2NhChqsgELZvVQwfKGA73tgTJdCxsWums3Sbbmlh/8VbAxamH8bqfr7cjbFR2mf3jWnX7mNSFi69lQ==" saltValue="8H1hWo5LxuPfz2MXtCT44Q==" spinCount="100000" sheet="1" formatColumns="0" formatRows="0" selectLockedCells="1"/>
  <protectedRanges>
    <protectedRange sqref="F27:F28" name="Range5_2"/>
  </protectedRanges>
  <customSheetViews>
    <customSheetView guid="{F2279B93-E4FF-4A81-B734-06F92F73708D}" scale="91" showPageBreaks="1" hiddenRows="1" hiddenColumns="1" view="pageBreakPreview">
      <selection activeCell="G18" sqref="G18"/>
      <colBreaks count="1" manualBreakCount="1">
        <brk id="8" max="1048575" man="1"/>
      </colBreaks>
      <pageMargins left="0.51181102362204722" right="0.26" top="0.54" bottom="0.61" header="0.25" footer="0.43"/>
      <printOptions horizontalCentered="1"/>
      <pageSetup paperSize="9" scale="43" orientation="portrait" horizontalDpi="300" verticalDpi="300" r:id="rId1"/>
      <headerFooter alignWithMargins="0">
        <oddFooter>&amp;R&amp;"Book Antiqua,Bold"&amp;10Schedule-2/ Page &amp;P of &amp;N</oddFooter>
      </headerFooter>
    </customSheetView>
    <customSheetView guid="{C3C2F6BE-1796-4187-BF38-BACEF6057F57}" scale="110" showPageBreaks="1" printArea="1" view="pageBreakPreview">
      <selection activeCell="F17" sqref="F17:F26"/>
      <colBreaks count="1" manualBreakCount="1">
        <brk id="7" max="1048575" man="1"/>
      </colBreaks>
      <pageMargins left="0.51181102362204722" right="0.26" top="0.54" bottom="0.61" header="0.25" footer="0.43"/>
      <printOptions horizontalCentered="1"/>
      <pageSetup paperSize="9" scale="43" orientation="portrait" horizontalDpi="300" verticalDpi="300" r:id="rId2"/>
      <headerFooter alignWithMargins="0">
        <oddFooter>&amp;R&amp;"Book Antiqua,Bold"&amp;10Schedule-2/ Page &amp;P of &amp;N</oddFooter>
      </headerFooter>
    </customSheetView>
    <customSheetView guid="{5E2FF645-A015-403E-863B-BADF6B75C7D1}" scale="110" showPageBreaks="1" printArea="1" view="pageBreakPreview">
      <selection activeCell="F17" sqref="F17"/>
      <colBreaks count="1" manualBreakCount="1">
        <brk id="7" max="1048575" man="1"/>
      </colBreaks>
      <pageMargins left="0.51181102362204722" right="0.26" top="0.54" bottom="0.61" header="0.25" footer="0.43"/>
      <printOptions horizontalCentered="1"/>
      <pageSetup paperSize="9" scale="43" orientation="portrait" horizontalDpi="300" verticalDpi="300" r:id="rId3"/>
      <headerFooter alignWithMargins="0">
        <oddFooter>&amp;R&amp;"Book Antiqua,Bold"&amp;10Schedule-2/ Page &amp;P of &amp;N</oddFooter>
      </headerFooter>
    </customSheetView>
    <customSheetView guid="{25334923-91A5-4F88-9A10-8FA88873EC26}" scale="91" topLeftCell="A13">
      <selection activeCell="F18" sqref="F18:F21"/>
      <colBreaks count="1" manualBreakCount="1">
        <brk id="7" max="1048575" man="1"/>
      </colBreaks>
      <pageMargins left="0.51181102362204722" right="0.26" top="0.54" bottom="0.61" header="0.25" footer="0.43"/>
      <printOptions horizontalCentered="1"/>
      <pageSetup paperSize="9" scale="92" orientation="portrait" horizontalDpi="300" verticalDpi="300" r:id="rId4"/>
      <headerFooter alignWithMargins="0">
        <oddFooter>&amp;R&amp;"Book Antiqua,Bold"&amp;10Schedule-2/ Page &amp;P of &amp;N</oddFooter>
      </headerFooter>
    </customSheetView>
    <customSheetView guid="{4F47A486-EA66-4D4B-9D65-1ABEAC31AACE}" scale="61" topLeftCell="A4">
      <selection activeCell="F20" sqref="F20"/>
      <colBreaks count="1" manualBreakCount="1">
        <brk id="7" max="1048575" man="1"/>
      </colBreaks>
      <pageMargins left="0.51181102362204722" right="0.26" top="0.54" bottom="0.61" header="0.25" footer="0.43"/>
      <printOptions horizontalCentered="1"/>
      <pageSetup paperSize="9" scale="92" orientation="portrait" horizontalDpi="300" verticalDpi="300" r:id="rId5"/>
      <headerFooter alignWithMargins="0">
        <oddFooter>&amp;R&amp;"Book Antiqua,Bold"&amp;10Schedule-2/ Page &amp;P of &amp;N</oddFooter>
      </headerFooter>
    </customSheetView>
    <customSheetView guid="{1A26D3B9-AD8D-4AE9-81F5-E0DF795F4658}" hiddenColumns="1" topLeftCell="A19">
      <selection activeCell="C17" sqref="C17"/>
      <colBreaks count="1" manualBreakCount="1">
        <brk id="7" max="1048575" man="1"/>
      </colBreaks>
      <pageMargins left="0.51181102362204722" right="0.26" top="0.54" bottom="0.61" header="0.25" footer="0.43"/>
      <printOptions horizontalCentered="1"/>
      <pageSetup paperSize="9" scale="92" orientation="portrait" horizontalDpi="300" verticalDpi="300" r:id="rId6"/>
      <headerFooter alignWithMargins="0">
        <oddFooter>&amp;R&amp;"Book Antiqua,Bold"&amp;10Schedule-2/ Page &amp;P of &amp;N</oddFooter>
      </headerFooter>
    </customSheetView>
    <customSheetView guid="{B0EE7D76-5806-4718-BDAD-3A3EA691E5E4}" hiddenColumns="1">
      <selection activeCell="F16" sqref="F16"/>
      <colBreaks count="1" manualBreakCount="1">
        <brk id="7" max="1048575" man="1"/>
      </colBreaks>
      <pageMargins left="0.51181102362204722" right="0.26" top="0.54" bottom="0.61" header="0.25" footer="0.43"/>
      <printOptions horizontalCentered="1"/>
      <pageSetup paperSize="9" scale="92" orientation="portrait" horizontalDpi="300" verticalDpi="300" r:id="rId7"/>
      <headerFooter alignWithMargins="0">
        <oddFooter>&amp;R&amp;"Book Antiqua,Bold"&amp;10Schedule-2/ Page &amp;P of &amp;N</oddFooter>
      </headerFooter>
    </customSheetView>
    <customSheetView guid="{696D9240-6693-44E8-B9A4-2BFADD101EE2}" hiddenColumns="1" topLeftCell="A7">
      <selection activeCell="F16" sqref="F16"/>
      <colBreaks count="1" manualBreakCount="1">
        <brk id="7" max="1048575" man="1"/>
      </colBreaks>
      <pageMargins left="0.51181102362204722" right="0.26" top="0.54" bottom="0.61" header="0.25" footer="0.43"/>
      <printOptions horizontalCentered="1"/>
      <pageSetup paperSize="9" scale="92" orientation="portrait" horizontalDpi="300" verticalDpi="300" r:id="rId8"/>
      <headerFooter alignWithMargins="0">
        <oddFooter>&amp;R&amp;"Book Antiqua,Bold"&amp;10Schedule-2/ Page &amp;P of &amp;N</oddFooter>
      </headerFooter>
    </customSheetView>
    <customSheetView guid="{4F65FF32-EC61-4022-A399-2986D7B6B8B3}" showPageBreaks="1" zeroValues="0" printArea="1" view="pageBreakPreview" showRuler="0" topLeftCell="A20">
      <selection activeCell="B2" sqref="B2:E2"/>
      <rowBreaks count="1" manualBreakCount="1">
        <brk id="33" max="5" man="1"/>
      </rowBreaks>
      <colBreaks count="1" manualBreakCount="1">
        <brk id="6" max="1048575" man="1"/>
      </colBreaks>
      <pageMargins left="0.51181102362204722" right="0.26" top="0.54" bottom="0.61" header="0.25" footer="0.43"/>
      <printOptions horizontalCentered="1"/>
      <pageSetup paperSize="9" orientation="portrait" horizontalDpi="300" verticalDpi="300" r:id="rId9"/>
      <headerFooter alignWithMargins="0">
        <oddFooter>&amp;R&amp;"Book Antiqua,Bold"&amp;10Page &amp;P of &amp;N</oddFooter>
      </headerFooter>
    </customSheetView>
    <customSheetView guid="{58D82F59-8CF6-455F-B9F4-081499FDF243}" hiddenColumns="1" topLeftCell="A7">
      <selection activeCell="F16" sqref="F16"/>
      <colBreaks count="1" manualBreakCount="1">
        <brk id="7" max="1048575" man="1"/>
      </colBreaks>
      <pageMargins left="0.51181102362204722" right="0.26" top="0.54" bottom="0.61" header="0.25" footer="0.43"/>
      <printOptions horizontalCentered="1"/>
      <pageSetup paperSize="9" scale="92" orientation="portrait" horizontalDpi="300" verticalDpi="300" r:id="rId10"/>
      <headerFooter alignWithMargins="0">
        <oddFooter>&amp;R&amp;"Book Antiqua,Bold"&amp;10Schedule-2/ Page &amp;P of &amp;N</oddFooter>
      </headerFooter>
    </customSheetView>
    <customSheetView guid="{B1277D53-29D6-4226-81E2-084FB62977B6}" hiddenColumns="1" topLeftCell="A13">
      <selection activeCell="F16" sqref="F16"/>
      <colBreaks count="1" manualBreakCount="1">
        <brk id="7" max="1048575" man="1"/>
      </colBreaks>
      <pageMargins left="0.51181102362204722" right="0.26" top="0.54" bottom="0.61" header="0.25" footer="0.43"/>
      <printOptions horizontalCentered="1"/>
      <pageSetup paperSize="9" scale="92" orientation="portrait" horizontalDpi="300" verticalDpi="300" r:id="rId11"/>
      <headerFooter alignWithMargins="0">
        <oddFooter>&amp;R&amp;"Book Antiqua,Bold"&amp;10Schedule-2/ Page &amp;P of &amp;N</oddFooter>
      </headerFooter>
    </customSheetView>
    <customSheetView guid="{E95B21C1-D936-4435-AF6F-90CF0B6A7506}" hiddenColumns="1" topLeftCell="A13">
      <selection activeCell="F16" sqref="F16"/>
      <colBreaks count="1" manualBreakCount="1">
        <brk id="7" max="1048575" man="1"/>
      </colBreaks>
      <pageMargins left="0.51181102362204722" right="0.26" top="0.54" bottom="0.61" header="0.25" footer="0.43"/>
      <printOptions horizontalCentered="1"/>
      <pageSetup paperSize="9" scale="92" orientation="portrait" horizontalDpi="300" verticalDpi="300" r:id="rId12"/>
      <headerFooter alignWithMargins="0">
        <oddFooter>&amp;R&amp;"Book Antiqua,Bold"&amp;10Schedule-2/ Page &amp;P of &amp;N</oddFooter>
      </headerFooter>
    </customSheetView>
    <customSheetView guid="{8DC3BA4D-7811-4245-A3D0-7EE4A8A001CA}" scale="62" topLeftCell="A13">
      <selection activeCell="E17" sqref="E17"/>
      <colBreaks count="1" manualBreakCount="1">
        <brk id="6" max="1048575" man="1"/>
      </colBreaks>
      <pageMargins left="0.51181102362204722" right="0.26" top="0.54" bottom="0.61" header="0.25" footer="0.43"/>
      <printOptions horizontalCentered="1"/>
      <pageSetup paperSize="9" scale="92" orientation="portrait" horizontalDpi="300" verticalDpi="300" r:id="rId13"/>
      <headerFooter alignWithMargins="0">
        <oddFooter>&amp;R&amp;"Book Antiqua,Bold"&amp;10Schedule-2/ Page &amp;P of &amp;N</oddFooter>
      </headerFooter>
    </customSheetView>
    <customSheetView guid="{BAD0225F-C858-4E40-A5E7-64BB5328C88A}" scale="91" topLeftCell="A29">
      <selection activeCell="F22" sqref="F22"/>
      <colBreaks count="1" manualBreakCount="1">
        <brk id="7" max="1048575" man="1"/>
      </colBreaks>
      <pageMargins left="0.51181102362204722" right="0.26" top="0.54" bottom="0.61" header="0.25" footer="0.43"/>
      <printOptions horizontalCentered="1"/>
      <pageSetup paperSize="9" scale="92" orientation="portrait" horizontalDpi="300" verticalDpi="300" r:id="rId14"/>
      <headerFooter alignWithMargins="0">
        <oddFooter>&amp;R&amp;"Book Antiqua,Bold"&amp;10Schedule-2/ Page &amp;P of &amp;N</oddFooter>
      </headerFooter>
    </customSheetView>
    <customSheetView guid="{CF0E662C-D3BC-4297-99E8-62C40B3B7AD9}" scale="70" showPageBreaks="1" printArea="1" view="pageBreakPreview" topLeftCell="A46">
      <selection activeCell="F49" sqref="F49"/>
      <colBreaks count="1" manualBreakCount="1">
        <brk id="7" max="1048575" man="1"/>
      </colBreaks>
      <pageMargins left="0.51181102362204722" right="0.26" top="0.54" bottom="0.61" header="0.25" footer="0.43"/>
      <printOptions horizontalCentered="1"/>
      <pageSetup paperSize="9" scale="43" orientation="portrait" horizontalDpi="300" verticalDpi="300" r:id="rId15"/>
      <headerFooter alignWithMargins="0">
        <oddFooter>&amp;R&amp;"Book Antiqua,Bold"&amp;10Schedule-2/ Page &amp;P of &amp;N</oddFooter>
      </headerFooter>
    </customSheetView>
    <customSheetView guid="{BEF72719-4CCF-4C9B-95F6-0F3535FF30B3}" scale="110" showPageBreaks="1" printArea="1" view="pageBreakPreview" topLeftCell="A18">
      <selection activeCell="F18" sqref="F18"/>
      <colBreaks count="1" manualBreakCount="1">
        <brk id="7" max="1048575" man="1"/>
      </colBreaks>
      <pageMargins left="0.51181102362204722" right="0.26" top="0.54" bottom="0.61" header="0.25" footer="0.43"/>
      <printOptions horizontalCentered="1"/>
      <pageSetup paperSize="9" scale="43" orientation="portrait" horizontalDpi="300" verticalDpi="300" r:id="rId16"/>
      <headerFooter alignWithMargins="0">
        <oddFooter>&amp;R&amp;"Book Antiqua,Bold"&amp;10Schedule-2/ Page &amp;P of &amp;N</oddFooter>
      </headerFooter>
    </customSheetView>
    <customSheetView guid="{398C7893-3C2A-4DA4-8552-014985533932}" scale="91" showPageBreaks="1" hiddenRows="1" hiddenColumns="1" view="pageBreakPreview">
      <selection activeCell="G18" sqref="G18"/>
      <colBreaks count="1" manualBreakCount="1">
        <brk id="8" max="1048575" man="1"/>
      </colBreaks>
      <pageMargins left="0.51181102362204722" right="0.26" top="0.54" bottom="0.61" header="0.25" footer="0.43"/>
      <printOptions horizontalCentered="1"/>
      <pageSetup paperSize="9" scale="43" orientation="portrait" horizontalDpi="300" verticalDpi="300" r:id="rId17"/>
      <headerFooter alignWithMargins="0">
        <oddFooter>&amp;R&amp;"Book Antiqua,Bold"&amp;10Schedule-2/ Page &amp;P of &amp;N</oddFooter>
      </headerFooter>
    </customSheetView>
  </customSheetViews>
  <mergeCells count="8">
    <mergeCell ref="C29:F29"/>
    <mergeCell ref="C10:E10"/>
    <mergeCell ref="C11:E11"/>
    <mergeCell ref="A1:C1"/>
    <mergeCell ref="C8:E8"/>
    <mergeCell ref="A3:G3"/>
    <mergeCell ref="A4:G4"/>
    <mergeCell ref="C9:E9"/>
  </mergeCells>
  <phoneticPr fontId="2" type="noConversion"/>
  <printOptions horizontalCentered="1"/>
  <pageMargins left="0.51181102362204722" right="0.26" top="0.54" bottom="0.61" header="0.25" footer="0.43"/>
  <pageSetup paperSize="9" scale="43" orientation="portrait" horizontalDpi="300" verticalDpi="300" r:id="rId18"/>
  <headerFooter alignWithMargins="0">
    <oddFooter>&amp;R&amp;"Book Antiqua,Bold"&amp;10Schedule-2/ Page &amp;P of &amp;N</oddFooter>
  </headerFooter>
  <drawing r:id="rId19"/>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7315C0-5147-4A5A-9705-FC1829702713}">
  <sheetPr codeName="Sheet8">
    <tabColor indexed="12"/>
  </sheetPr>
  <dimension ref="A1:W53"/>
  <sheetViews>
    <sheetView topLeftCell="A36" zoomScaleNormal="100" zoomScaleSheetLayoutView="100" workbookViewId="0">
      <selection activeCell="G46" sqref="G46"/>
    </sheetView>
  </sheetViews>
  <sheetFormatPr defaultColWidth="9" defaultRowHeight="16.5"/>
  <cols>
    <col min="1" max="1" width="5.75" style="284" customWidth="1"/>
    <col min="2" max="2" width="8.25" style="62" customWidth="1"/>
    <col min="3" max="3" width="65.625" style="292" customWidth="1"/>
    <col min="4" max="4" width="7.625" style="62" customWidth="1"/>
    <col min="5" max="5" width="8.125" style="62" customWidth="1"/>
    <col min="6" max="6" width="11.375" style="62" customWidth="1"/>
    <col min="7" max="7" width="21.625" style="206" customWidth="1"/>
    <col min="8" max="8" width="30" style="155" customWidth="1"/>
    <col min="9" max="9" width="9" style="54" customWidth="1"/>
    <col min="10" max="10" width="17.25" style="54" customWidth="1"/>
    <col min="11" max="11" width="9" style="54" customWidth="1"/>
    <col min="12" max="13" width="14.125" style="54" customWidth="1"/>
    <col min="14" max="18" width="9" style="54" customWidth="1"/>
    <col min="19" max="16384" width="9" style="54"/>
  </cols>
  <sheetData>
    <row r="1" spans="1:8" ht="18" customHeight="1">
      <c r="A1" s="282" t="str">
        <f>Cover!B3</f>
        <v>Specification No.: WR-1/C&amp;M/PS/I-3483/2024/Rfx-5005010196</v>
      </c>
      <c r="B1" s="55"/>
      <c r="C1" s="291"/>
      <c r="D1" s="55"/>
      <c r="E1" s="55"/>
      <c r="F1" s="57"/>
      <c r="G1" s="298"/>
      <c r="H1" s="54"/>
    </row>
    <row r="2" spans="1:8" ht="18" customHeight="1">
      <c r="A2" s="283"/>
      <c r="B2" s="48"/>
      <c r="C2" s="283"/>
      <c r="D2" s="48"/>
      <c r="E2" s="48"/>
      <c r="H2" s="54"/>
    </row>
    <row r="3" spans="1:8" ht="48" customHeight="1">
      <c r="A3" s="543" t="str">
        <f>Cover!$B$2</f>
        <v>“Construction of  cable trench cover slab and PCC work near equipment foundation in open store at 765/400/220 kV Seoni Sub station.”</v>
      </c>
      <c r="B3" s="543"/>
      <c r="C3" s="543"/>
      <c r="D3" s="543"/>
      <c r="E3" s="543"/>
      <c r="F3" s="543"/>
      <c r="G3" s="543"/>
      <c r="H3" s="54"/>
    </row>
    <row r="4" spans="1:8" ht="33" customHeight="1">
      <c r="A4" s="544" t="s">
        <v>274</v>
      </c>
      <c r="B4" s="545"/>
      <c r="C4" s="545"/>
      <c r="D4" s="545"/>
      <c r="E4" s="545"/>
      <c r="F4" s="545"/>
      <c r="G4" s="545"/>
    </row>
    <row r="5" spans="1:8" ht="18" customHeight="1">
      <c r="C5" s="284"/>
    </row>
    <row r="6" spans="1:8" ht="18" customHeight="1">
      <c r="A6" s="26" t="s">
        <v>52</v>
      </c>
      <c r="B6" s="24"/>
      <c r="C6" s="285"/>
      <c r="D6" s="24"/>
      <c r="E6" s="24"/>
      <c r="F6" s="62" t="s">
        <v>74</v>
      </c>
    </row>
    <row r="7" spans="1:8" ht="18" customHeight="1">
      <c r="A7" s="26" t="str">
        <f>"Bidder as "&amp; 'Names of Bidder'!D6</f>
        <v xml:space="preserve">Bidder as </v>
      </c>
      <c r="B7" s="24"/>
      <c r="F7" s="277" t="s">
        <v>110</v>
      </c>
    </row>
    <row r="8" spans="1:8" ht="15.75" customHeight="1">
      <c r="A8" s="26" t="s">
        <v>75</v>
      </c>
      <c r="B8" s="24"/>
      <c r="C8" s="546" t="str">
        <f>IF('Names of Bidder'!D8=0, "", 'Names of Bidder'!D8)</f>
        <v/>
      </c>
      <c r="D8" s="546"/>
      <c r="E8" s="546"/>
      <c r="F8" s="278" t="s">
        <v>77</v>
      </c>
      <c r="G8" s="49"/>
    </row>
    <row r="9" spans="1:8">
      <c r="A9" s="26" t="s">
        <v>76</v>
      </c>
      <c r="B9" s="24"/>
      <c r="C9" s="546" t="str">
        <f>IF('Names of Bidder'!D9=0, "", 'Names of Bidder'!D9)</f>
        <v/>
      </c>
      <c r="D9" s="546"/>
      <c r="E9" s="546"/>
      <c r="F9" s="278" t="s">
        <v>111</v>
      </c>
      <c r="G9" s="49"/>
    </row>
    <row r="10" spans="1:8">
      <c r="A10" s="285"/>
      <c r="B10" s="25"/>
      <c r="C10" s="546" t="str">
        <f>IF('Names of Bidder'!D10=0, "", 'Names of Bidder'!D10)</f>
        <v/>
      </c>
      <c r="D10" s="546"/>
      <c r="E10" s="546"/>
      <c r="F10" s="278" t="s">
        <v>112</v>
      </c>
      <c r="G10" s="49"/>
    </row>
    <row r="11" spans="1:8">
      <c r="A11" s="285"/>
      <c r="B11" s="25"/>
      <c r="C11" s="546" t="str">
        <f>IF('Names of Bidder'!D11=0, "", 'Names of Bidder'!D11)</f>
        <v/>
      </c>
      <c r="D11" s="546"/>
      <c r="E11" s="546"/>
      <c r="F11" s="278" t="s">
        <v>113</v>
      </c>
      <c r="G11" s="49"/>
    </row>
    <row r="12" spans="1:8" ht="18" customHeight="1">
      <c r="A12" s="285"/>
      <c r="B12" s="25"/>
      <c r="C12" s="26"/>
      <c r="D12" s="26"/>
      <c r="E12" s="26"/>
      <c r="F12" s="279"/>
    </row>
    <row r="13" spans="1:8" ht="18" customHeight="1">
      <c r="C13" s="284"/>
      <c r="F13" s="57"/>
      <c r="G13" s="299" t="s">
        <v>62</v>
      </c>
    </row>
    <row r="14" spans="1:8" ht="75.75" customHeight="1">
      <c r="A14" s="286" t="s">
        <v>63</v>
      </c>
      <c r="B14" s="259" t="s">
        <v>236</v>
      </c>
      <c r="C14" s="286" t="s">
        <v>69</v>
      </c>
      <c r="D14" s="154" t="s">
        <v>61</v>
      </c>
      <c r="E14" s="154" t="s">
        <v>64</v>
      </c>
      <c r="F14" s="153" t="s">
        <v>124</v>
      </c>
      <c r="G14" s="300" t="s">
        <v>125</v>
      </c>
    </row>
    <row r="15" spans="1:8" ht="18" customHeight="1">
      <c r="A15" s="287">
        <v>1</v>
      </c>
      <c r="B15" s="154"/>
      <c r="C15" s="287">
        <v>2</v>
      </c>
      <c r="D15" s="154">
        <v>4</v>
      </c>
      <c r="E15" s="154">
        <v>5</v>
      </c>
      <c r="F15" s="154">
        <v>6</v>
      </c>
      <c r="G15" s="222" t="s">
        <v>53</v>
      </c>
    </row>
    <row r="16" spans="1:8" ht="18" customHeight="1">
      <c r="A16" s="313"/>
      <c r="B16" s="314"/>
      <c r="C16" s="315"/>
      <c r="D16" s="154"/>
      <c r="E16" s="154"/>
      <c r="F16" s="154"/>
      <c r="G16" s="222"/>
    </row>
    <row r="17" spans="1:7" ht="43.5" customHeight="1">
      <c r="A17" s="538" t="s">
        <v>276</v>
      </c>
      <c r="B17" s="539"/>
      <c r="C17" s="540"/>
      <c r="D17" s="154"/>
      <c r="E17" s="154"/>
      <c r="F17" s="154"/>
      <c r="G17" s="222"/>
    </row>
    <row r="18" spans="1:7" ht="18" customHeight="1">
      <c r="A18" s="316" t="s">
        <v>260</v>
      </c>
      <c r="B18" s="316"/>
      <c r="C18" s="317"/>
      <c r="D18" s="154"/>
      <c r="E18" s="154"/>
      <c r="F18" s="154"/>
      <c r="G18" s="222"/>
    </row>
    <row r="19" spans="1:7" ht="78.75">
      <c r="A19" s="311">
        <v>1</v>
      </c>
      <c r="B19" s="328">
        <v>2.8</v>
      </c>
      <c r="C19" s="329" t="s">
        <v>261</v>
      </c>
      <c r="D19" s="328"/>
      <c r="E19" s="330"/>
      <c r="F19" s="330"/>
      <c r="G19" s="222"/>
    </row>
    <row r="20" spans="1:7">
      <c r="A20" s="311"/>
      <c r="B20" s="328" t="s">
        <v>250</v>
      </c>
      <c r="C20" s="329" t="s">
        <v>249</v>
      </c>
      <c r="D20" s="328" t="s">
        <v>277</v>
      </c>
      <c r="E20" s="330">
        <v>60</v>
      </c>
      <c r="F20" s="330"/>
      <c r="G20" s="222"/>
    </row>
    <row r="21" spans="1:7" ht="94.5">
      <c r="A21" s="311">
        <v>2</v>
      </c>
      <c r="B21" s="331">
        <v>2.1</v>
      </c>
      <c r="C21" s="329" t="s">
        <v>269</v>
      </c>
      <c r="D21" s="328"/>
      <c r="E21" s="330"/>
      <c r="F21" s="330"/>
      <c r="G21" s="222"/>
    </row>
    <row r="22" spans="1:7">
      <c r="A22" s="311"/>
      <c r="B22" s="328" t="s">
        <v>251</v>
      </c>
      <c r="C22" s="329" t="s">
        <v>278</v>
      </c>
      <c r="D22" s="328" t="s">
        <v>262</v>
      </c>
      <c r="E22" s="330">
        <v>1000</v>
      </c>
      <c r="F22" s="330"/>
      <c r="G22" s="222"/>
    </row>
    <row r="23" spans="1:7" ht="47.25">
      <c r="A23" s="311">
        <v>3</v>
      </c>
      <c r="B23" s="328">
        <v>2.11</v>
      </c>
      <c r="C23" s="329" t="s">
        <v>279</v>
      </c>
      <c r="D23" s="328" t="s">
        <v>262</v>
      </c>
      <c r="E23" s="330">
        <v>50</v>
      </c>
      <c r="F23" s="330"/>
      <c r="G23" s="222"/>
    </row>
    <row r="24" spans="1:7" ht="47.25">
      <c r="A24" s="311">
        <v>4</v>
      </c>
      <c r="B24" s="328">
        <v>2.25</v>
      </c>
      <c r="C24" s="329" t="s">
        <v>253</v>
      </c>
      <c r="D24" s="328" t="s">
        <v>280</v>
      </c>
      <c r="E24" s="330">
        <v>20</v>
      </c>
      <c r="F24" s="330"/>
      <c r="G24" s="222"/>
    </row>
    <row r="25" spans="1:7" ht="31.5">
      <c r="A25" s="311">
        <v>5</v>
      </c>
      <c r="B25" s="328">
        <v>4.0999999999999996</v>
      </c>
      <c r="C25" s="329" t="s">
        <v>254</v>
      </c>
      <c r="D25" s="328"/>
      <c r="E25" s="330"/>
      <c r="F25" s="330"/>
      <c r="G25" s="222"/>
    </row>
    <row r="26" spans="1:7">
      <c r="A26" s="311"/>
      <c r="B26" s="328" t="s">
        <v>255</v>
      </c>
      <c r="C26" s="329" t="s">
        <v>281</v>
      </c>
      <c r="D26" s="328" t="s">
        <v>280</v>
      </c>
      <c r="E26" s="330">
        <v>50</v>
      </c>
      <c r="F26" s="330"/>
      <c r="G26" s="222"/>
    </row>
    <row r="27" spans="1:7" ht="31.5">
      <c r="A27" s="311">
        <v>6</v>
      </c>
      <c r="B27" s="328">
        <v>4.3</v>
      </c>
      <c r="C27" s="329" t="s">
        <v>282</v>
      </c>
      <c r="D27" s="328"/>
      <c r="E27" s="330"/>
      <c r="F27" s="330"/>
      <c r="G27" s="222"/>
    </row>
    <row r="28" spans="1:7">
      <c r="A28" s="311"/>
      <c r="B28" s="328" t="s">
        <v>256</v>
      </c>
      <c r="C28" s="329" t="s">
        <v>257</v>
      </c>
      <c r="D28" s="328" t="s">
        <v>263</v>
      </c>
      <c r="E28" s="330">
        <v>80</v>
      </c>
      <c r="F28" s="330"/>
      <c r="G28" s="222"/>
    </row>
    <row r="29" spans="1:7">
      <c r="A29" s="311">
        <v>7</v>
      </c>
      <c r="B29" s="328">
        <v>17.350000000000001</v>
      </c>
      <c r="C29" s="329" t="s">
        <v>283</v>
      </c>
      <c r="D29" s="328"/>
      <c r="E29" s="330"/>
      <c r="F29" s="330"/>
      <c r="G29" s="222"/>
    </row>
    <row r="30" spans="1:7">
      <c r="A30" s="311"/>
      <c r="B30" s="328" t="s">
        <v>284</v>
      </c>
      <c r="C30" s="329" t="s">
        <v>285</v>
      </c>
      <c r="D30" s="328"/>
      <c r="E30" s="330"/>
      <c r="F30" s="330"/>
      <c r="G30" s="222"/>
    </row>
    <row r="31" spans="1:7" ht="31.5">
      <c r="A31" s="311"/>
      <c r="B31" s="328" t="s">
        <v>286</v>
      </c>
      <c r="C31" s="329" t="s">
        <v>287</v>
      </c>
      <c r="D31" s="328" t="s">
        <v>252</v>
      </c>
      <c r="E31" s="330">
        <v>10</v>
      </c>
      <c r="F31" s="330"/>
      <c r="G31" s="222"/>
    </row>
    <row r="32" spans="1:7" ht="31.5">
      <c r="A32" s="311">
        <v>8</v>
      </c>
      <c r="B32" s="328">
        <v>18.27</v>
      </c>
      <c r="C32" s="329" t="s">
        <v>288</v>
      </c>
      <c r="D32" s="328"/>
      <c r="E32" s="330"/>
      <c r="F32" s="330"/>
      <c r="G32" s="222"/>
    </row>
    <row r="33" spans="1:23">
      <c r="A33" s="311"/>
      <c r="B33" s="328" t="s">
        <v>289</v>
      </c>
      <c r="C33" s="329" t="s">
        <v>290</v>
      </c>
      <c r="D33" s="328" t="s">
        <v>252</v>
      </c>
      <c r="E33" s="330">
        <v>50</v>
      </c>
      <c r="F33" s="330"/>
      <c r="G33" s="222"/>
    </row>
    <row r="34" spans="1:23" ht="31.5">
      <c r="A34" s="311">
        <v>9</v>
      </c>
      <c r="B34" s="328">
        <v>18.28</v>
      </c>
      <c r="C34" s="329" t="s">
        <v>291</v>
      </c>
      <c r="D34" s="328"/>
      <c r="E34" s="330"/>
      <c r="F34" s="330"/>
      <c r="G34" s="222"/>
    </row>
    <row r="35" spans="1:23">
      <c r="A35" s="311"/>
      <c r="B35" s="328" t="s">
        <v>292</v>
      </c>
      <c r="C35" s="329" t="s">
        <v>293</v>
      </c>
      <c r="D35" s="328" t="s">
        <v>270</v>
      </c>
      <c r="E35" s="330">
        <v>20</v>
      </c>
      <c r="F35" s="330"/>
      <c r="G35" s="222"/>
    </row>
    <row r="36" spans="1:23" ht="47.25">
      <c r="A36" s="311">
        <v>10</v>
      </c>
      <c r="B36" s="328">
        <v>19.100000000000001</v>
      </c>
      <c r="C36" s="329" t="s">
        <v>294</v>
      </c>
      <c r="D36" s="328"/>
      <c r="E36" s="330"/>
      <c r="F36" s="330"/>
      <c r="G36" s="222"/>
    </row>
    <row r="37" spans="1:23">
      <c r="A37" s="311"/>
      <c r="B37" s="328" t="s">
        <v>295</v>
      </c>
      <c r="C37" s="329" t="s">
        <v>296</v>
      </c>
      <c r="D37" s="328" t="s">
        <v>262</v>
      </c>
      <c r="E37" s="330">
        <v>1000</v>
      </c>
      <c r="F37" s="330"/>
      <c r="G37" s="222"/>
    </row>
    <row r="38" spans="1:23" ht="47.25">
      <c r="A38" s="311">
        <v>11</v>
      </c>
      <c r="B38" s="328">
        <v>19.2</v>
      </c>
      <c r="C38" s="329" t="s">
        <v>297</v>
      </c>
      <c r="D38" s="328"/>
      <c r="E38" s="330"/>
      <c r="F38" s="330"/>
      <c r="G38" s="222"/>
    </row>
    <row r="39" spans="1:23">
      <c r="A39" s="311"/>
      <c r="B39" s="328" t="s">
        <v>298</v>
      </c>
      <c r="C39" s="329" t="s">
        <v>299</v>
      </c>
      <c r="D39" s="328" t="s">
        <v>262</v>
      </c>
      <c r="E39" s="330">
        <v>1000</v>
      </c>
      <c r="F39" s="330"/>
      <c r="G39" s="222"/>
    </row>
    <row r="40" spans="1:23" ht="47.25">
      <c r="A40" s="327">
        <v>12</v>
      </c>
      <c r="B40" s="328">
        <v>19.600000000000001</v>
      </c>
      <c r="C40" s="329" t="s">
        <v>300</v>
      </c>
      <c r="D40" s="328"/>
      <c r="E40" s="330"/>
      <c r="F40" s="330"/>
      <c r="G40" s="222"/>
    </row>
    <row r="41" spans="1:23">
      <c r="A41" s="327"/>
      <c r="B41" s="328" t="s">
        <v>301</v>
      </c>
      <c r="C41" s="329" t="s">
        <v>302</v>
      </c>
      <c r="D41" s="328" t="s">
        <v>271</v>
      </c>
      <c r="E41" s="330">
        <v>30</v>
      </c>
      <c r="F41" s="330"/>
      <c r="G41" s="222"/>
    </row>
    <row r="42" spans="1:23" ht="47.25">
      <c r="A42" s="311">
        <v>13</v>
      </c>
      <c r="B42" s="328">
        <v>19.149999999999999</v>
      </c>
      <c r="C42" s="329" t="s">
        <v>303</v>
      </c>
      <c r="D42" s="328"/>
      <c r="E42" s="330"/>
      <c r="F42" s="330"/>
      <c r="G42" s="222"/>
    </row>
    <row r="43" spans="1:23">
      <c r="A43" s="311"/>
      <c r="B43" s="328" t="s">
        <v>272</v>
      </c>
      <c r="C43" s="329" t="s">
        <v>273</v>
      </c>
      <c r="D43" s="328" t="s">
        <v>264</v>
      </c>
      <c r="E43" s="330">
        <v>30</v>
      </c>
      <c r="F43" s="330"/>
      <c r="G43" s="222"/>
    </row>
    <row r="44" spans="1:23" s="155" customFormat="1">
      <c r="A44" s="288"/>
      <c r="B44" s="260"/>
      <c r="C44" s="293" t="s">
        <v>265</v>
      </c>
      <c r="D44" s="270"/>
      <c r="E44" s="270"/>
      <c r="F44" s="270"/>
      <c r="G44" s="301"/>
      <c r="I44" s="54"/>
      <c r="J44" s="54"/>
      <c r="K44" s="54"/>
      <c r="L44" s="54"/>
      <c r="M44" s="54"/>
      <c r="N44" s="54"/>
      <c r="O44" s="54"/>
      <c r="P44" s="54"/>
      <c r="Q44" s="54"/>
      <c r="R44" s="54"/>
      <c r="S44" s="54"/>
      <c r="T44" s="54"/>
      <c r="U44" s="54"/>
      <c r="V44" s="54"/>
      <c r="W44" s="54"/>
    </row>
    <row r="45" spans="1:23" s="155" customFormat="1">
      <c r="A45" s="288"/>
      <c r="B45" s="260"/>
      <c r="C45" s="294" t="s">
        <v>266</v>
      </c>
      <c r="D45" s="222"/>
      <c r="E45" s="222"/>
      <c r="F45" s="258"/>
      <c r="G45" s="302">
        <f>G44*F45</f>
        <v>0</v>
      </c>
      <c r="I45" s="54"/>
      <c r="J45" s="54"/>
      <c r="K45" s="54"/>
      <c r="L45" s="54"/>
      <c r="M45" s="54"/>
      <c r="N45" s="54"/>
      <c r="O45" s="54"/>
      <c r="P45" s="54"/>
      <c r="Q45" s="54"/>
      <c r="R45" s="54"/>
      <c r="S45" s="54"/>
      <c r="T45" s="54"/>
      <c r="U45" s="54"/>
      <c r="V45" s="54"/>
      <c r="W45" s="54"/>
    </row>
    <row r="46" spans="1:23" s="155" customFormat="1">
      <c r="A46" s="288"/>
      <c r="B46" s="260"/>
      <c r="C46" s="295" t="s">
        <v>267</v>
      </c>
      <c r="D46" s="221"/>
      <c r="E46" s="221"/>
      <c r="F46" s="154"/>
      <c r="G46" s="303">
        <f>+G45+G44</f>
        <v>0</v>
      </c>
      <c r="I46" s="54"/>
      <c r="J46" s="54"/>
      <c r="K46" s="54"/>
      <c r="L46" s="54"/>
      <c r="M46" s="54"/>
      <c r="N46" s="54"/>
      <c r="O46" s="54"/>
      <c r="P46" s="54"/>
      <c r="Q46" s="54"/>
      <c r="R46" s="54"/>
      <c r="S46" s="54"/>
      <c r="T46" s="54"/>
      <c r="U46" s="54"/>
      <c r="V46" s="54"/>
      <c r="W46" s="54"/>
    </row>
    <row r="47" spans="1:23" s="155" customFormat="1">
      <c r="A47" s="541"/>
      <c r="B47" s="541"/>
      <c r="C47" s="541"/>
      <c r="D47" s="541"/>
      <c r="E47" s="541"/>
      <c r="F47" s="541"/>
      <c r="G47" s="541"/>
      <c r="I47" s="54"/>
      <c r="J47" s="54"/>
      <c r="K47" s="54"/>
      <c r="L47" s="54"/>
      <c r="M47" s="54"/>
      <c r="N47" s="54"/>
      <c r="O47" s="54"/>
      <c r="P47" s="54"/>
      <c r="Q47" s="54"/>
      <c r="R47" s="54"/>
      <c r="S47" s="54"/>
      <c r="T47" s="54"/>
      <c r="U47" s="54"/>
      <c r="V47" s="54"/>
      <c r="W47" s="54"/>
    </row>
    <row r="48" spans="1:23" s="155" customFormat="1" ht="16.5" customHeight="1">
      <c r="A48" s="284"/>
      <c r="B48" s="62"/>
      <c r="C48" s="542"/>
      <c r="D48" s="542"/>
      <c r="E48" s="542"/>
      <c r="F48" s="542"/>
      <c r="G48" s="542"/>
      <c r="I48" s="54"/>
      <c r="J48" s="54"/>
      <c r="K48" s="54"/>
      <c r="L48" s="54"/>
      <c r="M48" s="54"/>
      <c r="N48" s="54"/>
      <c r="O48" s="54"/>
      <c r="P48" s="54"/>
      <c r="Q48" s="54"/>
      <c r="R48" s="54"/>
      <c r="S48" s="54"/>
      <c r="T48" s="54"/>
      <c r="U48" s="54"/>
      <c r="V48" s="54"/>
      <c r="W48" s="54"/>
    </row>
    <row r="49" spans="1:23" s="155" customFormat="1" ht="16.5" customHeight="1">
      <c r="A49" s="289"/>
      <c r="B49" s="159"/>
      <c r="C49" s="542"/>
      <c r="D49" s="542"/>
      <c r="E49" s="542"/>
      <c r="F49" s="542"/>
      <c r="G49" s="542"/>
      <c r="I49" s="54"/>
      <c r="J49" s="54"/>
      <c r="K49" s="54"/>
      <c r="L49" s="54"/>
      <c r="M49" s="54"/>
      <c r="N49" s="54"/>
      <c r="O49" s="54"/>
      <c r="P49" s="54"/>
      <c r="Q49" s="54"/>
      <c r="R49" s="54"/>
      <c r="S49" s="54"/>
      <c r="T49" s="54"/>
      <c r="U49" s="54"/>
      <c r="V49" s="54"/>
      <c r="W49" s="54"/>
    </row>
    <row r="50" spans="1:23" s="155" customFormat="1" ht="33.6" customHeight="1">
      <c r="A50" s="290" t="s">
        <v>78</v>
      </c>
      <c r="B50" s="65"/>
      <c r="C50" s="296" t="str">
        <f>IF('Names of Bidder'!D23=0, "", 'Names of Bidder'!D23)</f>
        <v/>
      </c>
      <c r="D50" s="204"/>
      <c r="E50" s="205"/>
      <c r="F50" s="100" t="s">
        <v>80</v>
      </c>
      <c r="G50" s="304" t="str">
        <f>IF('Names of Bidder'!D18=0, "", 'Names of Bidder'!D18)</f>
        <v/>
      </c>
      <c r="I50" s="54"/>
      <c r="J50" s="54"/>
      <c r="K50" s="54"/>
      <c r="L50" s="54"/>
      <c r="M50" s="54"/>
      <c r="N50" s="54"/>
      <c r="O50" s="54"/>
      <c r="P50" s="54"/>
      <c r="Q50" s="54"/>
      <c r="R50" s="54"/>
      <c r="S50" s="54"/>
      <c r="T50" s="54"/>
      <c r="U50" s="54"/>
      <c r="V50" s="54"/>
      <c r="W50" s="54"/>
    </row>
    <row r="51" spans="1:23" s="155" customFormat="1" ht="33.6" customHeight="1">
      <c r="A51" s="290" t="s">
        <v>79</v>
      </c>
      <c r="B51" s="65"/>
      <c r="C51" s="296" t="str">
        <f>IF('Names of Bidder'!D24=0, "", 'Names of Bidder'!D24)</f>
        <v/>
      </c>
      <c r="D51" s="206"/>
      <c r="E51" s="205"/>
      <c r="F51" s="100" t="s">
        <v>81</v>
      </c>
      <c r="G51" s="246" t="str">
        <f>IF('Names of Bidder'!D19=0, "", 'Names of Bidder'!D19)</f>
        <v/>
      </c>
      <c r="I51" s="54"/>
      <c r="J51" s="54"/>
      <c r="K51" s="54"/>
      <c r="L51" s="54"/>
      <c r="M51" s="54"/>
      <c r="N51" s="54"/>
      <c r="O51" s="54"/>
      <c r="P51" s="54"/>
      <c r="Q51" s="54"/>
      <c r="R51" s="54"/>
      <c r="S51" s="54"/>
      <c r="T51" s="54"/>
      <c r="U51" s="54"/>
      <c r="V51" s="54"/>
      <c r="W51" s="54"/>
    </row>
    <row r="52" spans="1:23" s="155" customFormat="1" ht="33.6" customHeight="1">
      <c r="A52" s="284"/>
      <c r="B52" s="62"/>
      <c r="C52" s="297"/>
      <c r="D52" s="27"/>
      <c r="E52" s="62"/>
      <c r="F52" s="62"/>
      <c r="G52" s="206"/>
      <c r="I52" s="54"/>
      <c r="J52" s="54"/>
      <c r="K52" s="54"/>
      <c r="L52" s="54"/>
      <c r="M52" s="54"/>
      <c r="N52" s="54"/>
      <c r="O52" s="54"/>
      <c r="P52" s="54"/>
      <c r="Q52" s="54"/>
      <c r="R52" s="54"/>
      <c r="S52" s="54"/>
      <c r="T52" s="54"/>
      <c r="U52" s="54"/>
      <c r="V52" s="54"/>
      <c r="W52" s="54"/>
    </row>
    <row r="53" spans="1:23" s="155" customFormat="1" ht="33.6" customHeight="1">
      <c r="A53" s="284"/>
      <c r="B53" s="62"/>
      <c r="C53" s="297"/>
      <c r="D53" s="27"/>
      <c r="E53" s="62"/>
      <c r="F53" s="100"/>
      <c r="G53" s="246"/>
      <c r="I53" s="54"/>
      <c r="J53" s="54"/>
      <c r="K53" s="54"/>
      <c r="L53" s="54"/>
      <c r="M53" s="54"/>
      <c r="N53" s="54"/>
      <c r="O53" s="54"/>
      <c r="P53" s="54"/>
      <c r="Q53" s="54"/>
      <c r="R53" s="54"/>
      <c r="S53" s="54"/>
      <c r="T53" s="54"/>
      <c r="U53" s="54"/>
      <c r="V53" s="54"/>
      <c r="W53" s="54"/>
    </row>
  </sheetData>
  <sheetProtection formatColumns="0" formatRows="0" selectLockedCells="1"/>
  <customSheetViews>
    <customSheetView guid="{F2279B93-E4FF-4A81-B734-06F92F73708D}" state="hidden" topLeftCell="A36">
      <selection activeCell="G46" sqref="G46"/>
      <colBreaks count="1" manualBreakCount="1">
        <brk id="7" max="1048575" man="1"/>
      </colBreaks>
      <pageMargins left="0.511811023622047" right="0.26" top="0.48" bottom="0.54" header="0.25" footer="0.27"/>
      <printOptions horizontalCentered="1"/>
      <pageSetup paperSize="9" scale="88" orientation="portrait" horizontalDpi="300" verticalDpi="300" r:id="rId1"/>
      <headerFooter alignWithMargins="0">
        <oddFooter>&amp;R&amp;"Book Antiqua,Bold"&amp;10Schedule-1/ Page &amp;P of &amp;N</oddFooter>
      </headerFooter>
    </customSheetView>
    <customSheetView guid="{C3C2F6BE-1796-4187-BF38-BACEF6057F57}" state="hidden" topLeftCell="A36">
      <selection activeCell="G46" sqref="G46"/>
      <colBreaks count="1" manualBreakCount="1">
        <brk id="7" max="1048575" man="1"/>
      </colBreaks>
      <pageMargins left="0.511811023622047" right="0.26" top="0.48" bottom="0.54" header="0.25" footer="0.27"/>
      <printOptions horizontalCentered="1"/>
      <pageSetup paperSize="9" scale="88" orientation="portrait" horizontalDpi="300" verticalDpi="300" r:id="rId2"/>
      <headerFooter alignWithMargins="0">
        <oddFooter>&amp;R&amp;"Book Antiqua,Bold"&amp;10Schedule-1/ Page &amp;P of &amp;N</oddFooter>
      </headerFooter>
    </customSheetView>
    <customSheetView guid="{5E2FF645-A015-403E-863B-BADF6B75C7D1}" state="hidden" topLeftCell="A36">
      <selection activeCell="G46" sqref="G46"/>
      <colBreaks count="1" manualBreakCount="1">
        <brk id="7" max="1048575" man="1"/>
      </colBreaks>
      <pageMargins left="0.511811023622047" right="0.26" top="0.48" bottom="0.54" header="0.25" footer="0.27"/>
      <printOptions horizontalCentered="1"/>
      <pageSetup paperSize="9" scale="88" orientation="portrait" horizontalDpi="300" verticalDpi="300" r:id="rId3"/>
      <headerFooter alignWithMargins="0">
        <oddFooter>&amp;R&amp;"Book Antiqua,Bold"&amp;10Schedule-1/ Page &amp;P of &amp;N</oddFooter>
      </headerFooter>
    </customSheetView>
    <customSheetView guid="{25334923-91A5-4F88-9A10-8FA88873EC26}" state="hidden" topLeftCell="A36">
      <selection activeCell="G46" sqref="G46"/>
      <colBreaks count="1" manualBreakCount="1">
        <brk id="7" max="1048575" man="1"/>
      </colBreaks>
      <pageMargins left="0.511811023622047" right="0.26" top="0.48" bottom="0.54" header="0.25" footer="0.27"/>
      <printOptions horizontalCentered="1"/>
      <pageSetup paperSize="9" scale="88" orientation="portrait" horizontalDpi="300" verticalDpi="300" r:id="rId4"/>
      <headerFooter alignWithMargins="0">
        <oddFooter>&amp;R&amp;"Book Antiqua,Bold"&amp;10Schedule-1/ Page &amp;P of &amp;N</oddFooter>
      </headerFooter>
    </customSheetView>
    <customSheetView guid="{BAD0225F-C858-4E40-A5E7-64BB5328C88A}" topLeftCell="A25">
      <selection activeCell="F32" sqref="F32"/>
      <colBreaks count="1" manualBreakCount="1">
        <brk id="7" max="1048575" man="1"/>
      </colBreaks>
      <pageMargins left="0.511811023622047" right="0.26" top="0.48" bottom="0.54" header="0.25" footer="0.27"/>
      <printOptions horizontalCentered="1"/>
      <pageSetup paperSize="9" scale="88" orientation="portrait" horizontalDpi="300" verticalDpi="300" r:id="rId5"/>
      <headerFooter alignWithMargins="0">
        <oddFooter>&amp;R&amp;"Book Antiqua,Bold"&amp;10Schedule-1/ Page &amp;P of &amp;N</oddFooter>
      </headerFooter>
    </customSheetView>
    <customSheetView guid="{CF0E662C-D3BC-4297-99E8-62C40B3B7AD9}" state="hidden" topLeftCell="A36">
      <selection activeCell="G46" sqref="G46"/>
      <colBreaks count="1" manualBreakCount="1">
        <brk id="7" max="1048575" man="1"/>
      </colBreaks>
      <pageMargins left="0.511811023622047" right="0.26" top="0.48" bottom="0.54" header="0.25" footer="0.27"/>
      <printOptions horizontalCentered="1"/>
      <pageSetup paperSize="9" scale="88" orientation="portrait" horizontalDpi="300" verticalDpi="300" r:id="rId6"/>
      <headerFooter alignWithMargins="0">
        <oddFooter>&amp;R&amp;"Book Antiqua,Bold"&amp;10Schedule-1/ Page &amp;P of &amp;N</oddFooter>
      </headerFooter>
    </customSheetView>
    <customSheetView guid="{BEF72719-4CCF-4C9B-95F6-0F3535FF30B3}" state="hidden" topLeftCell="A36">
      <selection activeCell="G46" sqref="G46"/>
      <colBreaks count="1" manualBreakCount="1">
        <brk id="7" max="1048575" man="1"/>
      </colBreaks>
      <pageMargins left="0.511811023622047" right="0.26" top="0.48" bottom="0.54" header="0.25" footer="0.27"/>
      <printOptions horizontalCentered="1"/>
      <pageSetup paperSize="9" scale="88" orientation="portrait" horizontalDpi="300" verticalDpi="300" r:id="rId7"/>
      <headerFooter alignWithMargins="0">
        <oddFooter>&amp;R&amp;"Book Antiqua,Bold"&amp;10Schedule-1/ Page &amp;P of &amp;N</oddFooter>
      </headerFooter>
    </customSheetView>
    <customSheetView guid="{398C7893-3C2A-4DA4-8552-014985533932}" state="hidden" topLeftCell="A36">
      <selection activeCell="G46" sqref="G46"/>
      <colBreaks count="1" manualBreakCount="1">
        <brk id="7" max="1048575" man="1"/>
      </colBreaks>
      <pageMargins left="0.511811023622047" right="0.26" top="0.48" bottom="0.54" header="0.25" footer="0.27"/>
      <printOptions horizontalCentered="1"/>
      <pageSetup paperSize="9" scale="88" orientation="portrait" horizontalDpi="300" verticalDpi="300" r:id="rId8"/>
      <headerFooter alignWithMargins="0">
        <oddFooter>&amp;R&amp;"Book Antiqua,Bold"&amp;10Schedule-1/ Page &amp;P of &amp;N</oddFooter>
      </headerFooter>
    </customSheetView>
  </customSheetViews>
  <mergeCells count="9">
    <mergeCell ref="A17:C17"/>
    <mergeCell ref="A47:G47"/>
    <mergeCell ref="C48:G49"/>
    <mergeCell ref="A3:G3"/>
    <mergeCell ref="A4:G4"/>
    <mergeCell ref="C8:E8"/>
    <mergeCell ref="C9:E9"/>
    <mergeCell ref="C10:E10"/>
    <mergeCell ref="C11:E11"/>
  </mergeCells>
  <printOptions horizontalCentered="1"/>
  <pageMargins left="0.511811023622047" right="0.26" top="0.48" bottom="0.54" header="0.25" footer="0.27"/>
  <pageSetup paperSize="9" scale="88" orientation="portrait" horizontalDpi="300" verticalDpi="300" r:id="rId9"/>
  <headerFooter alignWithMargins="0">
    <oddFooter>&amp;R&amp;"Book Antiqua,Bold"&amp;10Schedule-1/ Page &amp;P of &amp;N</oddFooter>
  </headerFooter>
  <colBreaks count="1" manualBreakCount="1">
    <brk id="7" max="1048575" man="1"/>
  </colBreaks>
  <drawing r:id="rId1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4A6ABE-581E-48CF-8D74-06D1432B3193}">
  <sheetPr codeName="Sheet10">
    <tabColor indexed="53"/>
  </sheetPr>
  <dimension ref="A1:AA30"/>
  <sheetViews>
    <sheetView topLeftCell="A13" zoomScaleNormal="100" zoomScaleSheetLayoutView="100" workbookViewId="0">
      <selection activeCell="F20" sqref="F20:G24"/>
    </sheetView>
  </sheetViews>
  <sheetFormatPr defaultColWidth="9" defaultRowHeight="16.5"/>
  <cols>
    <col min="1" max="1" width="8.25" style="156" customWidth="1"/>
    <col min="2" max="2" width="7.375" style="156" customWidth="1"/>
    <col min="3" max="3" width="61.375" style="64" customWidth="1"/>
    <col min="4" max="4" width="7" style="63" customWidth="1"/>
    <col min="5" max="5" width="8.625" style="156" customWidth="1"/>
    <col min="6" max="6" width="12.25" style="63" customWidth="1"/>
    <col min="7" max="7" width="14.625" style="269" customWidth="1"/>
    <col min="8" max="8" width="17.75" style="27" customWidth="1"/>
    <col min="9" max="9" width="8" style="54" customWidth="1"/>
    <col min="10" max="10" width="17.5" style="54" customWidth="1"/>
    <col min="11" max="11" width="9" style="54" customWidth="1"/>
    <col min="12" max="12" width="9" style="141" customWidth="1"/>
    <col min="13" max="14" width="17.625" style="141" customWidth="1"/>
    <col min="15" max="27" width="9" style="141"/>
    <col min="28" max="16384" width="9" style="54"/>
  </cols>
  <sheetData>
    <row r="1" spans="1:14" ht="18" customHeight="1">
      <c r="A1" s="55" t="str">
        <f>Cover!B3</f>
        <v>Specification No.: WR-1/C&amp;M/PS/I-3483/2024/Rfx-5005010196</v>
      </c>
      <c r="B1" s="55"/>
      <c r="C1" s="56"/>
      <c r="D1" s="57"/>
      <c r="E1" s="57"/>
      <c r="F1" s="58"/>
      <c r="G1" s="59" t="s">
        <v>84</v>
      </c>
    </row>
    <row r="2" spans="1:14" ht="23.25" customHeight="1">
      <c r="A2" s="48"/>
      <c r="B2" s="48"/>
      <c r="C2" s="61"/>
      <c r="D2" s="62"/>
      <c r="E2" s="62"/>
      <c r="F2" s="27"/>
      <c r="G2" s="67"/>
    </row>
    <row r="3" spans="1:14" ht="44.25" customHeight="1">
      <c r="A3" s="543" t="str">
        <f>Cover!$B$2</f>
        <v>“Construction of  cable trench cover slab and PCC work near equipment foundation in open store at 765/400/220 kV Seoni Sub station.”</v>
      </c>
      <c r="B3" s="543"/>
      <c r="C3" s="543"/>
      <c r="D3" s="543"/>
      <c r="E3" s="543"/>
      <c r="F3" s="543"/>
      <c r="G3" s="543"/>
      <c r="L3" s="148"/>
      <c r="N3" s="149"/>
    </row>
    <row r="4" spans="1:14" ht="32.25" customHeight="1">
      <c r="A4" s="544" t="s">
        <v>275</v>
      </c>
      <c r="B4" s="545"/>
      <c r="C4" s="545"/>
      <c r="D4" s="545"/>
      <c r="E4" s="545"/>
      <c r="F4" s="545"/>
      <c r="G4" s="545"/>
      <c r="H4" s="160"/>
      <c r="L4" s="148"/>
      <c r="N4" s="149"/>
    </row>
    <row r="5" spans="1:14" ht="18" customHeight="1">
      <c r="A5" s="161"/>
      <c r="B5" s="161"/>
      <c r="C5" s="151"/>
      <c r="D5" s="150"/>
      <c r="E5" s="161"/>
      <c r="F5" s="150"/>
      <c r="G5" s="271"/>
      <c r="L5" s="148"/>
      <c r="N5" s="149"/>
    </row>
    <row r="6" spans="1:14" ht="18" customHeight="1">
      <c r="A6" s="24" t="str">
        <f>'  Sch-1'!A6</f>
        <v>Bidder’s Name and Address</v>
      </c>
      <c r="B6" s="24"/>
      <c r="C6" s="25"/>
      <c r="D6" s="25"/>
      <c r="E6" s="279"/>
      <c r="F6" s="48" t="s">
        <v>74</v>
      </c>
      <c r="G6" s="67"/>
      <c r="H6" s="25"/>
      <c r="L6" s="148"/>
      <c r="N6" s="149"/>
    </row>
    <row r="7" spans="1:14" ht="18" customHeight="1">
      <c r="A7" s="152" t="str">
        <f>'  Sch-1'!A7</f>
        <v xml:space="preserve">Bidder as </v>
      </c>
      <c r="B7" s="152"/>
      <c r="F7" s="264" t="s">
        <v>110</v>
      </c>
      <c r="G7" s="67"/>
      <c r="H7" s="25"/>
      <c r="L7" s="148"/>
      <c r="N7" s="149"/>
    </row>
    <row r="8" spans="1:14">
      <c r="A8" s="24" t="s">
        <v>75</v>
      </c>
      <c r="B8" s="24"/>
      <c r="C8" s="546" t="str">
        <f>IF('  Sch-1'!C8=0, "", '  Sch-1'!C8)</f>
        <v/>
      </c>
      <c r="D8" s="546"/>
      <c r="E8" s="546"/>
      <c r="F8" s="265" t="s">
        <v>77</v>
      </c>
      <c r="G8" s="266"/>
      <c r="L8" s="148"/>
      <c r="N8" s="149"/>
    </row>
    <row r="9" spans="1:14">
      <c r="A9" s="24" t="s">
        <v>76</v>
      </c>
      <c r="B9" s="24"/>
      <c r="C9" s="546" t="str">
        <f>IF('  Sch-1'!C9=0, "", '  Sch-1'!C9)</f>
        <v/>
      </c>
      <c r="D9" s="546"/>
      <c r="E9" s="546"/>
      <c r="F9" s="265" t="s">
        <v>111</v>
      </c>
      <c r="G9" s="266"/>
      <c r="L9" s="148"/>
      <c r="N9" s="149"/>
    </row>
    <row r="10" spans="1:14">
      <c r="A10" s="25"/>
      <c r="B10" s="25"/>
      <c r="C10" s="546" t="str">
        <f>IF('  Sch-1'!C10=0, "", '  Sch-1'!C10)</f>
        <v/>
      </c>
      <c r="D10" s="546"/>
      <c r="E10" s="546"/>
      <c r="F10" s="265" t="s">
        <v>112</v>
      </c>
      <c r="G10" s="266"/>
    </row>
    <row r="11" spans="1:14">
      <c r="A11" s="25"/>
      <c r="B11" s="25"/>
      <c r="C11" s="546" t="str">
        <f>IF('  Sch-1'!C11=0, "", '  Sch-1'!C11)</f>
        <v/>
      </c>
      <c r="D11" s="546"/>
      <c r="E11" s="546"/>
      <c r="F11" s="265" t="s">
        <v>113</v>
      </c>
      <c r="G11" s="266"/>
    </row>
    <row r="12" spans="1:14" ht="18" customHeight="1">
      <c r="A12" s="25"/>
      <c r="B12" s="25"/>
      <c r="C12" s="26"/>
      <c r="D12" s="26"/>
      <c r="E12" s="280"/>
      <c r="F12" s="49"/>
      <c r="G12" s="67"/>
      <c r="H12" s="25"/>
    </row>
    <row r="13" spans="1:14" ht="18" customHeight="1">
      <c r="A13" s="25"/>
      <c r="B13" s="25"/>
      <c r="C13" s="24"/>
      <c r="D13" s="24"/>
      <c r="E13" s="281"/>
      <c r="F13" s="24"/>
      <c r="G13" s="59" t="s">
        <v>62</v>
      </c>
    </row>
    <row r="14" spans="1:14" ht="43.5" customHeight="1">
      <c r="A14" s="153" t="s">
        <v>63</v>
      </c>
      <c r="B14" s="153" t="s">
        <v>237</v>
      </c>
      <c r="C14" s="153" t="s">
        <v>69</v>
      </c>
      <c r="D14" s="154" t="s">
        <v>61</v>
      </c>
      <c r="E14" s="154" t="s">
        <v>64</v>
      </c>
      <c r="F14" s="153" t="s">
        <v>126</v>
      </c>
      <c r="G14" s="267" t="s">
        <v>125</v>
      </c>
      <c r="H14" s="135"/>
      <c r="M14" s="140"/>
      <c r="N14" s="140"/>
    </row>
    <row r="15" spans="1:14" ht="18" customHeight="1">
      <c r="A15" s="154">
        <v>1</v>
      </c>
      <c r="B15" s="154">
        <v>2</v>
      </c>
      <c r="C15" s="154">
        <v>3</v>
      </c>
      <c r="D15" s="154">
        <v>4</v>
      </c>
      <c r="E15" s="154">
        <v>5</v>
      </c>
      <c r="F15" s="154">
        <v>6</v>
      </c>
      <c r="G15" s="268" t="s">
        <v>53</v>
      </c>
      <c r="H15" s="100"/>
      <c r="M15" s="139"/>
      <c r="N15" s="139"/>
    </row>
    <row r="16" spans="1:14" ht="44.25" customHeight="1">
      <c r="A16" s="538" t="s">
        <v>311</v>
      </c>
      <c r="B16" s="539"/>
      <c r="C16" s="540"/>
      <c r="D16" s="154"/>
      <c r="E16" s="154"/>
      <c r="F16" s="154"/>
      <c r="G16" s="268"/>
      <c r="H16" s="100"/>
      <c r="M16" s="139"/>
      <c r="N16" s="139"/>
    </row>
    <row r="17" spans="1:27">
      <c r="A17" s="305" t="s">
        <v>239</v>
      </c>
      <c r="B17" s="305" t="s">
        <v>238</v>
      </c>
      <c r="C17" s="305"/>
      <c r="D17" s="311"/>
      <c r="E17" s="311"/>
      <c r="F17" s="306"/>
      <c r="G17" s="306"/>
      <c r="H17" s="100"/>
      <c r="M17" s="139"/>
      <c r="N17" s="139"/>
    </row>
    <row r="18" spans="1:27" ht="141.75">
      <c r="A18" s="311">
        <v>1</v>
      </c>
      <c r="B18" s="328" t="s">
        <v>258</v>
      </c>
      <c r="C18" s="332" t="s">
        <v>304</v>
      </c>
      <c r="D18" s="328"/>
      <c r="E18" s="330"/>
      <c r="F18" s="330"/>
      <c r="G18" s="306"/>
      <c r="H18" s="100"/>
      <c r="M18" s="139"/>
      <c r="N18" s="139"/>
    </row>
    <row r="19" spans="1:27" ht="47.25">
      <c r="A19" s="311"/>
      <c r="B19" s="328"/>
      <c r="C19" s="329" t="s">
        <v>305</v>
      </c>
      <c r="D19" s="328"/>
      <c r="E19" s="330"/>
      <c r="F19" s="330"/>
      <c r="G19" s="306"/>
      <c r="H19" s="100"/>
      <c r="M19" s="139"/>
      <c r="N19" s="139"/>
    </row>
    <row r="20" spans="1:27">
      <c r="A20" s="311"/>
      <c r="B20" s="328" t="s">
        <v>248</v>
      </c>
      <c r="C20" s="329" t="s">
        <v>306</v>
      </c>
      <c r="D20" s="328" t="s">
        <v>264</v>
      </c>
      <c r="E20" s="330">
        <v>40</v>
      </c>
      <c r="F20" s="307"/>
      <c r="G20" s="306"/>
      <c r="H20" s="100"/>
      <c r="M20" s="139"/>
      <c r="N20" s="139"/>
    </row>
    <row r="21" spans="1:27">
      <c r="A21" s="311">
        <v>2</v>
      </c>
      <c r="B21" s="328" t="s">
        <v>259</v>
      </c>
      <c r="C21" s="329" t="s">
        <v>307</v>
      </c>
      <c r="D21" s="328"/>
      <c r="E21" s="330"/>
      <c r="F21" s="330"/>
      <c r="G21" s="306"/>
      <c r="H21" s="100"/>
      <c r="M21" s="139"/>
      <c r="N21" s="139"/>
    </row>
    <row r="22" spans="1:27">
      <c r="A22" s="311"/>
      <c r="B22" s="328"/>
      <c r="C22" s="332" t="s">
        <v>308</v>
      </c>
      <c r="D22" s="328"/>
      <c r="E22" s="330"/>
      <c r="F22" s="330"/>
      <c r="G22" s="306"/>
      <c r="H22" s="100"/>
      <c r="M22" s="139"/>
      <c r="N22" s="139"/>
    </row>
    <row r="23" spans="1:27">
      <c r="A23" s="311"/>
      <c r="B23" s="328"/>
      <c r="C23" s="332" t="s">
        <v>309</v>
      </c>
      <c r="D23" s="328" t="s">
        <v>310</v>
      </c>
      <c r="E23" s="330">
        <v>35</v>
      </c>
      <c r="F23" s="307"/>
      <c r="G23" s="306"/>
      <c r="H23" s="100"/>
      <c r="M23" s="139"/>
      <c r="N23" s="139"/>
    </row>
    <row r="24" spans="1:27" s="323" customFormat="1" ht="18.75">
      <c r="A24" s="318"/>
      <c r="B24" s="319"/>
      <c r="C24" s="274" t="s">
        <v>268</v>
      </c>
      <c r="D24" s="320"/>
      <c r="E24" s="321"/>
      <c r="F24" s="322"/>
      <c r="G24" s="275"/>
      <c r="H24" s="100"/>
      <c r="L24" s="324"/>
      <c r="M24" s="139"/>
      <c r="N24" s="139"/>
      <c r="O24" s="324"/>
      <c r="P24" s="324"/>
      <c r="Q24" s="324"/>
      <c r="R24" s="324"/>
      <c r="S24" s="324"/>
      <c r="T24" s="324"/>
      <c r="U24" s="324"/>
      <c r="V24" s="324"/>
      <c r="W24" s="324"/>
      <c r="X24" s="324"/>
      <c r="Y24" s="324"/>
      <c r="Z24" s="324"/>
      <c r="AA24" s="324"/>
    </row>
    <row r="25" spans="1:27" ht="33.6" customHeight="1">
      <c r="A25" s="162"/>
      <c r="B25" s="162"/>
      <c r="C25" s="157"/>
      <c r="D25" s="204"/>
      <c r="E25" s="205"/>
      <c r="F25" s="66" t="s">
        <v>80</v>
      </c>
      <c r="G25" s="66" t="str">
        <f>IF('  Sch-1'!G42=0,"",'  Sch-1'!G42)</f>
        <v/>
      </c>
      <c r="M25" s="148"/>
      <c r="N25" s="163"/>
    </row>
    <row r="26" spans="1:27" ht="33.6" customHeight="1">
      <c r="A26" s="65" t="s">
        <v>78</v>
      </c>
      <c r="B26" s="65"/>
      <c r="C26" s="158" t="str">
        <f>IF('  Sch-1'!C42=0,"", '  Sch-1'!C42)</f>
        <v/>
      </c>
      <c r="D26" s="206"/>
      <c r="E26" s="205"/>
      <c r="F26" s="66" t="s">
        <v>81</v>
      </c>
      <c r="G26" s="66" t="str">
        <f>IF('  Sch-1'!G43=0,"",'  Sch-1'!G43)</f>
        <v/>
      </c>
    </row>
    <row r="27" spans="1:27" ht="33.6" customHeight="1">
      <c r="A27" s="65" t="s">
        <v>79</v>
      </c>
      <c r="B27" s="65"/>
      <c r="C27" s="158" t="str">
        <f>IF('  Sch-1'!C43=0,"", '  Sch-1'!C43)</f>
        <v/>
      </c>
      <c r="D27" s="27"/>
      <c r="E27" s="62"/>
    </row>
    <row r="28" spans="1:27" ht="33.6" customHeight="1">
      <c r="A28" s="62"/>
      <c r="B28" s="62"/>
      <c r="C28" s="61"/>
      <c r="D28" s="27"/>
      <c r="E28" s="62"/>
      <c r="F28" s="66"/>
      <c r="G28" s="67"/>
    </row>
    <row r="29" spans="1:27">
      <c r="A29" s="62"/>
      <c r="B29" s="62"/>
      <c r="C29" s="61"/>
      <c r="D29" s="27"/>
      <c r="E29" s="27"/>
      <c r="F29" s="27"/>
      <c r="G29" s="27"/>
    </row>
    <row r="30" spans="1:27">
      <c r="A30" s="62"/>
      <c r="B30" s="62"/>
      <c r="C30" s="312"/>
    </row>
  </sheetData>
  <sheetProtection formatColumns="0" formatRows="0" selectLockedCells="1"/>
  <customSheetViews>
    <customSheetView guid="{F2279B93-E4FF-4A81-B734-06F92F73708D}" state="hidden" topLeftCell="A13">
      <selection activeCell="F20" sqref="F20:G24"/>
      <colBreaks count="1" manualBreakCount="1">
        <brk id="7" max="1048575" man="1"/>
      </colBreaks>
      <pageMargins left="0.51181102362204722" right="0.26" top="0.54" bottom="0.61" header="0.25" footer="0.43"/>
      <printOptions horizontalCentered="1"/>
      <pageSetup paperSize="9" scale="92" orientation="portrait" horizontalDpi="300" verticalDpi="300" r:id="rId1"/>
      <headerFooter alignWithMargins="0">
        <oddFooter>&amp;R&amp;"Book Antiqua,Bold"&amp;10Schedule-2/ Page &amp;P of &amp;N</oddFooter>
      </headerFooter>
    </customSheetView>
    <customSheetView guid="{C3C2F6BE-1796-4187-BF38-BACEF6057F57}" state="hidden" topLeftCell="A13">
      <selection activeCell="F20" sqref="F20:G24"/>
      <colBreaks count="1" manualBreakCount="1">
        <brk id="7" max="1048575" man="1"/>
      </colBreaks>
      <pageMargins left="0.51181102362204722" right="0.26" top="0.54" bottom="0.61" header="0.25" footer="0.43"/>
      <printOptions horizontalCentered="1"/>
      <pageSetup paperSize="9" scale="92" orientation="portrait" horizontalDpi="300" verticalDpi="300" r:id="rId2"/>
      <headerFooter alignWithMargins="0">
        <oddFooter>&amp;R&amp;"Book Antiqua,Bold"&amp;10Schedule-2/ Page &amp;P of &amp;N</oddFooter>
      </headerFooter>
    </customSheetView>
    <customSheetView guid="{5E2FF645-A015-403E-863B-BADF6B75C7D1}" state="hidden" topLeftCell="A13">
      <selection activeCell="F20" sqref="F20:G24"/>
      <colBreaks count="1" manualBreakCount="1">
        <brk id="7" max="1048575" man="1"/>
      </colBreaks>
      <pageMargins left="0.51181102362204722" right="0.26" top="0.54" bottom="0.61" header="0.25" footer="0.43"/>
      <printOptions horizontalCentered="1"/>
      <pageSetup paperSize="9" scale="92" orientation="portrait" horizontalDpi="300" verticalDpi="300" r:id="rId3"/>
      <headerFooter alignWithMargins="0">
        <oddFooter>&amp;R&amp;"Book Antiqua,Bold"&amp;10Schedule-2/ Page &amp;P of &amp;N</oddFooter>
      </headerFooter>
    </customSheetView>
    <customSheetView guid="{25334923-91A5-4F88-9A10-8FA88873EC26}" state="hidden" topLeftCell="A13">
      <selection activeCell="F20" sqref="F20:G24"/>
      <colBreaks count="1" manualBreakCount="1">
        <brk id="7" max="1048575" man="1"/>
      </colBreaks>
      <pageMargins left="0.51181102362204722" right="0.26" top="0.54" bottom="0.61" header="0.25" footer="0.43"/>
      <printOptions horizontalCentered="1"/>
      <pageSetup paperSize="9" scale="92" orientation="portrait" horizontalDpi="300" verticalDpi="300" r:id="rId4"/>
      <headerFooter alignWithMargins="0">
        <oddFooter>&amp;R&amp;"Book Antiqua,Bold"&amp;10Schedule-2/ Page &amp;P of &amp;N</oddFooter>
      </headerFooter>
    </customSheetView>
    <customSheetView guid="{BAD0225F-C858-4E40-A5E7-64BB5328C88A}" topLeftCell="A13">
      <selection activeCell="F18" sqref="F18"/>
      <colBreaks count="1" manualBreakCount="1">
        <brk id="7" max="1048575" man="1"/>
      </colBreaks>
      <pageMargins left="0.51181102362204722" right="0.26" top="0.54" bottom="0.61" header="0.25" footer="0.43"/>
      <printOptions horizontalCentered="1"/>
      <pageSetup paperSize="9" scale="92" orientation="portrait" horizontalDpi="300" verticalDpi="300" r:id="rId5"/>
      <headerFooter alignWithMargins="0">
        <oddFooter>&amp;R&amp;"Book Antiqua,Bold"&amp;10Schedule-2/ Page &amp;P of &amp;N</oddFooter>
      </headerFooter>
    </customSheetView>
    <customSheetView guid="{CF0E662C-D3BC-4297-99E8-62C40B3B7AD9}" state="hidden" topLeftCell="A13">
      <selection activeCell="F20" sqref="F20:G24"/>
      <colBreaks count="1" manualBreakCount="1">
        <brk id="7" max="1048575" man="1"/>
      </colBreaks>
      <pageMargins left="0.51181102362204722" right="0.26" top="0.54" bottom="0.61" header="0.25" footer="0.43"/>
      <printOptions horizontalCentered="1"/>
      <pageSetup paperSize="9" scale="92" orientation="portrait" horizontalDpi="300" verticalDpi="300" r:id="rId6"/>
      <headerFooter alignWithMargins="0">
        <oddFooter>&amp;R&amp;"Book Antiqua,Bold"&amp;10Schedule-2/ Page &amp;P of &amp;N</oddFooter>
      </headerFooter>
    </customSheetView>
    <customSheetView guid="{BEF72719-4CCF-4C9B-95F6-0F3535FF30B3}" state="hidden" topLeftCell="A13">
      <selection activeCell="F20" sqref="F20:G24"/>
      <colBreaks count="1" manualBreakCount="1">
        <brk id="7" max="1048575" man="1"/>
      </colBreaks>
      <pageMargins left="0.51181102362204722" right="0.26" top="0.54" bottom="0.61" header="0.25" footer="0.43"/>
      <printOptions horizontalCentered="1"/>
      <pageSetup paperSize="9" scale="92" orientation="portrait" horizontalDpi="300" verticalDpi="300" r:id="rId7"/>
      <headerFooter alignWithMargins="0">
        <oddFooter>&amp;R&amp;"Book Antiqua,Bold"&amp;10Schedule-2/ Page &amp;P of &amp;N</oddFooter>
      </headerFooter>
    </customSheetView>
    <customSheetView guid="{398C7893-3C2A-4DA4-8552-014985533932}" state="hidden" topLeftCell="A13">
      <selection activeCell="F20" sqref="F20:G24"/>
      <colBreaks count="1" manualBreakCount="1">
        <brk id="7" max="1048575" man="1"/>
      </colBreaks>
      <pageMargins left="0.51181102362204722" right="0.26" top="0.54" bottom="0.61" header="0.25" footer="0.43"/>
      <printOptions horizontalCentered="1"/>
      <pageSetup paperSize="9" scale="92" orientation="portrait" horizontalDpi="300" verticalDpi="300" r:id="rId8"/>
      <headerFooter alignWithMargins="0">
        <oddFooter>&amp;R&amp;"Book Antiqua,Bold"&amp;10Schedule-2/ Page &amp;P of &amp;N</oddFooter>
      </headerFooter>
    </customSheetView>
  </customSheetViews>
  <mergeCells count="7">
    <mergeCell ref="A16:C16"/>
    <mergeCell ref="A3:G3"/>
    <mergeCell ref="A4:G4"/>
    <mergeCell ref="C8:E8"/>
    <mergeCell ref="C9:E9"/>
    <mergeCell ref="C10:E10"/>
    <mergeCell ref="C11:E11"/>
  </mergeCells>
  <printOptions horizontalCentered="1"/>
  <pageMargins left="0.51181102362204722" right="0.26" top="0.54" bottom="0.61" header="0.25" footer="0.43"/>
  <pageSetup paperSize="9" scale="92" orientation="portrait" horizontalDpi="300" verticalDpi="300" r:id="rId9"/>
  <headerFooter alignWithMargins="0">
    <oddFooter>&amp;R&amp;"Book Antiqua,Bold"&amp;10Schedule-2/ Page &amp;P of &amp;N</oddFooter>
  </headerFooter>
  <colBreaks count="1" manualBreakCount="1">
    <brk id="7" max="1048575" man="1"/>
  </colBreaks>
  <drawing r:id="rId1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566C43-24F1-4A58-8A8B-B1EAB820FD71}">
  <sheetPr codeName="Sheet5">
    <tabColor indexed="10"/>
  </sheetPr>
  <dimension ref="A1:M66"/>
  <sheetViews>
    <sheetView view="pageBreakPreview" zoomScaleNormal="100" zoomScaleSheetLayoutView="100" workbookViewId="0">
      <selection activeCell="E16" sqref="E16:E19"/>
    </sheetView>
  </sheetViews>
  <sheetFormatPr defaultColWidth="9" defaultRowHeight="16.5"/>
  <cols>
    <col min="1" max="1" width="10.625" style="356" customWidth="1"/>
    <col min="2" max="2" width="63.5" style="357" customWidth="1"/>
    <col min="3" max="3" width="20.625" style="356" customWidth="1"/>
    <col min="4" max="4" width="12.75" style="356" customWidth="1"/>
    <col min="5" max="5" width="17.5" style="372" customWidth="1"/>
    <col min="6" max="6" width="25.25" style="372" customWidth="1"/>
    <col min="7" max="7" width="10.5" style="350" hidden="1" customWidth="1"/>
    <col min="8" max="8" width="10.125" style="350" hidden="1" customWidth="1"/>
    <col min="9" max="9" width="13.125" style="350" hidden="1" customWidth="1"/>
    <col min="10" max="10" width="9" style="350" hidden="1" customWidth="1"/>
    <col min="11" max="11" width="0" style="350" hidden="1" customWidth="1"/>
    <col min="12" max="13" width="17.625" style="350" hidden="1" customWidth="1"/>
    <col min="14" max="32" width="0" style="350" hidden="1" customWidth="1"/>
    <col min="33" max="16384" width="9" style="350"/>
  </cols>
  <sheetData>
    <row r="1" spans="1:13">
      <c r="A1" s="282" t="str">
        <f>Cover!B3</f>
        <v>Specification No.: WR-1/C&amp;M/PS/I-3483/2024/Rfx-5005010196</v>
      </c>
      <c r="B1" s="308"/>
      <c r="C1" s="333"/>
      <c r="D1" s="333"/>
      <c r="E1" s="370"/>
      <c r="F1" s="370" t="s">
        <v>85</v>
      </c>
    </row>
    <row r="2" spans="1:13">
      <c r="A2" s="351"/>
      <c r="B2" s="354"/>
      <c r="C2" s="347"/>
      <c r="D2" s="347"/>
      <c r="E2" s="371"/>
      <c r="F2" s="371"/>
    </row>
    <row r="3" spans="1:13" ht="21" customHeight="1">
      <c r="A3" s="535" t="str">
        <f>Cover!$B$2</f>
        <v>“Construction of  cable trench cover slab and PCC work near equipment foundation in open store at 765/400/220 kV Seoni Sub station.”</v>
      </c>
      <c r="B3" s="535"/>
      <c r="C3" s="535"/>
      <c r="D3" s="535"/>
      <c r="E3" s="535"/>
      <c r="F3" s="535"/>
      <c r="K3" s="351" t="s">
        <v>54</v>
      </c>
      <c r="M3" s="352"/>
    </row>
    <row r="4" spans="1:13" ht="36.6" customHeight="1">
      <c r="A4" s="523" t="s">
        <v>327</v>
      </c>
      <c r="B4" s="524"/>
      <c r="C4" s="524"/>
      <c r="D4" s="524"/>
      <c r="E4" s="524"/>
      <c r="F4" s="524"/>
      <c r="K4" s="351" t="s">
        <v>55</v>
      </c>
      <c r="M4" s="352"/>
    </row>
    <row r="5" spans="1:13" s="413" customFormat="1" ht="12.75" customHeight="1">
      <c r="A5" s="410"/>
      <c r="B5" s="411"/>
      <c r="C5" s="410"/>
      <c r="D5" s="410"/>
      <c r="E5" s="412"/>
      <c r="F5" s="412"/>
      <c r="K5" s="414" t="s">
        <v>59</v>
      </c>
      <c r="M5" s="415"/>
    </row>
    <row r="6" spans="1:13">
      <c r="A6" s="26" t="str">
        <f>'  Sch-1'!A6</f>
        <v>Bidder’s Name and Address</v>
      </c>
      <c r="B6" s="359"/>
      <c r="C6" s="359"/>
      <c r="D6" s="359"/>
      <c r="E6" s="371" t="s">
        <v>74</v>
      </c>
      <c r="F6" s="371"/>
      <c r="G6" s="359"/>
      <c r="K6" s="351" t="s">
        <v>60</v>
      </c>
      <c r="M6" s="352"/>
    </row>
    <row r="7" spans="1:13">
      <c r="A7" s="340" t="str">
        <f>'  Sch-1'!A7</f>
        <v xml:space="preserve">Bidder as </v>
      </c>
      <c r="E7" s="373" t="s">
        <v>110</v>
      </c>
      <c r="F7" s="371"/>
      <c r="G7" s="359"/>
      <c r="K7" s="351" t="s">
        <v>56</v>
      </c>
      <c r="M7" s="352"/>
    </row>
    <row r="8" spans="1:13">
      <c r="A8" s="26" t="s">
        <v>75</v>
      </c>
      <c r="B8" s="368" t="str">
        <f>IF('  Sch-1'!C8=0, "", '  Sch-1'!C8)</f>
        <v/>
      </c>
      <c r="C8" s="368"/>
      <c r="D8" s="368"/>
      <c r="E8" s="374" t="s">
        <v>77</v>
      </c>
      <c r="F8" s="373"/>
      <c r="K8" s="351" t="s">
        <v>57</v>
      </c>
      <c r="M8" s="352"/>
    </row>
    <row r="9" spans="1:13">
      <c r="A9" s="26" t="s">
        <v>76</v>
      </c>
      <c r="B9" s="368" t="str">
        <f>IF('  Sch-1'!C9=0, "", '  Sch-1'!C9)</f>
        <v/>
      </c>
      <c r="C9" s="368"/>
      <c r="D9" s="368"/>
      <c r="E9" s="374" t="s">
        <v>111</v>
      </c>
      <c r="F9" s="373"/>
      <c r="K9" s="351" t="s">
        <v>58</v>
      </c>
      <c r="M9" s="352"/>
    </row>
    <row r="10" spans="1:13">
      <c r="A10" s="359"/>
      <c r="B10" s="368" t="str">
        <f>IF('  Sch-1'!C10=0, "", '  Sch-1'!C10)</f>
        <v/>
      </c>
      <c r="C10" s="368"/>
      <c r="D10" s="368"/>
      <c r="E10" s="374" t="s">
        <v>112</v>
      </c>
      <c r="F10" s="373"/>
    </row>
    <row r="11" spans="1:13">
      <c r="A11" s="359"/>
      <c r="B11" s="368" t="str">
        <f>IF('  Sch-1'!C11=0, "", '  Sch-1'!C11)</f>
        <v/>
      </c>
      <c r="C11" s="368"/>
      <c r="D11" s="368"/>
      <c r="E11" s="374" t="s">
        <v>113</v>
      </c>
      <c r="F11" s="373"/>
    </row>
    <row r="12" spans="1:13">
      <c r="A12" s="359"/>
      <c r="B12" s="26"/>
      <c r="C12" s="26"/>
      <c r="D12" s="26"/>
      <c r="E12" s="373"/>
      <c r="F12" s="371"/>
    </row>
    <row r="13" spans="1:13">
      <c r="A13" s="359"/>
      <c r="B13" s="26"/>
      <c r="C13" s="26"/>
      <c r="D13" s="26"/>
      <c r="E13" s="375"/>
      <c r="F13" s="370" t="s">
        <v>62</v>
      </c>
    </row>
    <row r="14" spans="1:13" s="347" customFormat="1">
      <c r="A14" s="286" t="s">
        <v>63</v>
      </c>
      <c r="B14" s="286" t="s">
        <v>69</v>
      </c>
      <c r="C14" s="287" t="s">
        <v>61</v>
      </c>
      <c r="D14" s="287" t="s">
        <v>64</v>
      </c>
      <c r="E14" s="425" t="s">
        <v>322</v>
      </c>
      <c r="F14" s="425" t="s">
        <v>125</v>
      </c>
      <c r="L14" s="353"/>
      <c r="M14" s="353"/>
    </row>
    <row r="15" spans="1:13">
      <c r="A15" s="287"/>
      <c r="B15" s="287">
        <v>2</v>
      </c>
      <c r="C15" s="287">
        <v>4</v>
      </c>
      <c r="D15" s="287">
        <v>5</v>
      </c>
      <c r="E15" s="391">
        <v>6</v>
      </c>
      <c r="F15" s="391" t="s">
        <v>53</v>
      </c>
      <c r="L15" s="342"/>
      <c r="M15" s="342"/>
    </row>
    <row r="16" spans="1:13" s="400" customFormat="1">
      <c r="A16" s="417"/>
      <c r="B16" s="551" t="s">
        <v>334</v>
      </c>
      <c r="C16" s="407"/>
      <c r="D16" s="408"/>
      <c r="E16" s="424"/>
      <c r="F16" s="401"/>
    </row>
    <row r="17" spans="1:9" s="400" customFormat="1">
      <c r="A17" s="409"/>
      <c r="B17" s="552"/>
      <c r="C17" s="422"/>
      <c r="D17" s="424"/>
      <c r="E17" s="424"/>
      <c r="F17" s="423" t="str">
        <f>IF(E17=0,"Included",IF(ISERROR(D17*E17),E17,E17*D17))</f>
        <v>Included</v>
      </c>
    </row>
    <row r="18" spans="1:9" s="400" customFormat="1" ht="28.5" customHeight="1">
      <c r="A18" s="409"/>
      <c r="B18" s="426"/>
      <c r="C18" s="422"/>
      <c r="D18" s="424"/>
      <c r="E18" s="424"/>
      <c r="F18" s="427">
        <v>0</v>
      </c>
    </row>
    <row r="19" spans="1:9" s="369" customFormat="1" ht="23.25">
      <c r="A19" s="389"/>
      <c r="B19" s="419" t="s">
        <v>323</v>
      </c>
      <c r="C19" s="389"/>
      <c r="D19" s="222"/>
      <c r="E19" s="424"/>
      <c r="F19" s="418">
        <f>F18</f>
        <v>0</v>
      </c>
      <c r="G19" s="369">
        <f>0.18</f>
        <v>0.18</v>
      </c>
      <c r="H19" s="369" t="e">
        <f>#REF!*G19</f>
        <v>#REF!</v>
      </c>
      <c r="I19" s="369" t="e">
        <f>534250+H19</f>
        <v>#REF!</v>
      </c>
    </row>
    <row r="20" spans="1:9" ht="29.25" customHeight="1">
      <c r="A20" s="376"/>
      <c r="B20" s="416"/>
      <c r="C20" s="403"/>
      <c r="D20" s="222"/>
      <c r="E20" s="391"/>
      <c r="F20" s="433"/>
    </row>
    <row r="21" spans="1:9">
      <c r="A21" s="381"/>
      <c r="B21" s="377"/>
      <c r="C21" s="376"/>
      <c r="D21" s="392"/>
    </row>
    <row r="22" spans="1:9">
      <c r="A22" s="379"/>
      <c r="B22" s="378"/>
      <c r="C22" s="379"/>
      <c r="D22" s="379"/>
    </row>
    <row r="23" spans="1:9">
      <c r="A23" s="342" t="s">
        <v>78</v>
      </c>
      <c r="B23" s="290">
        <f>'Names of Bidder'!D23</f>
        <v>0</v>
      </c>
      <c r="C23" s="310" t="str">
        <f>IF('  Sch-1'!C203=0,"", '  Sch-1'!C203)</f>
        <v/>
      </c>
      <c r="D23" s="350"/>
      <c r="E23" s="347"/>
      <c r="F23" s="348" t="s">
        <v>80</v>
      </c>
      <c r="G23" s="348">
        <f>'Names of Bidder'!D18</f>
        <v>0</v>
      </c>
    </row>
    <row r="24" spans="1:9">
      <c r="A24" s="342" t="s">
        <v>79</v>
      </c>
      <c r="B24" s="290">
        <f>'Names of Bidder'!D24</f>
        <v>0</v>
      </c>
      <c r="C24" s="310" t="str">
        <f>IF('  Sch-1'!C204=0,"", '  Sch-1'!C204)</f>
        <v/>
      </c>
      <c r="D24" s="350"/>
      <c r="E24" s="347"/>
      <c r="F24" s="348" t="s">
        <v>81</v>
      </c>
      <c r="G24" s="348">
        <f>'Names of Bidder'!D19</f>
        <v>0</v>
      </c>
    </row>
    <row r="25" spans="1:9">
      <c r="A25" s="379"/>
      <c r="B25" s="378"/>
      <c r="C25" s="379"/>
      <c r="D25" s="393"/>
    </row>
    <row r="26" spans="1:9">
      <c r="A26" s="379"/>
      <c r="B26" s="378"/>
      <c r="C26" s="379"/>
      <c r="D26" s="379"/>
    </row>
    <row r="27" spans="1:9">
      <c r="A27" s="548"/>
      <c r="B27" s="378"/>
      <c r="C27" s="548"/>
      <c r="D27" s="549"/>
    </row>
    <row r="28" spans="1:9">
      <c r="A28" s="548"/>
      <c r="B28" s="378"/>
      <c r="C28" s="548"/>
      <c r="D28" s="548"/>
    </row>
    <row r="29" spans="1:9">
      <c r="A29" s="376"/>
      <c r="B29" s="380"/>
      <c r="C29" s="394"/>
      <c r="D29" s="395"/>
    </row>
    <row r="30" spans="1:9">
      <c r="A30" s="550"/>
      <c r="B30" s="377"/>
      <c r="C30" s="394"/>
      <c r="D30" s="395"/>
    </row>
    <row r="31" spans="1:9">
      <c r="A31" s="550"/>
      <c r="B31" s="382"/>
      <c r="C31" s="394"/>
      <c r="D31" s="395"/>
    </row>
    <row r="32" spans="1:9">
      <c r="A32" s="381"/>
      <c r="B32" s="382"/>
      <c r="C32" s="394"/>
      <c r="D32" s="395"/>
    </row>
    <row r="33" spans="1:4">
      <c r="A33" s="379"/>
      <c r="B33" s="382"/>
      <c r="C33" s="394"/>
      <c r="D33" s="393"/>
    </row>
    <row r="34" spans="1:4">
      <c r="A34" s="379"/>
      <c r="B34" s="382"/>
      <c r="C34" s="394"/>
      <c r="D34" s="395"/>
    </row>
    <row r="35" spans="1:4">
      <c r="A35" s="379"/>
      <c r="B35" s="382"/>
      <c r="C35" s="394"/>
      <c r="D35" s="393"/>
    </row>
    <row r="36" spans="1:4">
      <c r="A36" s="379"/>
      <c r="B36" s="382"/>
      <c r="C36" s="394"/>
      <c r="D36" s="393"/>
    </row>
    <row r="37" spans="1:4">
      <c r="A37" s="379"/>
      <c r="B37" s="382"/>
      <c r="C37" s="379"/>
      <c r="D37" s="393"/>
    </row>
    <row r="38" spans="1:4">
      <c r="A38" s="379"/>
      <c r="B38" s="382"/>
      <c r="C38" s="394"/>
      <c r="D38" s="395"/>
    </row>
    <row r="39" spans="1:4">
      <c r="A39" s="379"/>
      <c r="B39" s="396"/>
      <c r="C39" s="379"/>
      <c r="D39" s="392"/>
    </row>
    <row r="40" spans="1:4">
      <c r="A40" s="376"/>
      <c r="B40" s="383"/>
      <c r="C40" s="394"/>
      <c r="D40" s="395"/>
    </row>
    <row r="41" spans="1:4">
      <c r="A41" s="379"/>
      <c r="B41" s="382"/>
      <c r="C41" s="379"/>
      <c r="D41" s="392"/>
    </row>
    <row r="42" spans="1:4">
      <c r="A42" s="376"/>
      <c r="B42" s="384"/>
      <c r="C42" s="394"/>
      <c r="D42" s="395"/>
    </row>
    <row r="43" spans="1:4">
      <c r="A43" s="376"/>
      <c r="B43" s="382"/>
      <c r="C43" s="379"/>
      <c r="D43" s="392"/>
    </row>
    <row r="44" spans="1:4">
      <c r="A44" s="376"/>
      <c r="B44" s="382"/>
      <c r="C44" s="379"/>
      <c r="D44" s="392"/>
    </row>
    <row r="45" spans="1:4">
      <c r="A45" s="376"/>
      <c r="B45" s="382"/>
      <c r="C45" s="379"/>
      <c r="D45" s="392"/>
    </row>
    <row r="46" spans="1:4">
      <c r="A46" s="385"/>
      <c r="B46" s="382"/>
      <c r="C46" s="397"/>
      <c r="D46" s="395"/>
    </row>
    <row r="47" spans="1:4">
      <c r="A47" s="379"/>
      <c r="B47" s="382"/>
      <c r="C47" s="379"/>
      <c r="D47" s="392"/>
    </row>
    <row r="48" spans="1:4">
      <c r="A48" s="385"/>
      <c r="B48" s="384"/>
      <c r="C48" s="397"/>
      <c r="D48" s="395"/>
    </row>
    <row r="49" spans="1:4">
      <c r="A49" s="379"/>
      <c r="B49" s="382"/>
      <c r="C49" s="379"/>
      <c r="D49" s="393"/>
    </row>
    <row r="50" spans="1:4">
      <c r="A50" s="379"/>
      <c r="B50" s="382"/>
      <c r="C50" s="379"/>
      <c r="D50" s="393"/>
    </row>
    <row r="51" spans="1:4">
      <c r="A51" s="379"/>
      <c r="B51" s="382"/>
      <c r="C51" s="379"/>
      <c r="D51" s="393"/>
    </row>
    <row r="52" spans="1:4">
      <c r="A52" s="379"/>
      <c r="B52" s="382"/>
      <c r="C52" s="379"/>
      <c r="D52" s="393"/>
    </row>
    <row r="53" spans="1:4">
      <c r="A53" s="386"/>
      <c r="B53" s="387"/>
      <c r="C53" s="386"/>
      <c r="D53" s="379"/>
    </row>
    <row r="54" spans="1:4">
      <c r="A54" s="386"/>
      <c r="B54" s="387"/>
      <c r="C54" s="386"/>
      <c r="D54" s="379"/>
    </row>
    <row r="55" spans="1:4">
      <c r="A55" s="386"/>
      <c r="B55" s="388"/>
      <c r="C55" s="379"/>
      <c r="D55" s="393"/>
    </row>
    <row r="56" spans="1:4">
      <c r="A56" s="386"/>
      <c r="B56" s="388"/>
      <c r="C56" s="386"/>
      <c r="D56" s="379"/>
    </row>
    <row r="57" spans="1:4">
      <c r="A57" s="386"/>
      <c r="B57" s="388"/>
      <c r="C57" s="386"/>
      <c r="D57" s="393"/>
    </row>
    <row r="58" spans="1:4">
      <c r="A58" s="386"/>
      <c r="B58" s="388"/>
      <c r="C58" s="386"/>
      <c r="D58" s="379"/>
    </row>
    <row r="59" spans="1:4">
      <c r="A59" s="547"/>
      <c r="B59" s="387"/>
      <c r="C59" s="547"/>
      <c r="D59" s="548"/>
    </row>
    <row r="60" spans="1:4">
      <c r="A60" s="547"/>
      <c r="B60" s="388"/>
      <c r="C60" s="547"/>
      <c r="D60" s="548"/>
    </row>
    <row r="61" spans="1:4">
      <c r="A61" s="386"/>
      <c r="B61" s="388"/>
      <c r="C61" s="386"/>
      <c r="D61" s="379"/>
    </row>
    <row r="62" spans="1:4">
      <c r="A62" s="386"/>
      <c r="B62" s="388"/>
      <c r="C62" s="386"/>
      <c r="D62" s="393"/>
    </row>
    <row r="63" spans="1:4">
      <c r="A63" s="386"/>
      <c r="B63" s="388"/>
      <c r="C63" s="386"/>
      <c r="D63" s="379"/>
    </row>
    <row r="64" spans="1:4">
      <c r="A64" s="386"/>
      <c r="B64" s="388"/>
      <c r="C64" s="386"/>
      <c r="D64" s="393"/>
    </row>
    <row r="65" spans="1:4">
      <c r="A65" s="386"/>
      <c r="B65" s="388"/>
      <c r="C65" s="386"/>
      <c r="D65" s="379"/>
    </row>
    <row r="66" spans="1:4">
      <c r="A66" s="386"/>
      <c r="B66" s="388"/>
      <c r="C66" s="386"/>
      <c r="D66" s="393"/>
    </row>
  </sheetData>
  <sheetProtection password="8AFB" sheet="1" formatColumns="0" formatRows="0" selectLockedCells="1"/>
  <customSheetViews>
    <customSheetView guid="{F2279B93-E4FF-4A81-B734-06F92F73708D}" showPageBreaks="1" printArea="1" hiddenRows="1" hiddenColumns="1" view="pageBreakPreview">
      <selection activeCell="E25" sqref="E25"/>
      <colBreaks count="1" manualBreakCount="1">
        <brk id="6" max="1048575" man="1"/>
      </colBreaks>
      <pageMargins left="0.51181102362204722" right="0.26" top="0.54" bottom="0.51" header="0.27" footer="0.32"/>
      <printOptions horizontalCentered="1"/>
      <pageSetup paperSize="9" scale="48" orientation="portrait" horizontalDpi="300" verticalDpi="300" r:id="rId1"/>
      <headerFooter alignWithMargins="0">
        <oddFooter>&amp;R&amp;"Book Antiqua,Bold"&amp;10Schedule-3/ Page &amp;P of &amp;N</oddFooter>
      </headerFooter>
    </customSheetView>
    <customSheetView guid="{C3C2F6BE-1796-4187-BF38-BACEF6057F57}" showPageBreaks="1" printArea="1" hiddenColumns="1" view="pageBreakPreview">
      <selection activeCell="E19" sqref="E19"/>
      <colBreaks count="1" manualBreakCount="1">
        <brk id="6" max="1048575" man="1"/>
      </colBreaks>
      <pageMargins left="0.51181102362204722" right="0.26" top="0.54" bottom="0.51" header="0.27" footer="0.32"/>
      <printOptions horizontalCentered="1"/>
      <pageSetup paperSize="9" scale="64" orientation="portrait" horizontalDpi="300" verticalDpi="300" r:id="rId2"/>
      <headerFooter alignWithMargins="0">
        <oddFooter>&amp;R&amp;"Book Antiqua,Bold"&amp;10Schedule-3/ Page &amp;P of &amp;N</oddFooter>
      </headerFooter>
    </customSheetView>
    <customSheetView guid="{5E2FF645-A015-403E-863B-BADF6B75C7D1}" showPageBreaks="1" printArea="1" hiddenColumns="1" view="pageBreakPreview">
      <selection activeCell="E21" sqref="E21"/>
      <rowBreaks count="6" manualBreakCount="6">
        <brk id="54" max="5" man="1"/>
        <brk id="98" max="5" man="1"/>
        <brk id="128" max="5" man="1"/>
        <brk id="163" max="5" man="1"/>
        <brk id="216" max="5" man="1"/>
        <brk id="250" max="5" man="1"/>
      </rowBreaks>
      <colBreaks count="1" manualBreakCount="1">
        <brk id="6" max="1048575" man="1"/>
      </colBreaks>
      <pageMargins left="0.51181102362204722" right="0.26" top="0.54" bottom="0.51" header="0.27" footer="0.32"/>
      <printOptions horizontalCentered="1"/>
      <pageSetup paperSize="9" scale="64" orientation="portrait" horizontalDpi="300" verticalDpi="300" r:id="rId3"/>
      <headerFooter alignWithMargins="0">
        <oddFooter>&amp;R&amp;"Book Antiqua,Bold"&amp;10Schedule-3/ Page &amp;P of &amp;N</oddFooter>
      </headerFooter>
    </customSheetView>
    <customSheetView guid="{25334923-91A5-4F88-9A10-8FA88873EC26}" hiddenColumns="1" topLeftCell="A31">
      <selection activeCell="E36" sqref="E36:E38"/>
      <colBreaks count="1" manualBreakCount="1">
        <brk id="6" max="1048575" man="1"/>
      </colBreaks>
      <pageMargins left="0.51181102362204722" right="0.26" top="0.54" bottom="0.51" header="0.27" footer="0.32"/>
      <printOptions horizontalCentered="1"/>
      <pageSetup paperSize="9" orientation="portrait" horizontalDpi="300" verticalDpi="300" r:id="rId4"/>
      <headerFooter alignWithMargins="0">
        <oddFooter>&amp;R&amp;"Book Antiqua,Bold"&amp;10Schedule-3/ Page &amp;P of &amp;N</oddFooter>
      </headerFooter>
    </customSheetView>
    <customSheetView guid="{4F47A486-EA66-4D4B-9D65-1ABEAC31AACE}" scale="85" hiddenColumns="1" topLeftCell="A7">
      <colBreaks count="1" manualBreakCount="1">
        <brk id="6" max="1048575" man="1"/>
      </colBreaks>
      <pageMargins left="0.51181102362204722" right="0.26" top="0.54" bottom="0.51" header="0.27" footer="0.32"/>
      <printOptions horizontalCentered="1"/>
      <pageSetup paperSize="9" orientation="portrait" horizontalDpi="300" verticalDpi="300" r:id="rId5"/>
      <headerFooter alignWithMargins="0">
        <oddFooter>&amp;R&amp;"Book Antiqua,Bold"&amp;10Schedule-3/ Page &amp;P of &amp;N</oddFooter>
      </headerFooter>
    </customSheetView>
    <customSheetView guid="{1A26D3B9-AD8D-4AE9-81F5-E0DF795F4658}">
      <selection activeCell="C16" sqref="C16"/>
      <colBreaks count="1" manualBreakCount="1">
        <brk id="7" max="1048575" man="1"/>
      </colBreaks>
      <pageMargins left="0.51181102362204722" right="0.26" top="0.54" bottom="0.51" header="0.27" footer="0.32"/>
      <printOptions horizontalCentered="1"/>
      <pageSetup paperSize="9" orientation="portrait" horizontalDpi="300" verticalDpi="300" r:id="rId6"/>
      <headerFooter alignWithMargins="0">
        <oddFooter>&amp;R&amp;"Book Antiqua,Bold"&amp;10Schedule-3/ Page &amp;P of &amp;N</oddFooter>
      </headerFooter>
    </customSheetView>
    <customSheetView guid="{B0EE7D76-5806-4718-BDAD-3A3EA691E5E4}" topLeftCell="A7">
      <colBreaks count="1" manualBreakCount="1">
        <brk id="7" max="1048575" man="1"/>
      </colBreaks>
      <pageMargins left="0.51181102362204722" right="0.26" top="0.54" bottom="0.51" header="0.27" footer="0.32"/>
      <printOptions horizontalCentered="1"/>
      <pageSetup paperSize="9" orientation="portrait" horizontalDpi="300" verticalDpi="300" r:id="rId7"/>
      <headerFooter alignWithMargins="0">
        <oddFooter>&amp;R&amp;"Book Antiqua,Bold"&amp;10Schedule-3/ Page &amp;P of &amp;N</oddFooter>
      </headerFooter>
    </customSheetView>
    <customSheetView guid="{696D9240-6693-44E8-B9A4-2BFADD101EE2}">
      <colBreaks count="1" manualBreakCount="1">
        <brk id="7" max="1048575" man="1"/>
      </colBreaks>
      <pageMargins left="0.51181102362204722" right="0.26" top="0.54" bottom="0.51" header="0.27" footer="0.32"/>
      <printOptions horizontalCentered="1"/>
      <pageSetup paperSize="9" orientation="portrait" horizontalDpi="300" verticalDpi="300" r:id="rId8"/>
      <headerFooter alignWithMargins="0">
        <oddFooter>&amp;R&amp;"Book Antiqua,Bold"&amp;10Schedule-3/ Page &amp;P of &amp;N</oddFooter>
      </headerFooter>
    </customSheetView>
    <customSheetView guid="{4F65FF32-EC61-4022-A399-2986D7B6B8B3}" showPageBreaks="1" zeroValues="0" printArea="1" view="pageBreakPreview" showRuler="0" topLeftCell="A20">
      <selection activeCell="B2" sqref="B2:E2"/>
      <colBreaks count="1" manualBreakCount="1">
        <brk id="6" max="1048575" man="1"/>
      </colBreaks>
      <pageMargins left="0.51181102362204722" right="0.26" top="0.54" bottom="0.51" header="0.27" footer="0.32"/>
      <printOptions horizontalCentered="1"/>
      <pageSetup paperSize="9" scale="87" orientation="portrait" horizontalDpi="300" verticalDpi="300" r:id="rId9"/>
      <headerFooter alignWithMargins="0">
        <oddFooter>&amp;R&amp;"Book Antiqua,Bold"&amp;10Page &amp;P of &amp;N</oddFooter>
      </headerFooter>
    </customSheetView>
    <customSheetView guid="{58D82F59-8CF6-455F-B9F4-081499FDF243}" topLeftCell="A7">
      <colBreaks count="1" manualBreakCount="1">
        <brk id="7" max="1048575" man="1"/>
      </colBreaks>
      <pageMargins left="0.51181102362204722" right="0.26" top="0.54" bottom="0.51" header="0.27" footer="0.32"/>
      <printOptions horizontalCentered="1"/>
      <pageSetup paperSize="9" orientation="portrait" horizontalDpi="300" verticalDpi="300" r:id="rId10"/>
      <headerFooter alignWithMargins="0">
        <oddFooter>&amp;R&amp;"Book Antiqua,Bold"&amp;10Schedule-3/ Page &amp;P of &amp;N</oddFooter>
      </headerFooter>
    </customSheetView>
    <customSheetView guid="{B1277D53-29D6-4226-81E2-084FB62977B6}" topLeftCell="A16">
      <selection activeCell="B25" sqref="B25:G26"/>
      <colBreaks count="1" manualBreakCount="1">
        <brk id="7" max="1048575" man="1"/>
      </colBreaks>
      <pageMargins left="0.51181102362204722" right="0.26" top="0.54" bottom="0.51" header="0.27" footer="0.32"/>
      <printOptions horizontalCentered="1"/>
      <pageSetup paperSize="9" orientation="portrait" horizontalDpi="300" verticalDpi="300" r:id="rId11"/>
      <headerFooter alignWithMargins="0">
        <oddFooter>&amp;R&amp;"Book Antiqua,Bold"&amp;10Schedule-3/ Page &amp;P of &amp;N</oddFooter>
      </headerFooter>
    </customSheetView>
    <customSheetView guid="{E95B21C1-D936-4435-AF6F-90CF0B6A7506}" topLeftCell="A16">
      <selection activeCell="B25" sqref="B25:G26"/>
      <colBreaks count="1" manualBreakCount="1">
        <brk id="7" max="1048575" man="1"/>
      </colBreaks>
      <pageMargins left="0.51181102362204722" right="0.26" top="0.54" bottom="0.51" header="0.27" footer="0.32"/>
      <printOptions horizontalCentered="1"/>
      <pageSetup paperSize="9" orientation="portrait" horizontalDpi="300" verticalDpi="300" r:id="rId12"/>
      <headerFooter alignWithMargins="0">
        <oddFooter>&amp;R&amp;"Book Antiqua,Bold"&amp;10Schedule-3/ Page &amp;P of &amp;N</oddFooter>
      </headerFooter>
    </customSheetView>
    <customSheetView guid="{8DC3BA4D-7811-4245-A3D0-7EE4A8A001CA}" scale="85" hiddenColumns="1" topLeftCell="A4">
      <selection activeCell="H24" sqref="H24:J27"/>
      <colBreaks count="1" manualBreakCount="1">
        <brk id="6" max="1048575" man="1"/>
      </colBreaks>
      <pageMargins left="0.51181102362204722" right="0.26" top="0.54" bottom="0.51" header="0.27" footer="0.32"/>
      <printOptions horizontalCentered="1"/>
      <pageSetup paperSize="9" orientation="portrait" horizontalDpi="300" verticalDpi="300" r:id="rId13"/>
      <headerFooter alignWithMargins="0">
        <oddFooter>&amp;R&amp;"Book Antiqua,Bold"&amp;10Schedule-3/ Page &amp;P of &amp;N</oddFooter>
      </headerFooter>
    </customSheetView>
    <customSheetView guid="{BAD0225F-C858-4E40-A5E7-64BB5328C88A}" hiddenColumns="1" topLeftCell="A55">
      <selection activeCell="E34" sqref="E34"/>
      <colBreaks count="1" manualBreakCount="1">
        <brk id="6" max="1048575" man="1"/>
      </colBreaks>
      <pageMargins left="0.51181102362204722" right="0.26" top="0.54" bottom="0.51" header="0.27" footer="0.32"/>
      <printOptions horizontalCentered="1"/>
      <pageSetup paperSize="9" orientation="portrait" horizontalDpi="300" verticalDpi="300" r:id="rId14"/>
      <headerFooter alignWithMargins="0">
        <oddFooter>&amp;R&amp;"Book Antiqua,Bold"&amp;10Schedule-3/ Page &amp;P of &amp;N</oddFooter>
      </headerFooter>
    </customSheetView>
    <customSheetView guid="{CF0E662C-D3BC-4297-99E8-62C40B3B7AD9}" showPageBreaks="1" printArea="1" hiddenColumns="1" view="pageBreakPreview" topLeftCell="A248">
      <selection activeCell="E259" sqref="E259"/>
      <rowBreaks count="6" manualBreakCount="6">
        <brk id="54" max="5" man="1"/>
        <brk id="98" max="5" man="1"/>
        <brk id="128" max="5" man="1"/>
        <brk id="166" max="5" man="1"/>
        <brk id="217" max="5" man="1"/>
        <brk id="251" max="5" man="1"/>
      </rowBreaks>
      <colBreaks count="1" manualBreakCount="1">
        <brk id="6" max="1048575" man="1"/>
      </colBreaks>
      <pageMargins left="0.51181102362204722" right="0.26" top="0.54" bottom="0.51" header="0.27" footer="0.32"/>
      <printOptions horizontalCentered="1"/>
      <pageSetup paperSize="9" scale="64" orientation="portrait" horizontalDpi="300" verticalDpi="300" r:id="rId15"/>
      <headerFooter alignWithMargins="0">
        <oddFooter>&amp;R&amp;"Book Antiqua,Bold"&amp;10Schedule-3/ Page &amp;P of &amp;N</oddFooter>
      </headerFooter>
    </customSheetView>
    <customSheetView guid="{BEF72719-4CCF-4C9B-95F6-0F3535FF30B3}" showPageBreaks="1" printArea="1" hiddenColumns="1" view="pageBreakPreview" topLeftCell="A43">
      <selection activeCell="E19" sqref="E19"/>
      <colBreaks count="1" manualBreakCount="1">
        <brk id="6" max="1048575" man="1"/>
      </colBreaks>
      <pageMargins left="0.51181102362204722" right="0.26" top="0.54" bottom="0.51" header="0.27" footer="0.32"/>
      <printOptions horizontalCentered="1"/>
      <pageSetup paperSize="9" scale="64" orientation="portrait" horizontalDpi="300" verticalDpi="300" r:id="rId16"/>
      <headerFooter alignWithMargins="0">
        <oddFooter>&amp;R&amp;"Book Antiqua,Bold"&amp;10Schedule-3/ Page &amp;P of &amp;N</oddFooter>
      </headerFooter>
    </customSheetView>
    <customSheetView guid="{398C7893-3C2A-4DA4-8552-014985533932}" showPageBreaks="1" printArea="1" hiddenRows="1" hiddenColumns="1" view="pageBreakPreview">
      <selection activeCell="E25" sqref="E25"/>
      <colBreaks count="1" manualBreakCount="1">
        <brk id="6" max="1048575" man="1"/>
      </colBreaks>
      <pageMargins left="0.51181102362204722" right="0.26" top="0.54" bottom="0.51" header="0.27" footer="0.32"/>
      <printOptions horizontalCentered="1"/>
      <pageSetup paperSize="9" scale="48" orientation="portrait" horizontalDpi="300" verticalDpi="300" r:id="rId17"/>
      <headerFooter alignWithMargins="0">
        <oddFooter>&amp;R&amp;"Book Antiqua,Bold"&amp;10Schedule-3/ Page &amp;P of &amp;N</oddFooter>
      </headerFooter>
    </customSheetView>
  </customSheetViews>
  <mergeCells count="10">
    <mergeCell ref="A3:F3"/>
    <mergeCell ref="A4:F4"/>
    <mergeCell ref="A59:A60"/>
    <mergeCell ref="C59:C60"/>
    <mergeCell ref="D59:D60"/>
    <mergeCell ref="A27:A28"/>
    <mergeCell ref="C27:C28"/>
    <mergeCell ref="D27:D28"/>
    <mergeCell ref="A30:A31"/>
    <mergeCell ref="B16:B17"/>
  </mergeCells>
  <phoneticPr fontId="2" type="noConversion"/>
  <printOptions horizontalCentered="1"/>
  <pageMargins left="0.51181102362204722" right="0.26" top="0.54" bottom="0.51" header="0.27" footer="0.32"/>
  <pageSetup paperSize="9" scale="48" orientation="portrait" horizontalDpi="300" verticalDpi="300" r:id="rId18"/>
  <headerFooter alignWithMargins="0">
    <oddFooter>&amp;R&amp;"Book Antiqua,Bold"&amp;10Schedule-3/ Page &amp;P of &amp;N</oddFooter>
  </headerFooter>
  <colBreaks count="1" manualBreakCount="1">
    <brk id="6" max="1048575" man="1"/>
  </colBreaks>
  <drawing r:id="rId19"/>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AA5450-CB09-44DE-9434-CB6D2BA0A2F3}">
  <sheetPr codeName="Sheet9">
    <tabColor indexed="13"/>
  </sheetPr>
  <dimension ref="A1:I24"/>
  <sheetViews>
    <sheetView view="pageBreakPreview" topLeftCell="A6" zoomScale="85" zoomScaleNormal="89" zoomScaleSheetLayoutView="85" workbookViewId="0">
      <selection activeCell="D21" sqref="D21"/>
    </sheetView>
  </sheetViews>
  <sheetFormatPr defaultColWidth="10" defaultRowHeight="16.5"/>
  <cols>
    <col min="1" max="1" width="10.625" style="33" customWidth="1"/>
    <col min="2" max="2" width="27.5" style="33" customWidth="1"/>
    <col min="3" max="3" width="22.5" style="33" customWidth="1"/>
    <col min="4" max="4" width="39.75" style="33" customWidth="1"/>
    <col min="5" max="6" width="10" style="31"/>
    <col min="7" max="7" width="10" style="31" customWidth="1"/>
    <col min="8" max="8" width="21.875" style="31" customWidth="1"/>
    <col min="9" max="14" width="10" style="31" customWidth="1"/>
    <col min="15" max="16384" width="10" style="31"/>
  </cols>
  <sheetData>
    <row r="1" spans="1:9" ht="18" customHeight="1">
      <c r="A1" s="44" t="str">
        <f>Cover!B3</f>
        <v>Specification No.: WR-1/C&amp;M/PS/I-3483/2024/Rfx-5005010196</v>
      </c>
      <c r="B1" s="45"/>
      <c r="C1" s="4"/>
      <c r="D1" s="5" t="s">
        <v>86</v>
      </c>
    </row>
    <row r="2" spans="1:9" ht="18" customHeight="1">
      <c r="A2" s="2"/>
      <c r="B2" s="6"/>
      <c r="C2" s="1"/>
      <c r="D2" s="1"/>
    </row>
    <row r="3" spans="1:9" ht="47.25" customHeight="1">
      <c r="A3" s="558" t="str">
        <f>Cover!$B$2</f>
        <v>“Construction of  cable trench cover slab and PCC work near equipment foundation in open store at 765/400/220 kV Seoni Sub station.”</v>
      </c>
      <c r="B3" s="558"/>
      <c r="C3" s="558"/>
      <c r="D3" s="558"/>
      <c r="E3" s="37"/>
      <c r="F3" s="37"/>
    </row>
    <row r="4" spans="1:9" ht="21.95" customHeight="1">
      <c r="A4" s="559" t="s">
        <v>68</v>
      </c>
      <c r="B4" s="559"/>
      <c r="C4" s="559"/>
      <c r="D4" s="559"/>
    </row>
    <row r="5" spans="1:9" ht="18" customHeight="1">
      <c r="A5" s="32"/>
    </row>
    <row r="6" spans="1:9" ht="18" customHeight="1">
      <c r="A6" s="24" t="str">
        <f>'  Sch-1'!A6</f>
        <v>Bidder’s Name and Address</v>
      </c>
      <c r="D6" s="46" t="s">
        <v>74</v>
      </c>
      <c r="E6" s="27"/>
      <c r="F6" s="25"/>
    </row>
    <row r="7" spans="1:9" ht="18" customHeight="1">
      <c r="A7" s="130" t="str">
        <f>'  Sch-1'!A7</f>
        <v xml:space="preserve">Bidder as </v>
      </c>
      <c r="D7" s="200" t="s">
        <v>110</v>
      </c>
      <c r="E7" s="27"/>
      <c r="F7" s="25"/>
    </row>
    <row r="8" spans="1:9">
      <c r="A8" s="34" t="s">
        <v>82</v>
      </c>
      <c r="B8" s="553" t="str">
        <f>IF('  Sch-1'!C8=0, "", '  Sch-1'!C8)</f>
        <v/>
      </c>
      <c r="C8" s="553"/>
      <c r="D8" s="212" t="s">
        <v>77</v>
      </c>
      <c r="E8" s="49"/>
      <c r="F8" s="27"/>
    </row>
    <row r="9" spans="1:9">
      <c r="A9" s="34" t="s">
        <v>83</v>
      </c>
      <c r="B9" s="553" t="str">
        <f>IF('  Sch-1'!C9=0, "", '  Sch-1'!C9)</f>
        <v/>
      </c>
      <c r="C9" s="553"/>
      <c r="D9" s="212" t="s">
        <v>111</v>
      </c>
      <c r="E9" s="49"/>
      <c r="F9" s="27"/>
    </row>
    <row r="10" spans="1:9">
      <c r="A10" s="35"/>
      <c r="B10" s="553" t="str">
        <f>IF('  Sch-1'!C10=0, "", '  Sch-1'!C10)</f>
        <v/>
      </c>
      <c r="C10" s="553"/>
      <c r="D10" s="212" t="s">
        <v>112</v>
      </c>
      <c r="E10" s="49"/>
      <c r="F10" s="27"/>
    </row>
    <row r="11" spans="1:9">
      <c r="A11" s="35"/>
      <c r="B11" s="553" t="str">
        <f>IF('  Sch-1'!C11=0, "", '  Sch-1'!C11)</f>
        <v/>
      </c>
      <c r="C11" s="553"/>
      <c r="D11" s="212" t="s">
        <v>113</v>
      </c>
      <c r="E11" s="49"/>
      <c r="F11" s="27"/>
      <c r="I11" s="253"/>
    </row>
    <row r="12" spans="1:9" ht="18" customHeight="1">
      <c r="A12" s="38"/>
      <c r="B12" s="38"/>
      <c r="C12" s="38"/>
      <c r="D12" s="47"/>
    </row>
    <row r="13" spans="1:9" ht="21.95" customHeight="1">
      <c r="A13" s="223" t="s">
        <v>66</v>
      </c>
      <c r="B13" s="560" t="s">
        <v>65</v>
      </c>
      <c r="C13" s="560"/>
      <c r="D13" s="224"/>
    </row>
    <row r="14" spans="1:9" ht="39" customHeight="1">
      <c r="A14" s="225"/>
      <c r="B14" s="554"/>
      <c r="C14" s="554"/>
      <c r="D14" s="226"/>
    </row>
    <row r="15" spans="1:9" ht="21.95" customHeight="1">
      <c r="A15" s="225" t="s">
        <v>312</v>
      </c>
      <c r="B15" s="555" t="s">
        <v>328</v>
      </c>
      <c r="C15" s="556"/>
      <c r="D15" s="226">
        <f>'  Sch-1'!G41</f>
        <v>0</v>
      </c>
    </row>
    <row r="16" spans="1:9" ht="69" customHeight="1">
      <c r="A16" s="225" t="s">
        <v>313</v>
      </c>
      <c r="B16" s="555" t="s">
        <v>329</v>
      </c>
      <c r="C16" s="556"/>
      <c r="D16" s="226">
        <f>'  Sch-2'!G29</f>
        <v>0</v>
      </c>
    </row>
    <row r="17" spans="1:6" ht="0.6" customHeight="1">
      <c r="A17" s="225"/>
      <c r="B17" s="554"/>
      <c r="C17" s="554"/>
      <c r="D17" s="226"/>
    </row>
    <row r="18" spans="1:6" ht="31.5" customHeight="1">
      <c r="A18" s="220">
        <v>3</v>
      </c>
      <c r="B18" s="555" t="s">
        <v>333</v>
      </c>
      <c r="C18" s="556"/>
      <c r="D18" s="402">
        <f>'Sch-3'!F19</f>
        <v>0</v>
      </c>
    </row>
    <row r="19" spans="1:6" ht="36.75" customHeight="1">
      <c r="A19" s="220"/>
      <c r="B19" s="557" t="s">
        <v>338</v>
      </c>
      <c r="C19" s="557"/>
      <c r="D19" s="272">
        <f>SUM(D15:D18)</f>
        <v>0</v>
      </c>
    </row>
    <row r="20" spans="1:6" ht="30" customHeight="1">
      <c r="A20" s="51"/>
      <c r="B20" s="52"/>
      <c r="C20" s="52"/>
      <c r="D20" s="53"/>
    </row>
    <row r="21" spans="1:6" ht="30" customHeight="1">
      <c r="A21" s="28" t="s">
        <v>78</v>
      </c>
      <c r="B21" s="85" t="str">
        <f>IF('  Sch-1'!C42=0,"", '  Sch-1'!C42)</f>
        <v/>
      </c>
      <c r="C21" s="29"/>
      <c r="D21" s="208"/>
      <c r="F21" s="30"/>
    </row>
    <row r="22" spans="1:6" ht="30" customHeight="1">
      <c r="A22" s="28" t="s">
        <v>79</v>
      </c>
      <c r="B22" s="85" t="str">
        <f>IF('  Sch-1'!C43=0,"", '  Sch-1'!C43)</f>
        <v/>
      </c>
      <c r="C22" s="29" t="s">
        <v>80</v>
      </c>
      <c r="D22" s="68" t="str">
        <f>IF('  Sch-1'!G42=0,"",'  Sch-1'!G42)</f>
        <v/>
      </c>
      <c r="F22" s="2"/>
    </row>
    <row r="23" spans="1:6" ht="30" customHeight="1">
      <c r="A23" s="3"/>
      <c r="B23" s="207"/>
      <c r="C23" s="29" t="s">
        <v>81</v>
      </c>
      <c r="D23" s="68" t="str">
        <f>IF('  Sch-1'!G43=0,"",'  Sch-1'!G43)</f>
        <v/>
      </c>
      <c r="F23" s="2"/>
    </row>
    <row r="24" spans="1:6" ht="30" customHeight="1">
      <c r="A24" s="3"/>
      <c r="B24" s="6"/>
      <c r="C24" s="29"/>
      <c r="D24" s="3"/>
      <c r="F24" s="30"/>
    </row>
  </sheetData>
  <sheetProtection password="EAE4" sheet="1" formatColumns="0" formatRows="0" selectLockedCells="1"/>
  <customSheetViews>
    <customSheetView guid="{F2279B93-E4FF-4A81-B734-06F92F73708D}" showPageBreaks="1" printArea="1" hiddenRows="1" view="pageBreakPreview" topLeftCell="A7">
      <selection activeCell="E15" sqref="E15"/>
      <pageMargins left="0.5" right="0.38" top="0.56999999999999995" bottom="0.48" header="0.38" footer="0.24"/>
      <printOptions horizontalCentered="1"/>
      <pageSetup paperSize="9" scale="95" fitToHeight="0" orientation="portrait" r:id="rId1"/>
      <headerFooter alignWithMargins="0">
        <oddFooter>&amp;R&amp;"Book Antiqua,Bold"&amp;10Schedule-6/ Page &amp;P of &amp;N</oddFooter>
      </headerFooter>
    </customSheetView>
    <customSheetView guid="{C3C2F6BE-1796-4187-BF38-BACEF6057F57}" scale="89" hiddenRows="1">
      <selection activeCell="D40" sqref="D40"/>
      <pageMargins left="0.5" right="0.38" top="0.56999999999999995" bottom="0.48" header="0.38" footer="0.24"/>
      <printOptions horizontalCentered="1"/>
      <pageSetup paperSize="9" fitToHeight="0" orientation="portrait" r:id="rId2"/>
      <headerFooter alignWithMargins="0">
        <oddFooter>&amp;R&amp;"Book Antiqua,Bold"&amp;10Schedule-6/ Page &amp;P of &amp;N</oddFooter>
      </headerFooter>
    </customSheetView>
    <customSheetView guid="{5E2FF645-A015-403E-863B-BADF6B75C7D1}" scale="89" hiddenRows="1">
      <pageMargins left="0.5" right="0.38" top="0.56999999999999995" bottom="0.48" header="0.38" footer="0.24"/>
      <printOptions horizontalCentered="1"/>
      <pageSetup paperSize="9" fitToHeight="0" orientation="portrait" r:id="rId3"/>
      <headerFooter alignWithMargins="0">
        <oddFooter>&amp;R&amp;"Book Antiqua,Bold"&amp;10Schedule-6/ Page &amp;P of &amp;N</oddFooter>
      </headerFooter>
    </customSheetView>
    <customSheetView guid="{25334923-91A5-4F88-9A10-8FA88873EC26}" scale="89" hiddenRows="1" topLeftCell="A13">
      <selection activeCell="F28" sqref="F28"/>
      <pageMargins left="0.5" right="0.38" top="0.56999999999999995" bottom="0.48" header="0.38" footer="0.24"/>
      <printOptions horizontalCentered="1"/>
      <pageSetup paperSize="9" fitToHeight="0" orientation="portrait" r:id="rId4"/>
      <headerFooter alignWithMargins="0">
        <oddFooter>&amp;R&amp;"Book Antiqua,Bold"&amp;10Schedule-6/ Page &amp;P of &amp;N</oddFooter>
      </headerFooter>
    </customSheetView>
    <customSheetView guid="{4F47A486-EA66-4D4B-9D65-1ABEAC31AACE}" scale="68" hiddenColumns="1" topLeftCell="A4">
      <pageMargins left="0.5" right="0.38" top="0.56999999999999995" bottom="0.48" header="0.38" footer="0.24"/>
      <printOptions horizontalCentered="1"/>
      <pageSetup paperSize="9" fitToHeight="0" orientation="portrait" r:id="rId5"/>
      <headerFooter alignWithMargins="0">
        <oddFooter>&amp;R&amp;"Book Antiqua,Bold"&amp;10Schedule-6/ Page &amp;P of &amp;N</oddFooter>
      </headerFooter>
    </customSheetView>
    <customSheetView guid="{1A26D3B9-AD8D-4AE9-81F5-E0DF795F4658}" topLeftCell="B13">
      <selection activeCell="G22" sqref="G22"/>
      <pageMargins left="0.5" right="0.38" top="0.56999999999999995" bottom="0.48" header="0.38" footer="0.24"/>
      <printOptions horizontalCentered="1"/>
      <pageSetup paperSize="9" fitToHeight="0" orientation="portrait" r:id="rId6"/>
      <headerFooter alignWithMargins="0">
        <oddFooter>&amp;R&amp;"Book Antiqua,Bold"&amp;10Schedule-6/ Page &amp;P of &amp;N</oddFooter>
      </headerFooter>
    </customSheetView>
    <customSheetView guid="{B0EE7D76-5806-4718-BDAD-3A3EA691E5E4}" topLeftCell="A16">
      <selection activeCell="F15" sqref="F15"/>
      <pageMargins left="0.5" right="0.38" top="0.56999999999999995" bottom="0.48" header="0.38" footer="0.24"/>
      <printOptions horizontalCentered="1"/>
      <pageSetup paperSize="9" fitToHeight="0" orientation="portrait" r:id="rId7"/>
      <headerFooter alignWithMargins="0">
        <oddFooter>&amp;R&amp;"Book Antiqua,Bold"&amp;10Schedule-6/ Page &amp;P of &amp;N</oddFooter>
      </headerFooter>
    </customSheetView>
    <customSheetView guid="{696D9240-6693-44E8-B9A4-2BFADD101EE2}">
      <selection activeCell="F15" sqref="F15"/>
      <pageMargins left="0.5" right="0.38" top="0.56999999999999995" bottom="0.48" header="0.38" footer="0.24"/>
      <printOptions horizontalCentered="1"/>
      <pageSetup paperSize="9" fitToHeight="0" orientation="portrait" r:id="rId8"/>
      <headerFooter alignWithMargins="0">
        <oddFooter>&amp;R&amp;"Book Antiqua,Bold"&amp;10Schedule-6/ Page &amp;P of &amp;N</oddFooter>
      </headerFooter>
    </customSheetView>
    <customSheetView guid="{4F65FF32-EC61-4022-A399-2986D7B6B8B3}" showPageBreaks="1" zeroValues="0" printArea="1" view="pageBreakPreview" showRuler="0">
      <selection activeCell="B2" sqref="B2:E2"/>
      <pageMargins left="0.5" right="0.38" top="0.56999999999999995" bottom="0.48" header="0.38" footer="0.24"/>
      <printOptions horizontalCentered="1"/>
      <pageSetup paperSize="9" fitToHeight="0" orientation="portrait" r:id="rId9"/>
      <headerFooter alignWithMargins="0">
        <oddFooter>&amp;R&amp;"Book Antiqua,Bold"&amp;10Page &amp;P of &amp;N</oddFooter>
      </headerFooter>
    </customSheetView>
    <customSheetView guid="{58D82F59-8CF6-455F-B9F4-081499FDF243}">
      <selection activeCell="F15" sqref="F15"/>
      <pageMargins left="0.5" right="0.38" top="0.56999999999999995" bottom="0.48" header="0.38" footer="0.24"/>
      <printOptions horizontalCentered="1"/>
      <pageSetup paperSize="9" fitToHeight="0" orientation="portrait" r:id="rId10"/>
      <headerFooter alignWithMargins="0">
        <oddFooter>&amp;R&amp;"Book Antiqua,Bold"&amp;10Schedule-6/ Page &amp;P of &amp;N</oddFooter>
      </headerFooter>
    </customSheetView>
    <customSheetView guid="{B1277D53-29D6-4226-81E2-084FB62977B6}">
      <selection activeCell="B28" sqref="B28:D30"/>
      <pageMargins left="0.5" right="0.38" top="0.56999999999999995" bottom="0.48" header="0.38" footer="0.24"/>
      <printOptions horizontalCentered="1"/>
      <pageSetup paperSize="9" fitToHeight="0" orientation="portrait" r:id="rId11"/>
      <headerFooter alignWithMargins="0">
        <oddFooter>&amp;R&amp;"Book Antiqua,Bold"&amp;10Schedule-6/ Page &amp;P of &amp;N</oddFooter>
      </headerFooter>
    </customSheetView>
    <customSheetView guid="{E95B21C1-D936-4435-AF6F-90CF0B6A7506}">
      <selection activeCell="B28" sqref="B28:D30"/>
      <pageMargins left="0.5" right="0.38" top="0.56999999999999995" bottom="0.48" header="0.38" footer="0.24"/>
      <printOptions horizontalCentered="1"/>
      <pageSetup paperSize="9" fitToHeight="0" orientation="portrait" r:id="rId12"/>
      <headerFooter alignWithMargins="0">
        <oddFooter>&amp;R&amp;"Book Antiqua,Bold"&amp;10Schedule-6/ Page &amp;P of &amp;N</oddFooter>
      </headerFooter>
    </customSheetView>
    <customSheetView guid="{8DC3BA4D-7811-4245-A3D0-7EE4A8A001CA}" scale="77" hiddenColumns="1" topLeftCell="A7">
      <selection activeCell="G1" sqref="G1:N65536"/>
      <pageMargins left="0.5" right="0.38" top="0.56999999999999995" bottom="0.48" header="0.38" footer="0.24"/>
      <printOptions horizontalCentered="1"/>
      <pageSetup paperSize="9" fitToHeight="0" orientation="portrait" r:id="rId13"/>
      <headerFooter alignWithMargins="0">
        <oddFooter>&amp;R&amp;"Book Antiqua,Bold"&amp;10Schedule-6/ Page &amp;P of &amp;N</oddFooter>
      </headerFooter>
    </customSheetView>
    <customSheetView guid="{BAD0225F-C858-4E40-A5E7-64BB5328C88A}" scale="68">
      <selection activeCell="B25" sqref="B25:C25"/>
      <pageMargins left="0.5" right="0.38" top="0.56999999999999995" bottom="0.48" header="0.38" footer="0.24"/>
      <printOptions horizontalCentered="1"/>
      <pageSetup paperSize="9" fitToHeight="0" orientation="portrait" r:id="rId14"/>
      <headerFooter alignWithMargins="0">
        <oddFooter>&amp;R&amp;"Book Antiqua,Bold"&amp;10Schedule-6/ Page &amp;P of &amp;N</oddFooter>
      </headerFooter>
    </customSheetView>
    <customSheetView guid="{CF0E662C-D3BC-4297-99E8-62C40B3B7AD9}" scale="89" hiddenRows="1" topLeftCell="A7">
      <selection activeCell="D45" sqref="D45"/>
      <pageMargins left="0.5" right="0.38" top="0.56999999999999995" bottom="0.48" header="0.38" footer="0.24"/>
      <printOptions horizontalCentered="1"/>
      <pageSetup paperSize="9" fitToHeight="0" orientation="portrait" r:id="rId15"/>
      <headerFooter alignWithMargins="0">
        <oddFooter>&amp;R&amp;"Book Antiqua,Bold"&amp;10Schedule-6/ Page &amp;P of &amp;N</oddFooter>
      </headerFooter>
    </customSheetView>
    <customSheetView guid="{BEF72719-4CCF-4C9B-95F6-0F3535FF30B3}" scale="89" hiddenRows="1">
      <selection activeCell="J15" sqref="J15"/>
      <pageMargins left="0.5" right="0.38" top="0.56999999999999995" bottom="0.48" header="0.38" footer="0.24"/>
      <printOptions horizontalCentered="1"/>
      <pageSetup paperSize="9" fitToHeight="0" orientation="portrait" r:id="rId16"/>
      <headerFooter alignWithMargins="0">
        <oddFooter>&amp;R&amp;"Book Antiqua,Bold"&amp;10Schedule-6/ Page &amp;P of &amp;N</oddFooter>
      </headerFooter>
    </customSheetView>
    <customSheetView guid="{398C7893-3C2A-4DA4-8552-014985533932}" showPageBreaks="1" printArea="1" hiddenRows="1" view="pageBreakPreview" topLeftCell="A7">
      <selection activeCell="E15" sqref="E15"/>
      <pageMargins left="0.5" right="0.38" top="0.56999999999999995" bottom="0.48" header="0.38" footer="0.24"/>
      <printOptions horizontalCentered="1"/>
      <pageSetup paperSize="9" scale="95" fitToHeight="0" orientation="portrait" r:id="rId17"/>
      <headerFooter alignWithMargins="0">
        <oddFooter>&amp;R&amp;"Book Antiqua,Bold"&amp;10Schedule-6/ Page &amp;P of &amp;N</oddFooter>
      </headerFooter>
    </customSheetView>
  </customSheetViews>
  <mergeCells count="13">
    <mergeCell ref="B19:C19"/>
    <mergeCell ref="B8:C8"/>
    <mergeCell ref="A3:D3"/>
    <mergeCell ref="A4:D4"/>
    <mergeCell ref="B13:C13"/>
    <mergeCell ref="B14:C14"/>
    <mergeCell ref="B18:C18"/>
    <mergeCell ref="B16:C16"/>
    <mergeCell ref="B10:C10"/>
    <mergeCell ref="B9:C9"/>
    <mergeCell ref="B17:C17"/>
    <mergeCell ref="B11:C11"/>
    <mergeCell ref="B15:C15"/>
  </mergeCells>
  <phoneticPr fontId="1" type="noConversion"/>
  <printOptions horizontalCentered="1"/>
  <pageMargins left="0.5" right="0.38" top="0.56999999999999995" bottom="0.48" header="0.38" footer="0.24"/>
  <pageSetup paperSize="9" scale="95" fitToHeight="0" orientation="portrait" r:id="rId18"/>
  <headerFooter alignWithMargins="0">
    <oddFooter>&amp;R&amp;"Book Antiqua,Bold"&amp;10Schedule-6/ Page &amp;P of &amp;N</oddFooter>
  </headerFooter>
  <drawing r:id="rId1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18</vt:i4>
      </vt:variant>
    </vt:vector>
  </HeadingPairs>
  <TitlesOfParts>
    <vt:vector size="31" baseType="lpstr">
      <vt:lpstr>Basic Data</vt:lpstr>
      <vt:lpstr>Cover</vt:lpstr>
      <vt:lpstr>Names of Bidder</vt:lpstr>
      <vt:lpstr>  Sch-1</vt:lpstr>
      <vt:lpstr>  Sch-2</vt:lpstr>
      <vt:lpstr> (Part-III) Sch-1</vt:lpstr>
      <vt:lpstr> (Part-III) Sch-2</vt:lpstr>
      <vt:lpstr>Sch-3</vt:lpstr>
      <vt:lpstr>Sch-4</vt:lpstr>
      <vt:lpstr>Sch-5 After Discount</vt:lpstr>
      <vt:lpstr>Discount</vt:lpstr>
      <vt:lpstr>Bid Form 2nd Envelope</vt:lpstr>
      <vt:lpstr>N-W</vt:lpstr>
      <vt:lpstr>'  Sch-1'!Print_Area</vt:lpstr>
      <vt:lpstr>'  Sch-2'!Print_Area</vt:lpstr>
      <vt:lpstr>' (Part-III) Sch-1'!Print_Area</vt:lpstr>
      <vt:lpstr>' (Part-III) Sch-2'!Print_Area</vt:lpstr>
      <vt:lpstr>'Bid Form 2nd Envelope'!Print_Area</vt:lpstr>
      <vt:lpstr>Cover!Print_Area</vt:lpstr>
      <vt:lpstr>Discount!Print_Area</vt:lpstr>
      <vt:lpstr>'Names of Bidder'!Print_Area</vt:lpstr>
      <vt:lpstr>'Sch-3'!Print_Area</vt:lpstr>
      <vt:lpstr>'Sch-4'!Print_Area</vt:lpstr>
      <vt:lpstr>'Sch-5 After Discount'!Print_Area</vt:lpstr>
      <vt:lpstr>'  Sch-1'!Print_Titles</vt:lpstr>
      <vt:lpstr>'  Sch-2'!Print_Titles</vt:lpstr>
      <vt:lpstr>' (Part-III) Sch-1'!Print_Titles</vt:lpstr>
      <vt:lpstr>' (Part-III) Sch-2'!Print_Titles</vt:lpstr>
      <vt:lpstr>'Sch-3'!Print_Titles</vt:lpstr>
      <vt:lpstr>'Sch-4'!Print_Titles</vt:lpstr>
      <vt:lpstr>'Sch-5 After Discount'!Print_Titles</vt:lpstr>
    </vt:vector>
  </TitlesOfParts>
  <Company>POWERGRID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PGCIL</dc:creator>
  <cp:lastModifiedBy>Praveen Sakalley {प्रवीण साकल्ये}</cp:lastModifiedBy>
  <cp:lastPrinted>2018-04-10T07:15:15Z</cp:lastPrinted>
  <dcterms:created xsi:type="dcterms:W3CDTF">2001-07-26T10:23:15Z</dcterms:created>
  <dcterms:modified xsi:type="dcterms:W3CDTF">2024-07-23T05:59:17Z</dcterms:modified>
</cp:coreProperties>
</file>