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ctrlProps/ctrlProp2.xml" ContentType="application/vnd.ms-excel.controlproperties+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updateLinks="never" codeName="ThisWorkbook" defaultThemeVersion="124226"/>
  <mc:AlternateContent xmlns:mc="http://schemas.openxmlformats.org/markup-compatibility/2006">
    <mc:Choice Requires="x15">
      <x15ac:absPath xmlns:x15ac="http://schemas.microsoft.com/office/spreadsheetml/2010/11/ac" url="\\Cc-1855\G3\02-Kamal-Himanshu\12-Solar Plant@ Nagda\BIDDING DOCUMENTS\Ver-3 after discu with cs\"/>
    </mc:Choice>
  </mc:AlternateContent>
  <xr:revisionPtr revIDLastSave="0" documentId="13_ncr:1_{C6A7DCBC-8623-4A40-AF3E-A2940F9D501C}" xr6:coauthVersionLast="36" xr6:coauthVersionMax="36" xr10:uidLastSave="{00000000-0000-0000-0000-000000000000}"/>
  <workbookProtection workbookAlgorithmName="SHA-512" workbookHashValue="sOt75yM+1KrKidnVhUPK/nBktcCzhK486DYrefkFCJTP3bJ0RaJnJADd2Nlq0QJnt0LY9BJw69H4McMSJtaFQA==" workbookSaltValue="vN7WrLT8IQEVWPlMqp7UIQ==" workbookSpinCount="100000" revisionsAlgorithmName="SHA-512" revisionsHashValue="wMP38Znk+UgcooQFHzuINMLlOMeAnlI8qnqRZkp2NP36dfjSTOgbGWnoEJZ8JvbWNyH08JLGDzX/Spty2EHgQA==" revisionsSaltValue="ejKEnSHsHVTn2EAT17Oeuw==" revisionsSpinCount="100000" lockStructure="1" lockRevision="1"/>
  <bookViews>
    <workbookView xWindow="480" yWindow="12" windowWidth="10812" windowHeight="11592" tabRatio="830" firstSheet="14" activeTab="24" xr2:uid="{00000000-000D-0000-FFFF-FFFF00000000}"/>
  </bookViews>
  <sheets>
    <sheet name="Basic" sheetId="1" state="hidden" r:id="rId1"/>
    <sheet name="Cover" sheetId="2" r:id="rId2"/>
    <sheet name="Names of Bidder" sheetId="3" r:id="rId3"/>
    <sheet name="Attach 3(JV)" sheetId="4" r:id="rId4"/>
    <sheet name="Attach 3(QR)" sheetId="5" r:id="rId5"/>
    <sheet name="Attach 4" sheetId="6" r:id="rId6"/>
    <sheet name="Attach 4 (A)" sheetId="7" r:id="rId7"/>
    <sheet name="Attach 4 (B)" sheetId="8" r:id="rId8"/>
    <sheet name="Attach 5" sheetId="9" r:id="rId9"/>
    <sheet name="Attach 5A" sheetId="10" r:id="rId10"/>
    <sheet name="Attach 6" sheetId="11" r:id="rId11"/>
    <sheet name="Attach 7" sheetId="12" r:id="rId12"/>
    <sheet name="Attach 9" sheetId="13" r:id="rId13"/>
    <sheet name="Attach 10" sheetId="14" r:id="rId14"/>
    <sheet name="Attach 11" sheetId="15" r:id="rId15"/>
    <sheet name="Attach 12" sheetId="16" r:id="rId16"/>
    <sheet name="Attach 13" sheetId="17" r:id="rId17"/>
    <sheet name="Attach 14" sheetId="18" r:id="rId18"/>
    <sheet name="Attach 14-IP" sheetId="19" r:id="rId19"/>
    <sheet name="Attach 15" sheetId="20" r:id="rId20"/>
    <sheet name="Attach 16" sheetId="21" r:id="rId21"/>
    <sheet name="Attach 17" sheetId="22" r:id="rId22"/>
    <sheet name="Attach 18" sheetId="23" r:id="rId23"/>
    <sheet name="Attach 18 SP" sheetId="24" r:id="rId24"/>
    <sheet name="Attach 19" sheetId="25" r:id="rId25"/>
    <sheet name="Bid Form 1st Envelope " sheetId="26" r:id="rId26"/>
    <sheet name="N to W" sheetId="27" state="hidden" r:id="rId27"/>
    <sheet name="Sheet1"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5">#REF!</definedName>
    <definedName name="\A" localSheetId="21">#REF!</definedName>
    <definedName name="\A" localSheetId="22">#REF!</definedName>
    <definedName name="\A" localSheetId="9">#REF!</definedName>
    <definedName name="\A" localSheetId="2">#REF!</definedName>
    <definedName name="\A">#REF!</definedName>
    <definedName name="\aa" localSheetId="15">#REF!</definedName>
    <definedName name="\aa" localSheetId="23">#REF!</definedName>
    <definedName name="\aa" localSheetId="9">#REF!</definedName>
    <definedName name="\aa" localSheetId="2">#REF!</definedName>
    <definedName name="\aa">#REF!</definedName>
    <definedName name="\B" localSheetId="15">#REF!</definedName>
    <definedName name="\B" localSheetId="21">#REF!</definedName>
    <definedName name="\B" localSheetId="22">#REF!</definedName>
    <definedName name="\B" localSheetId="9">#REF!</definedName>
    <definedName name="\B" localSheetId="2">#REF!</definedName>
    <definedName name="\B">#REF!</definedName>
    <definedName name="\C" localSheetId="15">#REF!</definedName>
    <definedName name="\C" localSheetId="21">#REF!</definedName>
    <definedName name="\C" localSheetId="22">#REF!</definedName>
    <definedName name="\C" localSheetId="9">#REF!</definedName>
    <definedName name="\C" localSheetId="2">#REF!</definedName>
    <definedName name="\C">#REF!</definedName>
    <definedName name="\M" localSheetId="15">#REF!</definedName>
    <definedName name="\M" localSheetId="22">#REF!</definedName>
    <definedName name="\M" localSheetId="9">#REF!</definedName>
    <definedName name="\M" localSheetId="2">#REF!</definedName>
    <definedName name="\M">#REF!</definedName>
    <definedName name="\N" localSheetId="15">#REF!</definedName>
    <definedName name="\N" localSheetId="22">#REF!</definedName>
    <definedName name="\N" localSheetId="9">#REF!</definedName>
    <definedName name="\N" localSheetId="2">#REF!</definedName>
    <definedName name="\N">#REF!</definedName>
    <definedName name="\P" localSheetId="15">#REF!</definedName>
    <definedName name="\P" localSheetId="22">#REF!</definedName>
    <definedName name="\P" localSheetId="9">#REF!</definedName>
    <definedName name="\P" localSheetId="2">#REF!</definedName>
    <definedName name="\P">#REF!</definedName>
    <definedName name="\R" localSheetId="15">#REF!</definedName>
    <definedName name="\R" localSheetId="22">#REF!</definedName>
    <definedName name="\R" localSheetId="9">#REF!</definedName>
    <definedName name="\R" localSheetId="2">#REF!</definedName>
    <definedName name="\R">#REF!</definedName>
    <definedName name="\U" localSheetId="15">#REF!</definedName>
    <definedName name="\U" localSheetId="22">#REF!</definedName>
    <definedName name="\U" localSheetId="9">#REF!</definedName>
    <definedName name="\U" localSheetId="2">#REF!</definedName>
    <definedName name="\U">#REF!</definedName>
    <definedName name="\V" localSheetId="15">#REF!</definedName>
    <definedName name="\V" localSheetId="22">#REF!</definedName>
    <definedName name="\V" localSheetId="9">#REF!</definedName>
    <definedName name="\V" localSheetId="2">#REF!</definedName>
    <definedName name="\V">#REF!</definedName>
    <definedName name="\x" localSheetId="15">#REF!</definedName>
    <definedName name="\x" localSheetId="23">#REF!</definedName>
    <definedName name="\x" localSheetId="9">#REF!</definedName>
    <definedName name="\x" localSheetId="2">#REF!</definedName>
    <definedName name="\x">#REF!</definedName>
    <definedName name="_xlnm._FilterDatabase" localSheetId="2" hidden="1">'Names of Bidder'!$B$6:$G$11</definedName>
    <definedName name="ab" localSheetId="15">#REF!</definedName>
    <definedName name="ab" localSheetId="22">#REF!</definedName>
    <definedName name="ab" localSheetId="9">#REF!</definedName>
    <definedName name="ab" localSheetId="2">#REF!</definedName>
    <definedName name="ab">#REF!</definedName>
    <definedName name="abc" localSheetId="2">#REF!</definedName>
    <definedName name="abc">#REF!</definedName>
    <definedName name="biddername" localSheetId="15">#REF!</definedName>
    <definedName name="biddername" localSheetId="23">#REF!</definedName>
    <definedName name="biddername" localSheetId="9">#REF!</definedName>
    <definedName name="biddername" localSheetId="2">#REF!</definedName>
    <definedName name="biddername">#REF!</definedName>
    <definedName name="BL2A" localSheetId="15">'[1]Attach-3 (QR)'!#REF!</definedName>
    <definedName name="BL2A" localSheetId="9">'[2]Attach-3 (QR)'!#REF!</definedName>
    <definedName name="BL2A">#REF!</definedName>
    <definedName name="BL2A2" localSheetId="15">'[1]Attach-3 (QR)'!#REF!</definedName>
    <definedName name="BL2A2" localSheetId="23">'[3]Attach-3 (QR)'!#REF!</definedName>
    <definedName name="BL2A2" localSheetId="9">'[4]Attach-3 (QR)'!#REF!</definedName>
    <definedName name="BL2A2" localSheetId="2">'[5]Attach-3 (QR)'!#REF!</definedName>
    <definedName name="BL2A2">#REF!</definedName>
    <definedName name="BL2AA" localSheetId="15">'[1]Attach-3 (QR)'!#REF!</definedName>
    <definedName name="BL2AA" localSheetId="9">'[2]Attach-3 (QR)'!#REF!</definedName>
    <definedName name="BL2AA">#REF!</definedName>
    <definedName name="BL2AAA" localSheetId="15">'[1]Attach-3 (QR)'!#REF!</definedName>
    <definedName name="BL2AAA" localSheetId="21">'[6]Attach QR'!$J$785</definedName>
    <definedName name="BL2AAA" localSheetId="23">'[3]Attach-3 (QR)'!#REF!</definedName>
    <definedName name="BL2AAA" localSheetId="9">'[4]Attach-3 (QR)'!#REF!</definedName>
    <definedName name="BL2AAA" localSheetId="2">'[5]Attach-3 (QR)'!#REF!</definedName>
    <definedName name="BL2AAA">#REF!</definedName>
    <definedName name="BL2B" localSheetId="15">'[1]Attach-3 (QR)'!#REF!</definedName>
    <definedName name="BL2B" localSheetId="9">'[2]Attach-3 (QR)'!#REF!</definedName>
    <definedName name="BL2B">#REF!</definedName>
    <definedName name="BL2BB" localSheetId="15">'[1]Attach-3 (QR)'!#REF!</definedName>
    <definedName name="BL2BB" localSheetId="23">'[3]Attach-3 (QR)'!#REF!</definedName>
    <definedName name="BL2BB" localSheetId="9">'[4]Attach-3 (QR)'!#REF!</definedName>
    <definedName name="BL2BB" localSheetId="2">'[5]Attach-3 (QR)'!#REF!</definedName>
    <definedName name="BL2BB">#REF!</definedName>
    <definedName name="BL2BBB" localSheetId="15">'[1]Attach-3 (QR)'!#REF!</definedName>
    <definedName name="BL2BBB" localSheetId="21">'[6]Attach QR'!$K$785</definedName>
    <definedName name="BL2BBB" localSheetId="23">'[3]Attach-3 (QR)'!#REF!</definedName>
    <definedName name="BL2BBB" localSheetId="9">'[4]Attach-3 (QR)'!#REF!</definedName>
    <definedName name="BL2BBB" localSheetId="2">'[5]Attach-3 (QR)'!#REF!</definedName>
    <definedName name="BL2BBB">#REF!</definedName>
    <definedName name="BL2C" localSheetId="15">'[1]Attach-3 (QR)'!#REF!</definedName>
    <definedName name="BL2C" localSheetId="9">'[2]Attach-3 (QR)'!#REF!</definedName>
    <definedName name="BL2C">#REF!</definedName>
    <definedName name="BL2CC" localSheetId="15">'[1]Attach-3 (QR)'!#REF!</definedName>
    <definedName name="BL2CC" localSheetId="23">'[3]Attach-3 (QR)'!#REF!</definedName>
    <definedName name="BL2CC" localSheetId="9">'[4]Attach-3 (QR)'!#REF!</definedName>
    <definedName name="BL2CC" localSheetId="2">'[5]Attach-3 (QR)'!#REF!</definedName>
    <definedName name="BL2CC">#REF!</definedName>
    <definedName name="BL2CCC" localSheetId="15">'[1]Attach-3 (QR)'!#REF!</definedName>
    <definedName name="BL2CCC" localSheetId="21">'[6]Attach QR'!$L$785</definedName>
    <definedName name="BL2CCC" localSheetId="23">'[3]Attach-3 (QR)'!#REF!</definedName>
    <definedName name="BL2CCC" localSheetId="9">'[4]Attach-3 (QR)'!#REF!</definedName>
    <definedName name="BL2CCC" localSheetId="2">'[5]Attach-3 (QR)'!#REF!</definedName>
    <definedName name="BL2CCC">#REF!</definedName>
    <definedName name="BL3A" localSheetId="15">'[1]Attach-3 (QR)'!#REF!</definedName>
    <definedName name="BL3A" localSheetId="9">'[2]Attach-3 (QR)'!#REF!</definedName>
    <definedName name="BL3A">#REF!</definedName>
    <definedName name="BL3AA" localSheetId="15">'[1]Attach-3 (QR)'!#REF!</definedName>
    <definedName name="BL3AA" localSheetId="23">'[3]Attach-3 (QR)'!#REF!</definedName>
    <definedName name="BL3AA" localSheetId="9">'[4]Attach-3 (QR)'!#REF!</definedName>
    <definedName name="BL3AA" localSheetId="2">'[5]Attach-3 (QR)'!#REF!</definedName>
    <definedName name="BL3AA">#REF!</definedName>
    <definedName name="BL3AAA" localSheetId="15">'[1]Attach-3 (QR)'!#REF!</definedName>
    <definedName name="BL3AAA" localSheetId="21">'[6]Attach QR'!$J$788</definedName>
    <definedName name="BL3AAA" localSheetId="23">'[3]Attach-3 (QR)'!#REF!</definedName>
    <definedName name="BL3AAA" localSheetId="9">'[4]Attach-3 (QR)'!#REF!</definedName>
    <definedName name="BL3AAA" localSheetId="2">'[5]Attach-3 (QR)'!#REF!</definedName>
    <definedName name="BL3AAA">#REF!</definedName>
    <definedName name="BL3B" localSheetId="15">'[1]Attach-3 (QR)'!#REF!</definedName>
    <definedName name="BL3B" localSheetId="9">'[2]Attach-3 (QR)'!#REF!</definedName>
    <definedName name="BL3B">#REF!</definedName>
    <definedName name="BL3BB" localSheetId="15">'[1]Attach-3 (QR)'!#REF!</definedName>
    <definedName name="BL3BB" localSheetId="23">'[3]Attach-3 (QR)'!#REF!</definedName>
    <definedName name="BL3BB" localSheetId="9">'[4]Attach-3 (QR)'!#REF!</definedName>
    <definedName name="BL3BB" localSheetId="2">'[5]Attach-3 (QR)'!#REF!</definedName>
    <definedName name="BL3BB">#REF!</definedName>
    <definedName name="BL3BBB" localSheetId="15">'[1]Attach-3 (QR)'!#REF!</definedName>
    <definedName name="BL3BBB" localSheetId="21">'[6]Attach QR'!$K$788</definedName>
    <definedName name="BL3BBB" localSheetId="23">'[3]Attach-3 (QR)'!#REF!</definedName>
    <definedName name="BL3BBB" localSheetId="9">'[4]Attach-3 (QR)'!#REF!</definedName>
    <definedName name="BL3BBB" localSheetId="2">'[5]Attach-3 (QR)'!#REF!</definedName>
    <definedName name="BL3BBB">#REF!</definedName>
    <definedName name="BL3C" localSheetId="15">'[1]Attach-3 (QR)'!#REF!</definedName>
    <definedName name="BL3C" localSheetId="9">'[2]Attach-3 (QR)'!#REF!</definedName>
    <definedName name="BL3C">#REF!</definedName>
    <definedName name="BL3CC" localSheetId="15">'[1]Attach-3 (QR)'!#REF!</definedName>
    <definedName name="BL3CC" localSheetId="23">'[3]Attach-3 (QR)'!#REF!</definedName>
    <definedName name="BL3CC" localSheetId="9">'[4]Attach-3 (QR)'!#REF!</definedName>
    <definedName name="BL3CC" localSheetId="2">'[5]Attach-3 (QR)'!#REF!</definedName>
    <definedName name="BL3CC">#REF!</definedName>
    <definedName name="BL3CCC" localSheetId="15">'[1]Attach-3 (QR)'!#REF!</definedName>
    <definedName name="BL3CCC" localSheetId="21">'[6]Attach QR'!$L$788</definedName>
    <definedName name="BL3CCC" localSheetId="23">'[3]Attach-3 (QR)'!#REF!</definedName>
    <definedName name="BL3CCC" localSheetId="9">'[4]Attach-3 (QR)'!#REF!</definedName>
    <definedName name="BL3CCC" localSheetId="2">'[5]Attach-3 (QR)'!#REF!</definedName>
    <definedName name="BL3CCC">#REF!</definedName>
    <definedName name="BL4A" localSheetId="15">'[1]Attach-3 (QR)'!#REF!</definedName>
    <definedName name="BL4A" localSheetId="9">'[2]Attach-3 (QR)'!#REF!</definedName>
    <definedName name="BL4A">#REF!</definedName>
    <definedName name="BL4AA" localSheetId="15">'[1]Attach-3 (QR)'!#REF!</definedName>
    <definedName name="BL4AA" localSheetId="23">'[3]Attach-3 (QR)'!#REF!</definedName>
    <definedName name="BL4AA" localSheetId="9">'[4]Attach-3 (QR)'!#REF!</definedName>
    <definedName name="BL4AA" localSheetId="2">'[5]Attach-3 (QR)'!#REF!</definedName>
    <definedName name="BL4AA">#REF!</definedName>
    <definedName name="BL4AAA" localSheetId="15">'[1]Attach-3 (QR)'!#REF!</definedName>
    <definedName name="BL4AAA" localSheetId="21">'[6]Attach QR'!$J$791</definedName>
    <definedName name="BL4AAA" localSheetId="23">'[3]Attach-3 (QR)'!#REF!</definedName>
    <definedName name="BL4AAA" localSheetId="9">'[4]Attach-3 (QR)'!#REF!</definedName>
    <definedName name="BL4AAA" localSheetId="2">'[5]Attach-3 (QR)'!#REF!</definedName>
    <definedName name="BL4AAA">#REF!</definedName>
    <definedName name="BL4B" localSheetId="15">'[1]Attach-3 (QR)'!#REF!</definedName>
    <definedName name="BL4B" localSheetId="9">'[2]Attach-3 (QR)'!#REF!</definedName>
    <definedName name="BL4B">#REF!</definedName>
    <definedName name="BL4BB" localSheetId="15">'[1]Attach-3 (QR)'!#REF!</definedName>
    <definedName name="BL4BB" localSheetId="23">'[3]Attach-3 (QR)'!#REF!</definedName>
    <definedName name="BL4BB" localSheetId="9">'[4]Attach-3 (QR)'!#REF!</definedName>
    <definedName name="BL4BB" localSheetId="2">'[5]Attach-3 (QR)'!#REF!</definedName>
    <definedName name="BL4BB">#REF!</definedName>
    <definedName name="BL4BBB" localSheetId="15">'[1]Attach-3 (QR)'!#REF!</definedName>
    <definedName name="BL4BBB" localSheetId="21">'[6]Attach QR'!$K$791</definedName>
    <definedName name="BL4BBB" localSheetId="23">'[3]Attach-3 (QR)'!#REF!</definedName>
    <definedName name="BL4BBB" localSheetId="9">'[4]Attach-3 (QR)'!#REF!</definedName>
    <definedName name="BL4BBB" localSheetId="2">'[5]Attach-3 (QR)'!#REF!</definedName>
    <definedName name="BL4BBB">#REF!</definedName>
    <definedName name="BL4C" localSheetId="15">'[1]Attach-3 (QR)'!#REF!</definedName>
    <definedName name="BL4C" localSheetId="9">'[2]Attach-3 (QR)'!#REF!</definedName>
    <definedName name="BL4C">#REF!</definedName>
    <definedName name="BL4CC" localSheetId="15">'[1]Attach-3 (QR)'!#REF!</definedName>
    <definedName name="BL4CC" localSheetId="23">'[3]Attach-3 (QR)'!#REF!</definedName>
    <definedName name="BL4CC" localSheetId="9">'[4]Attach-3 (QR)'!#REF!</definedName>
    <definedName name="BL4CC" localSheetId="2">'[5]Attach-3 (QR)'!#REF!</definedName>
    <definedName name="BL4CC">#REF!</definedName>
    <definedName name="BL4CCC" localSheetId="15">'[1]Attach-3 (QR)'!#REF!</definedName>
    <definedName name="BL4CCC" localSheetId="21">'[6]Attach QR'!$L$791</definedName>
    <definedName name="BL4CCC" localSheetId="23">'[3]Attach-3 (QR)'!#REF!</definedName>
    <definedName name="BL4CCC" localSheetId="9">'[4]Attach-3 (QR)'!#REF!</definedName>
    <definedName name="BL4CCC" localSheetId="2">'[5]Attach-3 (QR)'!#REF!</definedName>
    <definedName name="BL4CCC">#REF!</definedName>
    <definedName name="BL5A" localSheetId="15">'[1]Attach-3 (QR)'!#REF!</definedName>
    <definedName name="BL5A" localSheetId="9">'[2]Attach-3 (QR)'!#REF!</definedName>
    <definedName name="BL5A">#REF!</definedName>
    <definedName name="BL5AA" localSheetId="15">'[1]Attach-3 (QR)'!#REF!</definedName>
    <definedName name="BL5AA" localSheetId="23">'[3]Attach-3 (QR)'!#REF!</definedName>
    <definedName name="BL5AA" localSheetId="9">'[4]Attach-3 (QR)'!#REF!</definedName>
    <definedName name="BL5AA" localSheetId="2">'[5]Attach-3 (QR)'!#REF!</definedName>
    <definedName name="BL5AA">#REF!</definedName>
    <definedName name="BL5AAA" localSheetId="15">'[1]Attach-3 (QR)'!#REF!</definedName>
    <definedName name="BL5AAA" localSheetId="21">'[6]Attach QR'!$J$794</definedName>
    <definedName name="BL5AAA" localSheetId="23">'[3]Attach-3 (QR)'!#REF!</definedName>
    <definedName name="BL5AAA" localSheetId="9">'[4]Attach-3 (QR)'!#REF!</definedName>
    <definedName name="BL5AAA" localSheetId="2">'[5]Attach-3 (QR)'!#REF!</definedName>
    <definedName name="BL5AAA">#REF!</definedName>
    <definedName name="BL5B" localSheetId="15">'[1]Attach-3 (QR)'!#REF!</definedName>
    <definedName name="BL5B" localSheetId="9">'[2]Attach-3 (QR)'!#REF!</definedName>
    <definedName name="BL5B">#REF!</definedName>
    <definedName name="BL5BB" localSheetId="15">'[1]Attach-3 (QR)'!#REF!</definedName>
    <definedName name="BL5BB" localSheetId="23">'[3]Attach-3 (QR)'!#REF!</definedName>
    <definedName name="BL5BB" localSheetId="9">'[4]Attach-3 (QR)'!#REF!</definedName>
    <definedName name="BL5BB" localSheetId="2">'[5]Attach-3 (QR)'!#REF!</definedName>
    <definedName name="BL5BB">#REF!</definedName>
    <definedName name="BL5BBB" localSheetId="15">'[1]Attach-3 (QR)'!#REF!</definedName>
    <definedName name="BL5BBB" localSheetId="21">'[6]Attach QR'!$K$794</definedName>
    <definedName name="BL5BBB" localSheetId="23">'[3]Attach-3 (QR)'!#REF!</definedName>
    <definedName name="BL5BBB" localSheetId="9">'[4]Attach-3 (QR)'!#REF!</definedName>
    <definedName name="BL5BBB" localSheetId="2">'[5]Attach-3 (QR)'!#REF!</definedName>
    <definedName name="BL5BBB">#REF!</definedName>
    <definedName name="BL5C" localSheetId="15">'[1]Attach-3 (QR)'!#REF!</definedName>
    <definedName name="BL5C" localSheetId="9">'[2]Attach-3 (QR)'!#REF!</definedName>
    <definedName name="BL5C">#REF!</definedName>
    <definedName name="BL5CC" localSheetId="15">'[1]Attach-3 (QR)'!#REF!</definedName>
    <definedName name="BL5CC" localSheetId="23">'[3]Attach-3 (QR)'!#REF!</definedName>
    <definedName name="BL5CC" localSheetId="9">'[4]Attach-3 (QR)'!#REF!</definedName>
    <definedName name="BL5CC" localSheetId="2">'[5]Attach-3 (QR)'!#REF!</definedName>
    <definedName name="BL5CC">#REF!</definedName>
    <definedName name="BL5CCC" localSheetId="15">'[1]Attach-3 (QR)'!#REF!</definedName>
    <definedName name="BL5CCC" localSheetId="21">'[6]Attach QR'!$L$794</definedName>
    <definedName name="BL5CCC" localSheetId="23">'[3]Attach-3 (QR)'!#REF!</definedName>
    <definedName name="BL5CCC" localSheetId="9">'[4]Attach-3 (QR)'!#REF!</definedName>
    <definedName name="BL5CCC" localSheetId="2">'[5]Attach-3 (QR)'!#REF!</definedName>
    <definedName name="BL5CCC">#REF!</definedName>
    <definedName name="CAPA1" localSheetId="15">'[1]Attach-3 (QR)'!#REF!</definedName>
    <definedName name="CAPA1" localSheetId="23">'[3]Attach-3 (QR)'!#REF!</definedName>
    <definedName name="CAPA1" localSheetId="9">'[4]Attach-3 (QR)'!#REF!</definedName>
    <definedName name="CAPA1" localSheetId="2">'[5]Attach-3 (QR)'!#REF!</definedName>
    <definedName name="CAPA1">#REF!</definedName>
    <definedName name="CAPA11" localSheetId="15">'[1]Attach-3 (QR)'!#REF!</definedName>
    <definedName name="CAPA11" localSheetId="23">'[3]Attach-3 (QR)'!#REF!</definedName>
    <definedName name="CAPA11" localSheetId="9">'[4]Attach-3 (QR)'!#REF!</definedName>
    <definedName name="CAPA11" localSheetId="2">'[5]Attach-3 (QR)'!#REF!</definedName>
    <definedName name="CAPA11">#REF!</definedName>
    <definedName name="CAPA111" localSheetId="15">'[1]Attach-3 (QR)'!#REF!</definedName>
    <definedName name="CAPA111" localSheetId="21">'[6]Attach QR'!$F$505</definedName>
    <definedName name="CAPA111" localSheetId="23">'[3]Attach-3 (QR)'!#REF!</definedName>
    <definedName name="CAPA111" localSheetId="9">'[4]Attach-3 (QR)'!#REF!</definedName>
    <definedName name="CAPA111" localSheetId="2">'[5]Attach-3 (QR)'!#REF!</definedName>
    <definedName name="CAPA111">#REF!</definedName>
    <definedName name="CAPA2" localSheetId="15">'[1]Attach-3 (QR)'!#REF!</definedName>
    <definedName name="CAPA2" localSheetId="23">'[3]Attach-3 (QR)'!#REF!</definedName>
    <definedName name="CAPA2" localSheetId="9">'[4]Attach-3 (QR)'!#REF!</definedName>
    <definedName name="CAPA2" localSheetId="2">'[5]Attach-3 (QR)'!#REF!</definedName>
    <definedName name="CAPA2">#REF!</definedName>
    <definedName name="CAPA22" localSheetId="15">'[1]Attach-3 (QR)'!#REF!</definedName>
    <definedName name="CAPA22" localSheetId="23">'[3]Attach-3 (QR)'!#REF!</definedName>
    <definedName name="CAPA22" localSheetId="9">'[4]Attach-3 (QR)'!#REF!</definedName>
    <definedName name="CAPA22" localSheetId="2">'[5]Attach-3 (QR)'!#REF!</definedName>
    <definedName name="CAPA22">#REF!</definedName>
    <definedName name="CAPA222" localSheetId="15">'[1]Attach-3 (QR)'!#REF!</definedName>
    <definedName name="CAPA222" localSheetId="21">'[6]Attach QR'!$I$505</definedName>
    <definedName name="CAPA222" localSheetId="23">'[3]Attach-3 (QR)'!#REF!</definedName>
    <definedName name="CAPA222" localSheetId="9">'[4]Attach-3 (QR)'!#REF!</definedName>
    <definedName name="CAPA222" localSheetId="2">'[5]Attach-3 (QR)'!#REF!</definedName>
    <definedName name="CAPA222">#REF!</definedName>
    <definedName name="CAPA3" localSheetId="15">'[1]Attach-3 (QR)'!#REF!</definedName>
    <definedName name="CAPA3" localSheetId="23">'[3]Attach-3 (QR)'!#REF!</definedName>
    <definedName name="CAPA3" localSheetId="9">'[4]Attach-3 (QR)'!#REF!</definedName>
    <definedName name="CAPA3" localSheetId="2">'[5]Attach-3 (QR)'!#REF!</definedName>
    <definedName name="CAPA3">#REF!</definedName>
    <definedName name="CAPA33" localSheetId="15">'[1]Attach-3 (QR)'!#REF!</definedName>
    <definedName name="CAPA33" localSheetId="23">'[3]Attach-3 (QR)'!#REF!</definedName>
    <definedName name="CAPA33" localSheetId="9">'[4]Attach-3 (QR)'!#REF!</definedName>
    <definedName name="CAPA33" localSheetId="2">'[5]Attach-3 (QR)'!#REF!</definedName>
    <definedName name="CAPA33">#REF!</definedName>
    <definedName name="CAPA333" localSheetId="15">'[1]Attach-3 (QR)'!#REF!</definedName>
    <definedName name="CAPA333" localSheetId="21">'[6]Attach QR'!$G$651</definedName>
    <definedName name="CAPA333" localSheetId="23">'[3]Attach-3 (QR)'!#REF!</definedName>
    <definedName name="CAPA333" localSheetId="9">'[4]Attach-3 (QR)'!#REF!</definedName>
    <definedName name="CAPA333" localSheetId="2">'[5]Attach-3 (QR)'!#REF!</definedName>
    <definedName name="CAPA333">#REF!</definedName>
    <definedName name="CAPA4" localSheetId="15">'[1]Attach-3 (QR)'!#REF!</definedName>
    <definedName name="CAPA4" localSheetId="23">'[3]Attach-3 (QR)'!#REF!</definedName>
    <definedName name="CAPA4" localSheetId="9">'[4]Attach-3 (QR)'!#REF!</definedName>
    <definedName name="CAPA4" localSheetId="2">'[5]Attach-3 (QR)'!#REF!</definedName>
    <definedName name="CAPA4">#REF!</definedName>
    <definedName name="CAPA44" localSheetId="15">'[1]Attach-3 (QR)'!#REF!</definedName>
    <definedName name="CAPA44" localSheetId="23">'[3]Attach-3 (QR)'!#REF!</definedName>
    <definedName name="CAPA44" localSheetId="9">'[4]Attach-3 (QR)'!#REF!</definedName>
    <definedName name="CAPA44" localSheetId="2">'[5]Attach-3 (QR)'!#REF!</definedName>
    <definedName name="CAPA44">#REF!</definedName>
    <definedName name="CAPA444" localSheetId="15">'[1]Attach-3 (QR)'!#REF!</definedName>
    <definedName name="CAPA444" localSheetId="21">'[6]Attach QR'!$I$651</definedName>
    <definedName name="CAPA444" localSheetId="23">'[3]Attach-3 (QR)'!#REF!</definedName>
    <definedName name="CAPA444" localSheetId="9">'[4]Attach-3 (QR)'!#REF!</definedName>
    <definedName name="CAPA444" localSheetId="2">'[5]Attach-3 (QR)'!#REF!</definedName>
    <definedName name="CAPA444">#REF!</definedName>
    <definedName name="CAPA7" localSheetId="15">'[1]Attach-3 (QR)'!#REF!</definedName>
    <definedName name="CAPA7" localSheetId="23">'[3]Attach-3 (QR)'!#REF!</definedName>
    <definedName name="CAPA7" localSheetId="9">'[4]Attach-3 (QR)'!#REF!</definedName>
    <definedName name="CAPA7" localSheetId="2">'[5]Attach-3 (QR)'!#REF!</definedName>
    <definedName name="CAPA7">#REF!</definedName>
    <definedName name="CAPA77" localSheetId="15">'[1]Attach-3 (QR)'!#REF!</definedName>
    <definedName name="CAPA77" localSheetId="23">'[3]Attach-3 (QR)'!#REF!</definedName>
    <definedName name="CAPA77" localSheetId="9">'[4]Attach-3 (QR)'!#REF!</definedName>
    <definedName name="CAPA77" localSheetId="2">'[5]Attach-3 (QR)'!#REF!</definedName>
    <definedName name="CAPA77">#REF!</definedName>
    <definedName name="CAPA777" localSheetId="15">'[1]Attach-3 (QR)'!#REF!</definedName>
    <definedName name="CAPA777" localSheetId="21">'[6]Attach QR'!$D$505</definedName>
    <definedName name="CAPA777" localSheetId="23">'[3]Attach-3 (QR)'!#REF!</definedName>
    <definedName name="CAPA777" localSheetId="9">'[4]Attach-3 (QR)'!#REF!</definedName>
    <definedName name="CAPA777" localSheetId="2">'[5]Attach-3 (QR)'!#REF!</definedName>
    <definedName name="CAPA777">#REF!</definedName>
    <definedName name="COO" localSheetId="15">'[7]Sch-1a'!#REF!</definedName>
    <definedName name="COO" localSheetId="9">'[8]Sch-1a'!#REF!</definedName>
    <definedName name="COO" localSheetId="2">'[9]Sch-1a'!#REF!</definedName>
    <definedName name="COO">'[8]Sch-1a'!#REF!</definedName>
    <definedName name="date" localSheetId="15">#REF!</definedName>
    <definedName name="date" localSheetId="23">#REF!</definedName>
    <definedName name="date" localSheetId="9">#REF!</definedName>
    <definedName name="date" localSheetId="2">#REF!</definedName>
    <definedName name="date">#REF!</definedName>
    <definedName name="iii" localSheetId="15">#REF!</definedName>
    <definedName name="iii" localSheetId="23">#REF!</definedName>
    <definedName name="iii" localSheetId="9">#REF!</definedName>
    <definedName name="iii" localSheetId="2">#REF!</definedName>
    <definedName name="iii">#REF!</definedName>
    <definedName name="LA">#REF!</definedName>
    <definedName name="logo1">"Picture 7"</definedName>
    <definedName name="MANU1" localSheetId="15">'[1]Attach-3 (QR)'!#REF!</definedName>
    <definedName name="MANU1" localSheetId="23">'[3]Attach-3 (QR)'!#REF!</definedName>
    <definedName name="MANU1" localSheetId="9">'[4]Attach-3 (QR)'!#REF!</definedName>
    <definedName name="MANU1" localSheetId="2">'[5]Attach-3 (QR)'!#REF!</definedName>
    <definedName name="MANU1">#REF!</definedName>
    <definedName name="MANU11" localSheetId="15">'[1]Attach-3 (QR)'!#REF!</definedName>
    <definedName name="MANU11" localSheetId="23">'[3]Attach-3 (QR)'!#REF!</definedName>
    <definedName name="MANU11" localSheetId="9">'[4]Attach-3 (QR)'!#REF!</definedName>
    <definedName name="MANU11" localSheetId="2">'[5]Attach-3 (QR)'!#REF!</definedName>
    <definedName name="MANU11">#REF!</definedName>
    <definedName name="MANU111" localSheetId="15">'[1]Attach-3 (QR)'!#REF!</definedName>
    <definedName name="MANU111" localSheetId="21">'[6]Attach QR'!$H$350</definedName>
    <definedName name="MANU111" localSheetId="23">'[3]Attach-3 (QR)'!#REF!</definedName>
    <definedName name="MANU111" localSheetId="9">'[4]Attach-3 (QR)'!#REF!</definedName>
    <definedName name="MANU111" localSheetId="2">'[5]Attach-3 (QR)'!#REF!</definedName>
    <definedName name="MANU111">#REF!</definedName>
    <definedName name="MANU2" localSheetId="15">'[1]Attach-3 (QR)'!#REF!</definedName>
    <definedName name="MANU2" localSheetId="23">'[3]Attach-3 (QR)'!#REF!</definedName>
    <definedName name="MANU2" localSheetId="9">'[4]Attach-3 (QR)'!#REF!</definedName>
    <definedName name="MANU2" localSheetId="2">'[5]Attach-3 (QR)'!#REF!</definedName>
    <definedName name="MANU2">#REF!</definedName>
    <definedName name="MANU22" localSheetId="15">'[1]Attach-3 (QR)'!#REF!</definedName>
    <definedName name="MANU22" localSheetId="23">'[3]Attach-3 (QR)'!#REF!</definedName>
    <definedName name="MANU22" localSheetId="9">'[4]Attach-3 (QR)'!#REF!</definedName>
    <definedName name="MANU22" localSheetId="2">'[5]Attach-3 (QR)'!#REF!</definedName>
    <definedName name="MANU22">#REF!</definedName>
    <definedName name="MANU222" localSheetId="15">'[1]Attach-3 (QR)'!#REF!</definedName>
    <definedName name="MANU222" localSheetId="21">'[6]Attach QR'!$H$419</definedName>
    <definedName name="MANU222" localSheetId="23">'[3]Attach-3 (QR)'!#REF!</definedName>
    <definedName name="MANU222" localSheetId="9">'[4]Attach-3 (QR)'!#REF!</definedName>
    <definedName name="MANU222" localSheetId="2">'[5]Attach-3 (QR)'!#REF!</definedName>
    <definedName name="MANU222">#REF!</definedName>
    <definedName name="MANU3" localSheetId="15">'[1]Attach-3 (QR)'!#REF!</definedName>
    <definedName name="MANU3" localSheetId="23">'[3]Attach-3 (QR)'!#REF!</definedName>
    <definedName name="MANU3" localSheetId="9">'[4]Attach-3 (QR)'!#REF!</definedName>
    <definedName name="MANU3" localSheetId="2">'[5]Attach-3 (QR)'!#REF!</definedName>
    <definedName name="MANU3">#REF!</definedName>
    <definedName name="MANU33" localSheetId="15">'[1]Attach-3 (QR)'!#REF!</definedName>
    <definedName name="MANU33" localSheetId="23">'[3]Attach-3 (QR)'!#REF!</definedName>
    <definedName name="MANU33" localSheetId="9">'[4]Attach-3 (QR)'!#REF!</definedName>
    <definedName name="MANU33" localSheetId="2">'[5]Attach-3 (QR)'!#REF!</definedName>
    <definedName name="MANU33">#REF!</definedName>
    <definedName name="MANU333" localSheetId="15">'[1]Attach-3 (QR)'!#REF!</definedName>
    <definedName name="MANU333" localSheetId="21">'[6]Attach QR'!$G$560</definedName>
    <definedName name="MANU333" localSheetId="23">'[3]Attach-3 (QR)'!#REF!</definedName>
    <definedName name="MANU333" localSheetId="9">'[4]Attach-3 (QR)'!#REF!</definedName>
    <definedName name="MANU333" localSheetId="2">'[5]Attach-3 (QR)'!#REF!</definedName>
    <definedName name="MANU333">#REF!</definedName>
    <definedName name="MANU4" localSheetId="15">'[1]Attach-3 (QR)'!#REF!</definedName>
    <definedName name="MANU4" localSheetId="23">'[3]Attach-3 (QR)'!#REF!</definedName>
    <definedName name="MANU4" localSheetId="9">'[4]Attach-3 (QR)'!#REF!</definedName>
    <definedName name="MANU4" localSheetId="2">'[5]Attach-3 (QR)'!#REF!</definedName>
    <definedName name="MANU4">#REF!</definedName>
    <definedName name="MANU44" localSheetId="15">'[1]Attach-3 (QR)'!#REF!</definedName>
    <definedName name="MANU44" localSheetId="23">'[3]Attach-3 (QR)'!#REF!</definedName>
    <definedName name="MANU44" localSheetId="9">'[4]Attach-3 (QR)'!#REF!</definedName>
    <definedName name="MANU44" localSheetId="2">'[5]Attach-3 (QR)'!#REF!</definedName>
    <definedName name="MANU44">#REF!</definedName>
    <definedName name="MANU444" localSheetId="15">'[1]Attach-3 (QR)'!#REF!</definedName>
    <definedName name="MANU444" localSheetId="21">'[6]Attach QR'!$I$560</definedName>
    <definedName name="MANU444" localSheetId="23">'[3]Attach-3 (QR)'!#REF!</definedName>
    <definedName name="MANU444" localSheetId="9">'[4]Attach-3 (QR)'!#REF!</definedName>
    <definedName name="MANU444" localSheetId="2">'[5]Attach-3 (QR)'!#REF!</definedName>
    <definedName name="MANU444">#REF!</definedName>
    <definedName name="MANU5" localSheetId="15">'[1]Attach-3 (QR)'!#REF!</definedName>
    <definedName name="MANU5" localSheetId="23">'[3]Attach-3 (QR)'!#REF!</definedName>
    <definedName name="MANU5" localSheetId="9">'[4]Attach-3 (QR)'!#REF!</definedName>
    <definedName name="MANU5" localSheetId="2">'[5]Attach-3 (QR)'!#REF!</definedName>
    <definedName name="MANU5">#REF!</definedName>
    <definedName name="MANU55" localSheetId="15">'[1]Attach-3 (QR)'!#REF!</definedName>
    <definedName name="MANU55" localSheetId="23">'[3]Attach-3 (QR)'!#REF!</definedName>
    <definedName name="MANU55" localSheetId="9">'[4]Attach-3 (QR)'!#REF!</definedName>
    <definedName name="MANU55" localSheetId="2">'[5]Attach-3 (QR)'!#REF!</definedName>
    <definedName name="MANU55">#REF!</definedName>
    <definedName name="MANU555" localSheetId="15">'[1]Attach-3 (QR)'!#REF!</definedName>
    <definedName name="MANU555" localSheetId="21">'[6]Attach QR'!$E$560</definedName>
    <definedName name="MANU555" localSheetId="23">'[3]Attach-3 (QR)'!#REF!</definedName>
    <definedName name="MANU555" localSheetId="9">'[4]Attach-3 (QR)'!#REF!</definedName>
    <definedName name="MANU555" localSheetId="2">'[5]Attach-3 (QR)'!#REF!</definedName>
    <definedName name="MANU555">#REF!</definedName>
    <definedName name="PATH1" localSheetId="15">'[1]Attach-3 (QR)'!#REF!</definedName>
    <definedName name="PATH1" localSheetId="23">'[3]Attach-3 (QR)'!#REF!</definedName>
    <definedName name="PATH1" localSheetId="9">'[4]Attach-3 (QR)'!#REF!</definedName>
    <definedName name="PATH1" localSheetId="2">'[5]Attach-3 (QR)'!#REF!</definedName>
    <definedName name="PATH1">#REF!</definedName>
    <definedName name="PATH11" localSheetId="15">'[1]Attach-3 (QR)'!#REF!</definedName>
    <definedName name="PATH11" localSheetId="23">'[3]Attach-3 (QR)'!#REF!</definedName>
    <definedName name="PATH11" localSheetId="9">'[4]Attach-3 (QR)'!#REF!</definedName>
    <definedName name="PATH11" localSheetId="2">'[5]Attach-3 (QR)'!#REF!</definedName>
    <definedName name="PATH11">#REF!</definedName>
    <definedName name="PATH111" localSheetId="15">'[1]Attach-3 (QR)'!#REF!</definedName>
    <definedName name="PATH111" localSheetId="21">'[6]Attach QR'!$G$170</definedName>
    <definedName name="PATH111" localSheetId="23">'[3]Attach-3 (QR)'!#REF!</definedName>
    <definedName name="PATH111" localSheetId="9">'[4]Attach-3 (QR)'!#REF!</definedName>
    <definedName name="PATH111" localSheetId="2">'[5]Attach-3 (QR)'!#REF!</definedName>
    <definedName name="PATH111">#REF!</definedName>
    <definedName name="PATH2" localSheetId="15">'[1]Attach-3 (QR)'!#REF!</definedName>
    <definedName name="PATH2" localSheetId="23">'[3]Attach-3 (QR)'!#REF!</definedName>
    <definedName name="PATH2" localSheetId="9">'[4]Attach-3 (QR)'!#REF!</definedName>
    <definedName name="PATH2" localSheetId="2">'[5]Attach-3 (QR)'!#REF!</definedName>
    <definedName name="PATH2">#REF!</definedName>
    <definedName name="PATH22" localSheetId="15">'[1]Attach-3 (QR)'!#REF!</definedName>
    <definedName name="PATH22" localSheetId="23">'[3]Attach-3 (QR)'!#REF!</definedName>
    <definedName name="PATH22" localSheetId="9">'[4]Attach-3 (QR)'!#REF!</definedName>
    <definedName name="PATH22" localSheetId="2">'[5]Attach-3 (QR)'!#REF!</definedName>
    <definedName name="PATH22">#REF!</definedName>
    <definedName name="PATH222" localSheetId="15">'[1]Attach-3 (QR)'!#REF!</definedName>
    <definedName name="PATH222" localSheetId="21">'[6]Attach QR'!$I$170</definedName>
    <definedName name="PATH222" localSheetId="23">'[3]Attach-3 (QR)'!#REF!</definedName>
    <definedName name="PATH222" localSheetId="9">'[4]Attach-3 (QR)'!#REF!</definedName>
    <definedName name="PATH222" localSheetId="2">'[5]Attach-3 (QR)'!#REF!</definedName>
    <definedName name="PATH222">#REF!</definedName>
    <definedName name="PATH3" localSheetId="15">'[1]Attach-3 (QR)'!#REF!</definedName>
    <definedName name="PATH3" localSheetId="23">'[3]Attach-3 (QR)'!#REF!</definedName>
    <definedName name="PATH3" localSheetId="9">'[4]Attach-3 (QR)'!#REF!</definedName>
    <definedName name="PATH3" localSheetId="2">'[5]Attach-3 (QR)'!#REF!</definedName>
    <definedName name="PATH3">#REF!</definedName>
    <definedName name="PATH33" localSheetId="15">'[1]Attach-3 (QR)'!#REF!</definedName>
    <definedName name="PATH33" localSheetId="23">'[3]Attach-3 (QR)'!#REF!</definedName>
    <definedName name="PATH33" localSheetId="9">'[4]Attach-3 (QR)'!#REF!</definedName>
    <definedName name="PATH33" localSheetId="2">'[5]Attach-3 (QR)'!#REF!</definedName>
    <definedName name="PATH33">#REF!</definedName>
    <definedName name="PATH333" localSheetId="15">'[1]Attach-3 (QR)'!#REF!</definedName>
    <definedName name="PATH333" localSheetId="21">'[6]Attach QR'!$G$246</definedName>
    <definedName name="PATH333" localSheetId="23">'[3]Attach-3 (QR)'!#REF!</definedName>
    <definedName name="PATH333" localSheetId="9">'[4]Attach-3 (QR)'!#REF!</definedName>
    <definedName name="PATH333" localSheetId="2">'[5]Attach-3 (QR)'!#REF!</definedName>
    <definedName name="PATH333">#REF!</definedName>
    <definedName name="PATH4" localSheetId="15">'[1]Attach-3 (QR)'!#REF!</definedName>
    <definedName name="PATH4" localSheetId="23">'[3]Attach-3 (QR)'!#REF!</definedName>
    <definedName name="PATH4" localSheetId="9">'[4]Attach-3 (QR)'!#REF!</definedName>
    <definedName name="PATH4" localSheetId="2">'[5]Attach-3 (QR)'!#REF!</definedName>
    <definedName name="PATH4">#REF!</definedName>
    <definedName name="PATH44" localSheetId="15">'[1]Attach-3 (QR)'!#REF!</definedName>
    <definedName name="PATH44" localSheetId="23">'[3]Attach-3 (QR)'!#REF!</definedName>
    <definedName name="PATH44" localSheetId="9">'[4]Attach-3 (QR)'!#REF!</definedName>
    <definedName name="PATH44" localSheetId="2">'[5]Attach-3 (QR)'!#REF!</definedName>
    <definedName name="PATH44">#REF!</definedName>
    <definedName name="PATH444" localSheetId="15">'[1]Attach-3 (QR)'!#REF!</definedName>
    <definedName name="PATH444" localSheetId="21">'[6]Attach QR'!$I$246</definedName>
    <definedName name="PATH444" localSheetId="23">'[3]Attach-3 (QR)'!#REF!</definedName>
    <definedName name="PATH444" localSheetId="9">'[4]Attach-3 (QR)'!#REF!</definedName>
    <definedName name="PATH444" localSheetId="2">'[5]Attach-3 (QR)'!#REF!</definedName>
    <definedName name="PATH444">#REF!</definedName>
    <definedName name="PATH5" localSheetId="15">'[1]Attach-3 (QR)'!#REF!</definedName>
    <definedName name="PATH5" localSheetId="23">'[3]Attach-3 (QR)'!#REF!</definedName>
    <definedName name="PATH5" localSheetId="9">'[4]Attach-3 (QR)'!#REF!</definedName>
    <definedName name="PATH5" localSheetId="2">'[5]Attach-3 (QR)'!#REF!</definedName>
    <definedName name="PATH5">#REF!</definedName>
    <definedName name="PATH55" localSheetId="15">'[1]Attach-3 (QR)'!#REF!</definedName>
    <definedName name="PATH55" localSheetId="23">'[3]Attach-3 (QR)'!#REF!</definedName>
    <definedName name="PATH55" localSheetId="9">'[4]Attach-3 (QR)'!#REF!</definedName>
    <definedName name="PATH55" localSheetId="2">'[5]Attach-3 (QR)'!#REF!</definedName>
    <definedName name="PATH55">#REF!</definedName>
    <definedName name="PATH555" localSheetId="15">'[1]Attach-3 (QR)'!#REF!</definedName>
    <definedName name="PATH555" localSheetId="23">'[3]Attach-3 (QR)'!#REF!</definedName>
    <definedName name="PATH555" localSheetId="9">'[4]Attach-3 (QR)'!#REF!</definedName>
    <definedName name="PATH555" localSheetId="2">'[5]Attach-3 (QR)'!#REF!</definedName>
    <definedName name="PATH555">#REF!</definedName>
    <definedName name="PATHAR1" localSheetId="15">'[1]Attach-3 (QR)'!#REF!</definedName>
    <definedName name="PATHAR1" localSheetId="9">'[2]Attach-3 (QR)'!#REF!</definedName>
    <definedName name="PATHAR1">#REF!</definedName>
    <definedName name="PATHAR2" localSheetId="15">'[1]Attach-3 (QR)'!#REF!</definedName>
    <definedName name="PATHAR2" localSheetId="9">'[2]Attach-3 (QR)'!#REF!</definedName>
    <definedName name="PATHAR2">#REF!</definedName>
    <definedName name="PATHAR3" localSheetId="15">'[1]Attach-3 (QR)'!#REF!</definedName>
    <definedName name="PATHAR3" localSheetId="21">'[6]Attach QR'!$AO$750</definedName>
    <definedName name="PATHAR3" localSheetId="9">'[2]Attach-3 (QR)'!#REF!</definedName>
    <definedName name="PATHAR3">#REF!</definedName>
    <definedName name="PATHJV1" localSheetId="15">'[1]Attach-3 (QR)'!#REF!</definedName>
    <definedName name="PATHJV1" localSheetId="23">'[3]Attach-3 (QR)'!#REF!</definedName>
    <definedName name="PATHJV1" localSheetId="9">'[4]Attach-3 (QR)'!#REF!</definedName>
    <definedName name="PATHJV1" localSheetId="2">'[5]Attach-3 (QR)'!#REF!</definedName>
    <definedName name="PATHJV1">#REF!</definedName>
    <definedName name="PATHJV11" localSheetId="15">'[1]Attach-3 (QR)'!#REF!</definedName>
    <definedName name="PATHJV11" localSheetId="23">'[3]Attach-3 (QR)'!#REF!</definedName>
    <definedName name="PATHJV11" localSheetId="9">'[4]Attach-3 (QR)'!#REF!</definedName>
    <definedName name="PATHJV11" localSheetId="2">'[5]Attach-3 (QR)'!#REF!</definedName>
    <definedName name="PATHJV11">#REF!</definedName>
    <definedName name="PATHJV111" localSheetId="15">'[1]Attach-3 (QR)'!#REF!</definedName>
    <definedName name="PATHJV111" localSheetId="23">'[3]Attach-3 (QR)'!#REF!</definedName>
    <definedName name="PATHJV111" localSheetId="9">'[4]Attach-3 (QR)'!#REF!</definedName>
    <definedName name="PATHJV111" localSheetId="2">'[5]Attach-3 (QR)'!#REF!</definedName>
    <definedName name="PATHJV111">#REF!</definedName>
    <definedName name="PATHJV2" localSheetId="15">'[1]Attach-3 (QR)'!#REF!</definedName>
    <definedName name="PATHJV2" localSheetId="23">'[3]Attach-3 (QR)'!#REF!</definedName>
    <definedName name="PATHJV2" localSheetId="9">'[4]Attach-3 (QR)'!#REF!</definedName>
    <definedName name="PATHJV2" localSheetId="2">'[5]Attach-3 (QR)'!#REF!</definedName>
    <definedName name="PATHJV2">#REF!</definedName>
    <definedName name="PATHJV22" localSheetId="15">'[1]Attach-3 (QR)'!#REF!</definedName>
    <definedName name="PATHJV22" localSheetId="23">'[3]Attach-3 (QR)'!#REF!</definedName>
    <definedName name="PATHJV22" localSheetId="9">'[4]Attach-3 (QR)'!#REF!</definedName>
    <definedName name="PATHJV22" localSheetId="2">'[5]Attach-3 (QR)'!#REF!</definedName>
    <definedName name="PATHJV22">#REF!</definedName>
    <definedName name="PATHJV222" localSheetId="15">'[1]Attach-3 (QR)'!#REF!</definedName>
    <definedName name="PATHJV222" localSheetId="23">'[3]Attach-3 (QR)'!#REF!</definedName>
    <definedName name="PATHJV222" localSheetId="9">'[4]Attach-3 (QR)'!#REF!</definedName>
    <definedName name="PATHJV222" localSheetId="2">'[5]Attach-3 (QR)'!#REF!</definedName>
    <definedName name="PATHJV222">#REF!</definedName>
    <definedName name="PATHJV3" localSheetId="15">'[1]Attach-3 (QR)'!#REF!</definedName>
    <definedName name="PATHJV3" localSheetId="21">'[6]Attach QR'!$I$61</definedName>
    <definedName name="PATHJV3" localSheetId="23">'[3]Attach-3 (QR)'!#REF!</definedName>
    <definedName name="PATHJV3" localSheetId="9">'[4]Attach-3 (QR)'!#REF!</definedName>
    <definedName name="PATHJV3" localSheetId="2">'[5]Attach-3 (QR)'!#REF!</definedName>
    <definedName name="PATHJV3">#REF!</definedName>
    <definedName name="PATHJV33" localSheetId="15">'[1]Attach-3 (QR)'!#REF!</definedName>
    <definedName name="PATHJV33" localSheetId="21">'[6]Attach QR'!$G$61</definedName>
    <definedName name="PATHJV33" localSheetId="23">'[3]Attach-3 (QR)'!#REF!</definedName>
    <definedName name="PATHJV33" localSheetId="9">'[4]Attach-3 (QR)'!#REF!</definedName>
    <definedName name="PATHJV33" localSheetId="2">'[5]Attach-3 (QR)'!#REF!</definedName>
    <definedName name="PATHJV33">#REF!</definedName>
    <definedName name="PATHJV333" localSheetId="15">'[1]Attach-3 (QR)'!#REF!</definedName>
    <definedName name="PATHJV333" localSheetId="21">'[6]Attach QR'!$E$61</definedName>
    <definedName name="PATHJV333" localSheetId="23">'[3]Attach-3 (QR)'!#REF!</definedName>
    <definedName name="PATHJV333" localSheetId="9">'[4]Attach-3 (QR)'!#REF!</definedName>
    <definedName name="PATHJV333" localSheetId="2">'[5]Attach-3 (QR)'!#REF!</definedName>
    <definedName name="PATHJV333">#REF!</definedName>
    <definedName name="PATHJVPR1" localSheetId="15">'[1]Attach-3 (QR)'!#REF!</definedName>
    <definedName name="PATHJVPR1" localSheetId="9">'[2]Attach-3 (QR)'!#REF!</definedName>
    <definedName name="PATHJVPR1">#REF!</definedName>
    <definedName name="PATHJVPR11" localSheetId="15">'[1]Attach-3 (QR)'!#REF!</definedName>
    <definedName name="PATHJVPR11" localSheetId="23">'[3]Attach-3 (QR)'!#REF!</definedName>
    <definedName name="PATHJVPR11" localSheetId="9">'[4]Attach-3 (QR)'!#REF!</definedName>
    <definedName name="PATHJVPR11" localSheetId="2">'[5]Attach-3 (QR)'!#REF!</definedName>
    <definedName name="PATHJVPR11">#REF!</definedName>
    <definedName name="PATHJVPR111" localSheetId="15">'[1]Attach-3 (QR)'!#REF!</definedName>
    <definedName name="PATHJVPR111" localSheetId="21">'[6]Attach QR'!$K$782</definedName>
    <definedName name="PATHJVPR111" localSheetId="23">'[3]Attach-3 (QR)'!#REF!</definedName>
    <definedName name="PATHJVPR111" localSheetId="9">'[4]Attach-3 (QR)'!#REF!</definedName>
    <definedName name="PATHJVPR111" localSheetId="2">'[5]Attach-3 (QR)'!#REF!</definedName>
    <definedName name="PATHJVPR111">#REF!</definedName>
    <definedName name="PATHJVPR2" localSheetId="15">'[1]Attach-3 (QR)'!#REF!</definedName>
    <definedName name="PATHJVPR2" localSheetId="9">'[2]Attach-3 (QR)'!#REF!</definedName>
    <definedName name="PATHJVPR2">#REF!</definedName>
    <definedName name="PATHJVPR22" localSheetId="15">'[1]Attach-3 (QR)'!#REF!</definedName>
    <definedName name="PATHJVPR22" localSheetId="23">'[3]Attach-3 (QR)'!#REF!</definedName>
    <definedName name="PATHJVPR22" localSheetId="9">'[4]Attach-3 (QR)'!#REF!</definedName>
    <definedName name="PATHJVPR22" localSheetId="2">'[5]Attach-3 (QR)'!#REF!</definedName>
    <definedName name="PATHJVPR22">#REF!</definedName>
    <definedName name="PATHJVPR222" localSheetId="15">'[1]Attach-3 (QR)'!#REF!</definedName>
    <definedName name="PATHJVPR222" localSheetId="21">'[6]Attach QR'!$L$782</definedName>
    <definedName name="PATHJVPR222" localSheetId="23">'[3]Attach-3 (QR)'!#REF!</definedName>
    <definedName name="PATHJVPR222" localSheetId="9">'[4]Attach-3 (QR)'!#REF!</definedName>
    <definedName name="PATHJVPR222" localSheetId="2">'[5]Attach-3 (QR)'!#REF!</definedName>
    <definedName name="PATHJVPR222">#REF!</definedName>
    <definedName name="PATHLA1" localSheetId="15">'[1]Attach-3 (QR)'!#REF!</definedName>
    <definedName name="PATHLA1" localSheetId="23">'[3]Attach-3 (QR)'!#REF!</definedName>
    <definedName name="PATHLA1" localSheetId="9">'[4]Attach-3 (QR)'!#REF!</definedName>
    <definedName name="PATHLA1" localSheetId="2">'[5]Attach-3 (QR)'!#REF!</definedName>
    <definedName name="PATHLA1">#REF!</definedName>
    <definedName name="PATHLA2" localSheetId="15">'[1]Attach-3 (QR)'!#REF!</definedName>
    <definedName name="PATHLA2" localSheetId="23">'[3]Attach-3 (QR)'!#REF!</definedName>
    <definedName name="PATHLA2" localSheetId="9">'[4]Attach-3 (QR)'!#REF!</definedName>
    <definedName name="PATHLA2" localSheetId="2">'[5]Attach-3 (QR)'!#REF!</definedName>
    <definedName name="PATHLA2">#REF!</definedName>
    <definedName name="PATHLA3" localSheetId="15">'[1]Attach-3 (QR)'!#REF!</definedName>
    <definedName name="PATHLA3" localSheetId="21">'[6]Attach QR'!$D$651</definedName>
    <definedName name="PATHLA3" localSheetId="23">'[3]Attach-3 (QR)'!#REF!</definedName>
    <definedName name="PATHLA3" localSheetId="9">'[4]Attach-3 (QR)'!#REF!</definedName>
    <definedName name="PATHLA3" localSheetId="2">'[5]Attach-3 (QR)'!#REF!</definedName>
    <definedName name="PATHLA3">#REF!</definedName>
    <definedName name="PATHLP1" localSheetId="15">'[1]Attach-3 (QR)'!#REF!</definedName>
    <definedName name="PATHLP1" localSheetId="9">'[2]Attach-3 (QR)'!#REF!</definedName>
    <definedName name="PATHLP1">#REF!</definedName>
    <definedName name="PATHLP2" localSheetId="15">'[1]Attach-3 (QR)'!#REF!</definedName>
    <definedName name="PATHLP2" localSheetId="23">'[3]Attach-3 (QR)'!#REF!</definedName>
    <definedName name="PATHLP2" localSheetId="9">'[4]Attach-3 (QR)'!#REF!</definedName>
    <definedName name="PATHLP2" localSheetId="2">'[5]Attach-3 (QR)'!#REF!</definedName>
    <definedName name="PATHLP2">#REF!</definedName>
    <definedName name="PATHLP3" localSheetId="15">'[1]Attach-3 (QR)'!#REF!</definedName>
    <definedName name="PATHLP3" localSheetId="21">'[6]Attach QR'!$J$782</definedName>
    <definedName name="PATHLP3" localSheetId="23">'[3]Attach-3 (QR)'!#REF!</definedName>
    <definedName name="PATHLP3" localSheetId="9">'[4]Attach-3 (QR)'!#REF!</definedName>
    <definedName name="PATHLP3" localSheetId="2">'[5]Attach-3 (QR)'!#REF!</definedName>
    <definedName name="PATHLP3">#REF!</definedName>
    <definedName name="PATHPR1" localSheetId="15">'[1]Attach-3 (QR)'!#REF!</definedName>
    <definedName name="PATHPR1" localSheetId="9">'[2]Attach-3 (QR)'!#REF!</definedName>
    <definedName name="PATHPR1">#REF!</definedName>
    <definedName name="PATHPR2" localSheetId="15">'[1]Attach-3 (QR)'!#REF!</definedName>
    <definedName name="PATHPR2" localSheetId="23">'[3]Attach-3 (QR)'!#REF!</definedName>
    <definedName name="PATHPR2" localSheetId="9">'[4]Attach-3 (QR)'!#REF!</definedName>
    <definedName name="PATHPR2" localSheetId="2">'[5]Attach-3 (QR)'!#REF!</definedName>
    <definedName name="PATHPR2">#REF!</definedName>
    <definedName name="_xlnm.Print_Area" localSheetId="13">'Attach 10'!$A$1:$F$18</definedName>
    <definedName name="_xlnm.Print_Area" localSheetId="14">'Attach 11'!$A$1:$E$29</definedName>
    <definedName name="_xlnm.Print_Area" localSheetId="15">'Attach 12'!$A$1:$F$118</definedName>
    <definedName name="_xlnm.Print_Area" localSheetId="16">'Attach 13'!$A$1:$E$27</definedName>
    <definedName name="_xlnm.Print_Area" localSheetId="17">'Attach 14'!$A$1:$E$29</definedName>
    <definedName name="_xlnm.Print_Area" localSheetId="18">'Attach 14-IP'!$A$8:$I$220</definedName>
    <definedName name="_xlnm.Print_Area" localSheetId="19">'Attach 15'!$A$1:$E$93</definedName>
    <definedName name="_xlnm.Print_Area" localSheetId="20">'Attach 16'!$A$1:$L$90</definedName>
    <definedName name="_xlnm.Print_Area" localSheetId="21">'Attach 17'!$A$1:$E$33</definedName>
    <definedName name="_xlnm.Print_Area" localSheetId="22">'Attach 18'!$A$1:$E$24</definedName>
    <definedName name="_xlnm.Print_Area" localSheetId="23">'Attach 18 SP'!$A$7:$I$157</definedName>
    <definedName name="_xlnm.Print_Area" localSheetId="24">'Attach 19'!$A$1:$E$31</definedName>
    <definedName name="_xlnm.Print_Area" localSheetId="3">'Attach 3(JV)'!$A$1:$E$28</definedName>
    <definedName name="_xlnm.Print_Area" localSheetId="4">'Attach 3(QR)'!$A$1:$E$28</definedName>
    <definedName name="_xlnm.Print_Area" localSheetId="5">'Attach 4'!$A$1:$G$25</definedName>
    <definedName name="_xlnm.Print_Area" localSheetId="6">'Attach 4 (A)'!$A$1:$E$27</definedName>
    <definedName name="_xlnm.Print_Area" localSheetId="7">'Attach 4 (B)'!$A$1:$E$26</definedName>
    <definedName name="_xlnm.Print_Area" localSheetId="8">'Attach 5'!$A$1:$E$34</definedName>
    <definedName name="_xlnm.Print_Area" localSheetId="9">'Attach 5A'!$A$1:$E$35</definedName>
    <definedName name="_xlnm.Print_Area" localSheetId="10">'Attach 6'!$A$1:$E$28</definedName>
    <definedName name="_xlnm.Print_Area" localSheetId="11">'Attach 7'!$A$1:$E$18</definedName>
    <definedName name="_xlnm.Print_Area" localSheetId="12">'Attach 9'!$A$1:$H$54</definedName>
    <definedName name="_xlnm.Print_Area" localSheetId="25">'Bid Form 1st Envelope '!$A$1:$F$113</definedName>
    <definedName name="_xlnm.Print_Area" localSheetId="1">Cover!$A$1:$F$20</definedName>
    <definedName name="_xlnm.Print_Area" localSheetId="2">'Names of Bidder'!$B$1:$G$29</definedName>
    <definedName name="_xlnm.Print_Titles" localSheetId="12">'Attach 9'!$17:$17</definedName>
    <definedName name="printedname" localSheetId="15">#REF!</definedName>
    <definedName name="printedname" localSheetId="23">#REF!</definedName>
    <definedName name="printedname" localSheetId="9">#REF!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5">#REF!</definedName>
    <definedName name="_xlnm.Recorder" localSheetId="21">#REF!</definedName>
    <definedName name="_xlnm.Recorder" localSheetId="22">#REF!</definedName>
    <definedName name="_xlnm.Recorder" localSheetId="9">#REF!</definedName>
    <definedName name="_xlnm.Recorder" localSheetId="2">#REF!</definedName>
    <definedName name="_xlnm.Recorder">#REF!</definedName>
    <definedName name="sss" localSheetId="15">'[10]Attach-3 (QR)'!#REF!</definedName>
    <definedName name="sss" localSheetId="2">'[10]Attach-3 (QR)'!#REF!</definedName>
    <definedName name="sss">'[11]Attach-3 (QR)'!#REF!</definedName>
    <definedName name="TEST" localSheetId="15">#REF!</definedName>
    <definedName name="TEST" localSheetId="21">#REF!</definedName>
    <definedName name="TEST" localSheetId="22">#REF!</definedName>
    <definedName name="TEST" localSheetId="9">#REF!</definedName>
    <definedName name="TEST" localSheetId="2">#REF!</definedName>
    <definedName name="TEST">#REF!</definedName>
    <definedName name="TO">#REF!</definedName>
    <definedName name="ttt" localSheetId="15">#REF!</definedName>
    <definedName name="ttt" localSheetId="23">#REF!</definedName>
    <definedName name="ttt" localSheetId="9">#REF!</definedName>
    <definedName name="ttt" localSheetId="2">#REF!</definedName>
    <definedName name="ttt">#REF!</definedName>
    <definedName name="typeofbidder" localSheetId="15">#REF!</definedName>
    <definedName name="typeofbidder" localSheetId="23">#REF!</definedName>
    <definedName name="typeofbidder" localSheetId="9">#REF!</definedName>
    <definedName name="typeofbidder" localSheetId="2">#REF!</definedName>
    <definedName name="typeofbidder">#REF!</definedName>
    <definedName name="uuu" localSheetId="15">#REF!</definedName>
    <definedName name="uuu" localSheetId="23">#REF!</definedName>
    <definedName name="uuu" localSheetId="9">#REF!</definedName>
    <definedName name="uuu" localSheetId="2">#REF!</definedName>
    <definedName name="uuu">#REF!</definedName>
    <definedName name="yyy" localSheetId="15">#REF!</definedName>
    <definedName name="yyy" localSheetId="23">#REF!</definedName>
    <definedName name="yyy" localSheetId="9">#REF!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19" hidden="1">'Attach 15'!$H:$H</definedName>
    <definedName name="Z_05855B4F_D61E_4C97_B759_B2F96767F6F8_.wvu.Cols" localSheetId="23" hidden="1">'Attach 18 SP'!$J:$P</definedName>
    <definedName name="Z_05855B4F_D61E_4C97_B759_B2F96767F6F8_.wvu.Cols" localSheetId="3" hidden="1">'Attach 3(JV)'!$G:$H</definedName>
    <definedName name="Z_05855B4F_D61E_4C97_B759_B2F96767F6F8_.wvu.Cols" localSheetId="5" hidden="1">'Attach 4'!$H:$O</definedName>
    <definedName name="Z_05855B4F_D61E_4C97_B759_B2F96767F6F8_.wvu.Cols" localSheetId="8" hidden="1">'Attach 5'!$H:$H</definedName>
    <definedName name="Z_05855B4F_D61E_4C97_B759_B2F96767F6F8_.wvu.Cols" localSheetId="9" hidden="1">'Attach 5A'!$H:$H</definedName>
    <definedName name="Z_05855B4F_D61E_4C97_B759_B2F96767F6F8_.wvu.Cols" localSheetId="10" hidden="1">'Attach 6'!$H:$H</definedName>
    <definedName name="Z_05855B4F_D61E_4C97_B759_B2F96767F6F8_.wvu.Cols" localSheetId="25"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3" hidden="1">'Attach 10'!$A$1:$F$18</definedName>
    <definedName name="Z_05855B4F_D61E_4C97_B759_B2F96767F6F8_.wvu.PrintArea" localSheetId="14" hidden="1">'Attach 11'!$A$1:$E$29</definedName>
    <definedName name="Z_05855B4F_D61E_4C97_B759_B2F96767F6F8_.wvu.PrintArea" localSheetId="16" hidden="1">'Attach 13'!$A$1:$E$27</definedName>
    <definedName name="Z_05855B4F_D61E_4C97_B759_B2F96767F6F8_.wvu.PrintArea" localSheetId="17" hidden="1">'Attach 14'!$A$1:$E$29</definedName>
    <definedName name="Z_05855B4F_D61E_4C97_B759_B2F96767F6F8_.wvu.PrintArea" localSheetId="18" hidden="1">'Attach 14-IP'!$A$8:$I$220</definedName>
    <definedName name="Z_05855B4F_D61E_4C97_B759_B2F96767F6F8_.wvu.PrintArea" localSheetId="19" hidden="1">'Attach 15'!$A$1:$E$93</definedName>
    <definedName name="Z_05855B4F_D61E_4C97_B759_B2F96767F6F8_.wvu.PrintArea" localSheetId="20" hidden="1">'Attach 16'!$A$1:$L$90</definedName>
    <definedName name="Z_05855B4F_D61E_4C97_B759_B2F96767F6F8_.wvu.PrintArea" localSheetId="21" hidden="1">'Attach 17'!$A$1:$E$33</definedName>
    <definedName name="Z_05855B4F_D61E_4C97_B759_B2F96767F6F8_.wvu.PrintArea" localSheetId="22" hidden="1">'Attach 18'!$A$1:$E$24</definedName>
    <definedName name="Z_05855B4F_D61E_4C97_B759_B2F96767F6F8_.wvu.PrintArea" localSheetId="23" hidden="1">'Attach 18 SP'!$A$7:$I$157</definedName>
    <definedName name="Z_05855B4F_D61E_4C97_B759_B2F96767F6F8_.wvu.PrintArea" localSheetId="24" hidden="1">'Attach 19'!$A$1:$E$31</definedName>
    <definedName name="Z_05855B4F_D61E_4C97_B759_B2F96767F6F8_.wvu.PrintArea" localSheetId="3" hidden="1">'Attach 3(JV)'!$A$1:$E$28</definedName>
    <definedName name="Z_05855B4F_D61E_4C97_B759_B2F96767F6F8_.wvu.PrintArea" localSheetId="4" hidden="1">'Attach 3(QR)'!$A$1:$E$28</definedName>
    <definedName name="Z_05855B4F_D61E_4C97_B759_B2F96767F6F8_.wvu.PrintArea" localSheetId="5" hidden="1">'Attach 4'!$A$1:$G$25</definedName>
    <definedName name="Z_05855B4F_D61E_4C97_B759_B2F96767F6F8_.wvu.PrintArea" localSheetId="6" hidden="1">'Attach 4 (A)'!$A$1:$E$27</definedName>
    <definedName name="Z_05855B4F_D61E_4C97_B759_B2F96767F6F8_.wvu.PrintArea" localSheetId="7" hidden="1">'Attach 4 (B)'!$A$1:$E$26</definedName>
    <definedName name="Z_05855B4F_D61E_4C97_B759_B2F96767F6F8_.wvu.PrintArea" localSheetId="8" hidden="1">'Attach 5'!$A$1:$E$34</definedName>
    <definedName name="Z_05855B4F_D61E_4C97_B759_B2F96767F6F8_.wvu.PrintArea" localSheetId="9" hidden="1">'Attach 5A'!$A$1:$E$73</definedName>
    <definedName name="Z_05855B4F_D61E_4C97_B759_B2F96767F6F8_.wvu.PrintArea" localSheetId="10" hidden="1">'Attach 6'!$A$1:$E$28</definedName>
    <definedName name="Z_05855B4F_D61E_4C97_B759_B2F96767F6F8_.wvu.PrintArea" localSheetId="11" hidden="1">'Attach 7'!$A$1:$E$18</definedName>
    <definedName name="Z_05855B4F_D61E_4C97_B759_B2F96767F6F8_.wvu.PrintArea" localSheetId="12" hidden="1">'Attach 9'!$A$1:$G$54</definedName>
    <definedName name="Z_05855B4F_D61E_4C97_B759_B2F96767F6F8_.wvu.PrintArea" localSheetId="25" hidden="1">'Bid Form 1st Envelope '!$A$1:$F$113</definedName>
    <definedName name="Z_05855B4F_D61E_4C97_B759_B2F96767F6F8_.wvu.PrintArea" localSheetId="1" hidden="1">Cover!$A$1:$F$20</definedName>
    <definedName name="Z_05855B4F_D61E_4C97_B759_B2F96767F6F8_.wvu.PrintArea" localSheetId="2" hidden="1">'Names of Bidder'!$B$1:$G$30</definedName>
    <definedName name="Z_05855B4F_D61E_4C97_B759_B2F96767F6F8_.wvu.PrintTitles" localSheetId="12" hidden="1">'Attach 9'!$17:$17</definedName>
    <definedName name="Z_05855B4F_D61E_4C97_B759_B2F96767F6F8_.wvu.Rows" localSheetId="19" hidden="1">'Attach 15'!$16:$16</definedName>
    <definedName name="Z_05855B4F_D61E_4C97_B759_B2F96767F6F8_.wvu.Rows" localSheetId="21" hidden="1">'Attach 17'!$26:$26,'Attach 17'!$32:$209</definedName>
    <definedName name="Z_05855B4F_D61E_4C97_B759_B2F96767F6F8_.wvu.Rows" localSheetId="23" hidden="1">'Attach 18 SP'!$149:$153</definedName>
    <definedName name="Z_05855B4F_D61E_4C97_B759_B2F96767F6F8_.wvu.Rows" localSheetId="24" hidden="1">'Attach 19'!$13:$13,'Attach 19'!$20:$28</definedName>
    <definedName name="Z_05855B4F_D61E_4C97_B759_B2F96767F6F8_.wvu.Rows" localSheetId="8" hidden="1">'Attach 5'!$4:$4</definedName>
    <definedName name="Z_05855B4F_D61E_4C97_B759_B2F96767F6F8_.wvu.Rows" localSheetId="9" hidden="1">'Attach 5A'!$25:$30</definedName>
    <definedName name="Z_05855B4F_D61E_4C97_B759_B2F96767F6F8_.wvu.Rows" localSheetId="25" hidden="1">'Bid Form 1st Envelope '!$24:$25,'Bid Form 1st Envelope '!$96:$96,'Bid Form 1st Envelope '!$99:$100</definedName>
    <definedName name="Z_0664780A_E8AC_4BA6_9C3B_53B9085473D3_.wvu.Cols" localSheetId="23" hidden="1">'Attach 18 SP'!$J:$P</definedName>
    <definedName name="Z_0664780A_E8AC_4BA6_9C3B_53B9085473D3_.wvu.PrintArea" localSheetId="23" hidden="1">'Attach 18 SP'!$A$8:$I$157</definedName>
    <definedName name="Z_0664780A_E8AC_4BA6_9C3B_53B9085473D3_.wvu.Rows" localSheetId="23"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10C5F276_B641_4058_B015_CD9DBF21498B_.wvu.Cols" localSheetId="15" hidden="1">'Attach 12'!$G:$G,'Attach 12'!$I:$I</definedName>
    <definedName name="Z_10C5F276_B641_4058_B015_CD9DBF21498B_.wvu.PrintArea" localSheetId="15" hidden="1">'Attach 12'!$A$1:$F$29</definedName>
    <definedName name="Z_10C5F276_B641_4058_B015_CD9DBF21498B_.wvu.Rows" localSheetId="15" hidden="1">'Attach 12'!#REF!,'Attach 12'!#REF!,'Attach 12'!#REF!,'Attach 12'!#REF!,'Attach 12'!#REF!,'Attach 12'!#REF!,'Attach 12'!#REF!,'Attach 12'!#REF!,'Attach 12'!#REF!,'Attach 12'!#REF!,'Attach 12'!$114:$202</definedName>
    <definedName name="Z_14D7F02E_BCCA_4517_ABC7_537FF4AEB67A_.wvu.PrintArea" localSheetId="2" hidden="1">'Names of Bidder'!$B$1:$E$27</definedName>
    <definedName name="Z_15A19D23_A9FD_4FC1_B7B0_F2D16BDFC729_.wvu.Cols" localSheetId="19" hidden="1">'Attach 15'!$H:$H</definedName>
    <definedName name="Z_15A19D23_A9FD_4FC1_B7B0_F2D16BDFC729_.wvu.Cols" localSheetId="8" hidden="1">'Attach 5'!$H:$H</definedName>
    <definedName name="Z_15A19D23_A9FD_4FC1_B7B0_F2D16BDFC729_.wvu.Cols" localSheetId="10" hidden="1">'Attach 6'!$H:$H</definedName>
    <definedName name="Z_15A19D23_A9FD_4FC1_B7B0_F2D16BDFC729_.wvu.PrintArea" localSheetId="13" hidden="1">'Attach 10'!$A$1:$E$18</definedName>
    <definedName name="Z_15A19D23_A9FD_4FC1_B7B0_F2D16BDFC729_.wvu.PrintArea" localSheetId="14" hidden="1">'Attach 11'!$A$1:$E$29</definedName>
    <definedName name="Z_15A19D23_A9FD_4FC1_B7B0_F2D16BDFC729_.wvu.PrintArea" localSheetId="16" hidden="1">'Attach 13'!$A$1:$E$27</definedName>
    <definedName name="Z_15A19D23_A9FD_4FC1_B7B0_F2D16BDFC729_.wvu.PrintArea" localSheetId="17" hidden="1">'Attach 14'!$A$1:$E$29</definedName>
    <definedName name="Z_15A19D23_A9FD_4FC1_B7B0_F2D16BDFC729_.wvu.PrintArea" localSheetId="18" hidden="1">'Attach 14-IP'!$A$8:$I$220</definedName>
    <definedName name="Z_15A19D23_A9FD_4FC1_B7B0_F2D16BDFC729_.wvu.PrintArea" localSheetId="19" hidden="1">'Attach 15'!$A$1:$E$93</definedName>
    <definedName name="Z_15A19D23_A9FD_4FC1_B7B0_F2D16BDFC729_.wvu.PrintArea" localSheetId="20" hidden="1">'Attach 16'!$A$1:$L$90</definedName>
    <definedName name="Z_15A19D23_A9FD_4FC1_B7B0_F2D16BDFC729_.wvu.PrintArea" localSheetId="21" hidden="1">'Attach 17'!$A$1:$E$33</definedName>
    <definedName name="Z_15A19D23_A9FD_4FC1_B7B0_F2D16BDFC729_.wvu.PrintArea" localSheetId="22" hidden="1">'Attach 18'!$A$1:$E$24</definedName>
    <definedName name="Z_15A19D23_A9FD_4FC1_B7B0_F2D16BDFC729_.wvu.PrintArea" localSheetId="24" hidden="1">'Attach 19'!$A$1:$E$31</definedName>
    <definedName name="Z_15A19D23_A9FD_4FC1_B7B0_F2D16BDFC729_.wvu.PrintArea" localSheetId="3" hidden="1">'Attach 3(JV)'!$A$1:$E$28</definedName>
    <definedName name="Z_15A19D23_A9FD_4FC1_B7B0_F2D16BDFC729_.wvu.PrintArea" localSheetId="4" hidden="1">'Attach 3(QR)'!$A$1:$E$28</definedName>
    <definedName name="Z_15A19D23_A9FD_4FC1_B7B0_F2D16BDFC729_.wvu.PrintArea" localSheetId="5" hidden="1">'Attach 4'!$A$1:$G$25</definedName>
    <definedName name="Z_15A19D23_A9FD_4FC1_B7B0_F2D16BDFC729_.wvu.PrintArea" localSheetId="6" hidden="1">'Attach 4 (A)'!$A$1:$E$27</definedName>
    <definedName name="Z_15A19D23_A9FD_4FC1_B7B0_F2D16BDFC729_.wvu.PrintArea" localSheetId="7" hidden="1">'Attach 4 (B)'!$A$1:$E$26</definedName>
    <definedName name="Z_15A19D23_A9FD_4FC1_B7B0_F2D16BDFC729_.wvu.PrintArea" localSheetId="8" hidden="1">'Attach 5'!$A$1:$E$34</definedName>
    <definedName name="Z_15A19D23_A9FD_4FC1_B7B0_F2D16BDFC729_.wvu.PrintArea" localSheetId="10" hidden="1">'Attach 6'!$A$1:$E$28</definedName>
    <definedName name="Z_15A19D23_A9FD_4FC1_B7B0_F2D16BDFC729_.wvu.PrintArea" localSheetId="11" hidden="1">'Attach 7'!$A$1:$E$18</definedName>
    <definedName name="Z_15A19D23_A9FD_4FC1_B7B0_F2D16BDFC729_.wvu.PrintArea" localSheetId="12" hidden="1">'Attach 9'!$A$1:$G$55</definedName>
    <definedName name="Z_15A19D23_A9FD_4FC1_B7B0_F2D16BDFC729_.wvu.PrintArea" localSheetId="25" hidden="1">'Bid Form 1st Envelope '!$A$1:$F$113</definedName>
    <definedName name="Z_15A19D23_A9FD_4FC1_B7B0_F2D16BDFC729_.wvu.PrintTitles" localSheetId="12" hidden="1">'Attach 9'!$17:$17</definedName>
    <definedName name="Z_15A19D23_A9FD_4FC1_B7B0_F2D16BDFC729_.wvu.Rows" localSheetId="19" hidden="1">'Attach 15'!$16:$16</definedName>
    <definedName name="Z_15A19D23_A9FD_4FC1_B7B0_F2D16BDFC729_.wvu.Rows" localSheetId="21" hidden="1">'Attach 17'!$26:$26,'Attach 17'!$32:$209</definedName>
    <definedName name="Z_15A19D23_A9FD_4FC1_B7B0_F2D16BDFC729_.wvu.Rows" localSheetId="24" hidden="1">'Attach 19'!$13:$13,'Attach 19'!$20:$28</definedName>
    <definedName name="Z_15A19D23_A9FD_4FC1_B7B0_F2D16BDFC729_.wvu.Rows" localSheetId="8" hidden="1">'Attach 5'!$4:$4</definedName>
    <definedName name="Z_1C70608C_646A_4043_A222_6253B5006A93_.wvu.Cols" localSheetId="15" hidden="1">'Attach 12'!$I:$J</definedName>
    <definedName name="Z_1C70608C_646A_4043_A222_6253B5006A93_.wvu.Cols" localSheetId="9" hidden="1">'Attach 5A'!$H:$H</definedName>
    <definedName name="Z_1C70608C_646A_4043_A222_6253B5006A93_.wvu.PrintArea" localSheetId="15" hidden="1">'Attach 12'!$B$1:$G$29</definedName>
    <definedName name="Z_1C70608C_646A_4043_A222_6253B5006A93_.wvu.PrintArea" localSheetId="23" hidden="1">'Attach 18 SP'!$A$8:$I$170</definedName>
    <definedName name="Z_1C70608C_646A_4043_A222_6253B5006A93_.wvu.PrintArea" localSheetId="9" hidden="1">'Attach 5A'!$A$1:$E$73</definedName>
    <definedName name="Z_1C70608C_646A_4043_A222_6253B5006A93_.wvu.PrintTitles" localSheetId="15" hidden="1">'Attach 12'!#REF!</definedName>
    <definedName name="Z_1C70608C_646A_4043_A222_6253B5006A93_.wvu.Rows" localSheetId="15" hidden="1">'Attach 12'!#REF!</definedName>
    <definedName name="Z_1C70608C_646A_4043_A222_6253B5006A93_.wvu.Rows" localSheetId="23" hidden="1">'Attach 18 SP'!$41:$41</definedName>
    <definedName name="Z_1C70608C_646A_4043_A222_6253B5006A93_.wvu.Rows" localSheetId="9" hidden="1">'Attach 5A'!$25:$30</definedName>
    <definedName name="Z_1FD9ACA5_802E_4240_ABEA_3FAA854014ED_.wvu.PrintArea" localSheetId="21" hidden="1">'Attach 17'!$A$1:$E$33</definedName>
    <definedName name="Z_1FD9ACA5_802E_4240_ABEA_3FAA854014ED_.wvu.Rows" localSheetId="21"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5" hidden="1">'Attach 12'!$I:$J</definedName>
    <definedName name="Z_237D8718_39ED_4FFE_B3B2_D1192F8D2E87_.wvu.Cols" localSheetId="9" hidden="1">'Attach 5A'!$H:$H</definedName>
    <definedName name="Z_237D8718_39ED_4FFE_B3B2_D1192F8D2E87_.wvu.PrintArea" localSheetId="15" hidden="1">'Attach 12'!$B$1:$G$29</definedName>
    <definedName name="Z_237D8718_39ED_4FFE_B3B2_D1192F8D2E87_.wvu.PrintArea" localSheetId="23" hidden="1">'Attach 18 SP'!$A$8:$I$170</definedName>
    <definedName name="Z_237D8718_39ED_4FFE_B3B2_D1192F8D2E87_.wvu.PrintArea" localSheetId="9" hidden="1">'Attach 5A'!$A$1:$E$73</definedName>
    <definedName name="Z_237D8718_39ED_4FFE_B3B2_D1192F8D2E87_.wvu.PrintTitles" localSheetId="15" hidden="1">'Attach 12'!#REF!</definedName>
    <definedName name="Z_237D8718_39ED_4FFE_B3B2_D1192F8D2E87_.wvu.Rows" localSheetId="23" hidden="1">'Attach 18 SP'!$41:$41</definedName>
    <definedName name="Z_237D8718_39ED_4FFE_B3B2_D1192F8D2E87_.wvu.Rows" localSheetId="9" hidden="1">'Attach 5A'!$25:$30</definedName>
    <definedName name="Z_240327DD_375F_45D4_BA52_89AFD79FE6A1_.wvu.Cols" localSheetId="19" hidden="1">'Attach 15'!$H:$H</definedName>
    <definedName name="Z_240327DD_375F_45D4_BA52_89AFD79FE6A1_.wvu.Cols" localSheetId="8" hidden="1">'Attach 5'!$H:$H</definedName>
    <definedName name="Z_240327DD_375F_45D4_BA52_89AFD79FE6A1_.wvu.Cols" localSheetId="10" hidden="1">'Attach 6'!$H:$H</definedName>
    <definedName name="Z_240327DD_375F_45D4_BA52_89AFD79FE6A1_.wvu.PrintArea" localSheetId="13" hidden="1">'Attach 10'!$A$1:$E$18</definedName>
    <definedName name="Z_240327DD_375F_45D4_BA52_89AFD79FE6A1_.wvu.PrintArea" localSheetId="14" hidden="1">'Attach 11'!$A$1:$E$29</definedName>
    <definedName name="Z_240327DD_375F_45D4_BA52_89AFD79FE6A1_.wvu.PrintArea" localSheetId="16" hidden="1">'Attach 13'!$A$1:$E$29</definedName>
    <definedName name="Z_240327DD_375F_45D4_BA52_89AFD79FE6A1_.wvu.PrintArea" localSheetId="17" hidden="1">'Attach 14'!$A$1:$E$29</definedName>
    <definedName name="Z_240327DD_375F_45D4_BA52_89AFD79FE6A1_.wvu.PrintArea" localSheetId="18" hidden="1">'Attach 14-IP'!$A$8:$I$220</definedName>
    <definedName name="Z_240327DD_375F_45D4_BA52_89AFD79FE6A1_.wvu.PrintArea" localSheetId="19" hidden="1">'Attach 15'!$A$1:$E$93</definedName>
    <definedName name="Z_240327DD_375F_45D4_BA52_89AFD79FE6A1_.wvu.PrintArea" localSheetId="20" hidden="1">'Attach 16'!$A$1:$L$90</definedName>
    <definedName name="Z_240327DD_375F_45D4_BA52_89AFD79FE6A1_.wvu.PrintArea" localSheetId="21" hidden="1">'Attach 17'!$A$1:$E$33</definedName>
    <definedName name="Z_240327DD_375F_45D4_BA52_89AFD79FE6A1_.wvu.PrintArea" localSheetId="22" hidden="1">'Attach 18'!$A$1:$E$24</definedName>
    <definedName name="Z_240327DD_375F_45D4_BA52_89AFD79FE6A1_.wvu.PrintArea" localSheetId="24" hidden="1">'Attach 19'!$A$1:$E$31</definedName>
    <definedName name="Z_240327DD_375F_45D4_BA52_89AFD79FE6A1_.wvu.PrintArea" localSheetId="3" hidden="1">'Attach 3(JV)'!$A$1:$E$28</definedName>
    <definedName name="Z_240327DD_375F_45D4_BA52_89AFD79FE6A1_.wvu.PrintArea" localSheetId="4" hidden="1">'Attach 3(QR)'!$A$1:$E$28</definedName>
    <definedName name="Z_240327DD_375F_45D4_BA52_89AFD79FE6A1_.wvu.PrintArea" localSheetId="5" hidden="1">'Attach 4'!$A$1:$E$25</definedName>
    <definedName name="Z_240327DD_375F_45D4_BA52_89AFD79FE6A1_.wvu.PrintArea" localSheetId="6" hidden="1">'Attach 4 (A)'!$A$1:$E$27</definedName>
    <definedName name="Z_240327DD_375F_45D4_BA52_89AFD79FE6A1_.wvu.PrintArea" localSheetId="7" hidden="1">'Attach 4 (B)'!$A$1:$E$26</definedName>
    <definedName name="Z_240327DD_375F_45D4_BA52_89AFD79FE6A1_.wvu.PrintArea" localSheetId="8" hidden="1">'Attach 5'!$A$1:$E$34</definedName>
    <definedName name="Z_240327DD_375F_45D4_BA52_89AFD79FE6A1_.wvu.PrintArea" localSheetId="10" hidden="1">'Attach 6'!$A$1:$E$28</definedName>
    <definedName name="Z_240327DD_375F_45D4_BA52_89AFD79FE6A1_.wvu.PrintArea" localSheetId="11" hidden="1">'Attach 7'!$A$1:$E$18</definedName>
    <definedName name="Z_240327DD_375F_45D4_BA52_89AFD79FE6A1_.wvu.PrintArea" localSheetId="12" hidden="1">'Attach 9'!$A$1:$G$55</definedName>
    <definedName name="Z_240327DD_375F_45D4_BA52_89AFD79FE6A1_.wvu.PrintArea" localSheetId="25" hidden="1">'Bid Form 1st Envelope '!$A$1:$F$113</definedName>
    <definedName name="Z_240327DD_375F_45D4_BA52_89AFD79FE6A1_.wvu.PrintTitles" localSheetId="12" hidden="1">'Attach 9'!$17:$17</definedName>
    <definedName name="Z_240327DD_375F_45D4_BA52_89AFD79FE6A1_.wvu.Rows" localSheetId="19" hidden="1">'Attach 15'!$16:$16</definedName>
    <definedName name="Z_240327DD_375F_45D4_BA52_89AFD79FE6A1_.wvu.Rows" localSheetId="21" hidden="1">'Attach 17'!$26:$26,'Attach 17'!$32:$209</definedName>
    <definedName name="Z_240327DD_375F_45D4_BA52_89AFD79FE6A1_.wvu.Rows" localSheetId="24" hidden="1">'Attach 19'!$13:$13,'Attach 19'!$20:$28</definedName>
    <definedName name="Z_240327DD_375F_45D4_BA52_89AFD79FE6A1_.wvu.Rows" localSheetId="8" hidden="1">'Attach 5'!$4:$4</definedName>
    <definedName name="Z_2648A02A_7B8C_446F_A14E_7410EA5360FE_.wvu.Cols" localSheetId="23" hidden="1">'Attach 18 SP'!$J:$P</definedName>
    <definedName name="Z_2648A02A_7B8C_446F_A14E_7410EA5360FE_.wvu.Cols" localSheetId="2" hidden="1">'Names of Bidder'!$L:$L</definedName>
    <definedName name="Z_2648A02A_7B8C_446F_A14E_7410EA5360FE_.wvu.PrintArea" localSheetId="23" hidden="1">'Attach 18 SP'!$A$8:$I$157</definedName>
    <definedName name="Z_2648A02A_7B8C_446F_A14E_7410EA5360FE_.wvu.PrintArea" localSheetId="2" hidden="1">'Names of Bidder'!$B$1:$G$30</definedName>
    <definedName name="Z_265106DA_0305_46BE_8A98_0935A189448A_.wvu.Cols" localSheetId="15" hidden="1">'Attach 12'!$G:$I</definedName>
    <definedName name="Z_265106DA_0305_46BE_8A98_0935A189448A_.wvu.PrintArea" localSheetId="15" hidden="1">'Attach 12'!$A$1:$F$118</definedName>
    <definedName name="Z_265106DA_0305_46BE_8A98_0935A189448A_.wvu.Rows" localSheetId="15" hidden="1">'Attach 12'!#REF!</definedName>
    <definedName name="Z_26C9F440_2701_423F_9FDB_7DFF079DC7F8_.wvu.Cols" localSheetId="15" hidden="1">'Attach 12'!$G:$I</definedName>
    <definedName name="Z_26C9F440_2701_423F_9FDB_7DFF079DC7F8_.wvu.PrintArea" localSheetId="15" hidden="1">'Attach 12'!$A$1:$F$118</definedName>
    <definedName name="Z_26C9F440_2701_423F_9FDB_7DFF079DC7F8_.wvu.Rows" localSheetId="15" hidden="1">'Attach 12'!#REF!</definedName>
    <definedName name="Z_27A45B7A_04F2_4516_B80B_5ED0825D4ED3_.wvu.Cols" localSheetId="2" hidden="1">'Names of Bidder'!$L:$L</definedName>
    <definedName name="Z_27A45B7A_04F2_4516_B80B_5ED0825D4ED3_.wvu.PrintArea" localSheetId="2" hidden="1">'Names of Bidder'!$B$1:$E$27</definedName>
    <definedName name="Z_28358ADF_83C9_480A_8EF5_E9DA8FAE77A0_.wvu.Cols" localSheetId="23" hidden="1">'Attach 18 SP'!$J:$P</definedName>
    <definedName name="Z_28358ADF_83C9_480A_8EF5_E9DA8FAE77A0_.wvu.PrintArea" localSheetId="23" hidden="1">'Attach 18 SP'!$A$8:$I$157</definedName>
    <definedName name="Z_28358ADF_83C9_480A_8EF5_E9DA8FAE77A0_.wvu.Rows" localSheetId="23" hidden="1">'Attach 18 SP'!#REF!,'Attach 18 SP'!#REF!,'Attach 18 SP'!#REF!,'Attach 18 SP'!#REF!,'Attach 18 SP'!#REF!,'Attach 18 SP'!$149:$153</definedName>
    <definedName name="Z_2A2FB930_C663_4A04_A0CA_73AD259C762E_.wvu.Cols" localSheetId="9" hidden="1">'Attach 5A'!$H:$H</definedName>
    <definedName name="Z_2A2FB930_C663_4A04_A0CA_73AD259C762E_.wvu.PrintArea" localSheetId="9" hidden="1">'Attach 5A'!$A$1:$E$73</definedName>
    <definedName name="Z_2A2FB930_C663_4A04_A0CA_73AD259C762E_.wvu.Rows" localSheetId="9" hidden="1">'Attach 5A'!$25:$30</definedName>
    <definedName name="Z_308F00E9_5A71_4486_BCFD_DF8513C1906D_.wvu.Cols" localSheetId="15" hidden="1">'Attach 12'!$I:$I</definedName>
    <definedName name="Z_308F00E9_5A71_4486_BCFD_DF8513C1906D_.wvu.PrintArea" localSheetId="15" hidden="1">'Attach 12'!$A$1:$F$29</definedName>
    <definedName name="Z_308F00E9_5A71_4486_BCFD_DF8513C1906D_.wvu.Rows" localSheetId="15" hidden="1">'Attach 12'!$17:$19,'Attach 12'!#REF!,'Attach 12'!#REF!,'Attach 12'!#REF!,'Attach 12'!#REF!,'Attach 12'!#REF!,'Attach 12'!#REF!,'Attach 12'!#REF!,'Attach 12'!#REF!,'Attach 12'!$114:$202</definedName>
    <definedName name="Z_30E57F47_2338_458C_930A_44F048960490_.wvu.Cols" localSheetId="15" hidden="1">'Attach 12'!$G:$G,'Attach 12'!$I:$I</definedName>
    <definedName name="Z_30E57F47_2338_458C_930A_44F048960490_.wvu.PrintArea" localSheetId="15" hidden="1">'Attach 12'!$A$1:$F$29</definedName>
    <definedName name="Z_30E57F47_2338_458C_930A_44F048960490_.wvu.Rows" localSheetId="15" hidden="1">'Attach 12'!#REF!,'Attach 12'!#REF!,'Attach 12'!#REF!,'Attach 12'!#REF!,'Attach 12'!#REF!,'Attach 12'!#REF!,'Attach 12'!#REF!,'Attach 12'!#REF!,'Attach 12'!#REF!,'Attach 12'!#REF!,'Attach 12'!#REF!,'Attach 12'!#REF!,'Attach 12'!#REF!,'Attach 12'!$114:$202</definedName>
    <definedName name="Z_310C668A_8F32_46E5_8798_717B86834286_.wvu.Cols" localSheetId="15" hidden="1">'Attach 12'!$I:$I</definedName>
    <definedName name="Z_310C668A_8F32_46E5_8798_717B86834286_.wvu.PrintArea" localSheetId="15" hidden="1">'Attach 12'!$A$1:$F$29</definedName>
    <definedName name="Z_310C668A_8F32_46E5_8798_717B86834286_.wvu.Rows" localSheetId="15" hidden="1">'Attach 12'!#REF!,'Attach 12'!#REF!,'Attach 12'!#REF!,'Attach 12'!#REF!,'Attach 12'!$114:$202</definedName>
    <definedName name="Z_3365131F_6BE7_432A_859B_F41B794BB9E6_.wvu.Cols" localSheetId="15" hidden="1">'Attach 12'!$I:$I</definedName>
    <definedName name="Z_3365131F_6BE7_432A_859B_F41B794BB9E6_.wvu.PrintArea" localSheetId="15" hidden="1">'Attach 12'!$A$1:$F$29</definedName>
    <definedName name="Z_3365131F_6BE7_432A_859B_F41B794BB9E6_.wvu.Rows" localSheetId="15" hidden="1">'Attach 12'!#REF!,'Attach 12'!#REF!,'Attach 12'!#REF!,'Attach 12'!#REF!,'Attach 12'!#REF!,'Attach 12'!#REF!,'Attach 12'!#REF!,'Attach 12'!$114:$202</definedName>
    <definedName name="Z_340562B9_6CEE_4962_8D7D_CA1C6778F52C_.wvu.Cols" localSheetId="19" hidden="1">'Attach 15'!$H:$H</definedName>
    <definedName name="Z_340562B9_6CEE_4962_8D7D_CA1C6778F52C_.wvu.Cols" localSheetId="8" hidden="1">'Attach 5'!$H:$H</definedName>
    <definedName name="Z_340562B9_6CEE_4962_8D7D_CA1C6778F52C_.wvu.Cols" localSheetId="10" hidden="1">'Attach 6'!$H:$H</definedName>
    <definedName name="Z_340562B9_6CEE_4962_8D7D_CA1C6778F52C_.wvu.PrintArea" localSheetId="13" hidden="1">'Attach 10'!$A$1:$E$18</definedName>
    <definedName name="Z_340562B9_6CEE_4962_8D7D_CA1C6778F52C_.wvu.PrintArea" localSheetId="14" hidden="1">'Attach 11'!$A$1:$E$29</definedName>
    <definedName name="Z_340562B9_6CEE_4962_8D7D_CA1C6778F52C_.wvu.PrintArea" localSheetId="16" hidden="1">'Attach 13'!$A$1:$E$27</definedName>
    <definedName name="Z_340562B9_6CEE_4962_8D7D_CA1C6778F52C_.wvu.PrintArea" localSheetId="17" hidden="1">'Attach 14'!$A$1:$E$29</definedName>
    <definedName name="Z_340562B9_6CEE_4962_8D7D_CA1C6778F52C_.wvu.PrintArea" localSheetId="18" hidden="1">'Attach 14-IP'!$A$8:$I$220</definedName>
    <definedName name="Z_340562B9_6CEE_4962_8D7D_CA1C6778F52C_.wvu.PrintArea" localSheetId="19" hidden="1">'Attach 15'!$A$1:$E$93</definedName>
    <definedName name="Z_340562B9_6CEE_4962_8D7D_CA1C6778F52C_.wvu.PrintArea" localSheetId="20" hidden="1">'Attach 16'!$A$1:$L$90</definedName>
    <definedName name="Z_340562B9_6CEE_4962_8D7D_CA1C6778F52C_.wvu.PrintArea" localSheetId="21" hidden="1">'Attach 17'!$A$1:$E$33</definedName>
    <definedName name="Z_340562B9_6CEE_4962_8D7D_CA1C6778F52C_.wvu.PrintArea" localSheetId="22" hidden="1">'Attach 18'!$A$1:$E$24</definedName>
    <definedName name="Z_340562B9_6CEE_4962_8D7D_CA1C6778F52C_.wvu.PrintArea" localSheetId="24" hidden="1">'Attach 19'!$A$1:$E$31</definedName>
    <definedName name="Z_340562B9_6CEE_4962_8D7D_CA1C6778F52C_.wvu.PrintArea" localSheetId="3" hidden="1">'Attach 3(JV)'!$A$1:$E$28</definedName>
    <definedName name="Z_340562B9_6CEE_4962_8D7D_CA1C6778F52C_.wvu.PrintArea" localSheetId="4" hidden="1">'Attach 3(QR)'!$A$1:$E$28</definedName>
    <definedName name="Z_340562B9_6CEE_4962_8D7D_CA1C6778F52C_.wvu.PrintArea" localSheetId="5" hidden="1">'Attach 4'!$A$1:$G$25</definedName>
    <definedName name="Z_340562B9_6CEE_4962_8D7D_CA1C6778F52C_.wvu.PrintArea" localSheetId="6" hidden="1">'Attach 4 (A)'!$A$1:$E$27</definedName>
    <definedName name="Z_340562B9_6CEE_4962_8D7D_CA1C6778F52C_.wvu.PrintArea" localSheetId="7" hidden="1">'Attach 4 (B)'!$A$1:$E$26</definedName>
    <definedName name="Z_340562B9_6CEE_4962_8D7D_CA1C6778F52C_.wvu.PrintArea" localSheetId="8" hidden="1">'Attach 5'!$A$1:$E$34</definedName>
    <definedName name="Z_340562B9_6CEE_4962_8D7D_CA1C6778F52C_.wvu.PrintArea" localSheetId="10" hidden="1">'Attach 6'!$A$1:$E$28</definedName>
    <definedName name="Z_340562B9_6CEE_4962_8D7D_CA1C6778F52C_.wvu.PrintArea" localSheetId="11" hidden="1">'Attach 7'!$A$1:$E$18</definedName>
    <definedName name="Z_340562B9_6CEE_4962_8D7D_CA1C6778F52C_.wvu.PrintArea" localSheetId="12" hidden="1">'Attach 9'!$A$1:$G$55</definedName>
    <definedName name="Z_340562B9_6CEE_4962_8D7D_CA1C6778F52C_.wvu.PrintArea" localSheetId="25" hidden="1">'Bid Form 1st Envelope '!$A$1:$F$113</definedName>
    <definedName name="Z_340562B9_6CEE_4962_8D7D_CA1C6778F52C_.wvu.PrintTitles" localSheetId="12" hidden="1">'Attach 9'!$17:$17</definedName>
    <definedName name="Z_340562B9_6CEE_4962_8D7D_CA1C6778F52C_.wvu.Rows" localSheetId="19" hidden="1">'Attach 15'!$16:$16</definedName>
    <definedName name="Z_340562B9_6CEE_4962_8D7D_CA1C6778F52C_.wvu.Rows" localSheetId="21" hidden="1">'Attach 17'!$26:$26,'Attach 17'!$32:$209</definedName>
    <definedName name="Z_340562B9_6CEE_4962_8D7D_CA1C6778F52C_.wvu.Rows" localSheetId="24" hidden="1">'Attach 19'!$13:$13,'Attach 19'!$20:$28</definedName>
    <definedName name="Z_340562B9_6CEE_4962_8D7D_CA1C6778F52C_.wvu.Rows" localSheetId="8" hidden="1">'Attach 5'!$4:$4</definedName>
    <definedName name="Z_347D9A5E_5167_4CD7_A121_BEAF211F64E4_.wvu.Cols" localSheetId="19" hidden="1">'Attach 15'!$H:$H,'Attach 15'!$J:$J</definedName>
    <definedName name="Z_347D9A5E_5167_4CD7_A121_BEAF211F64E4_.wvu.Cols" localSheetId="23" hidden="1">'Attach 18 SP'!$J:$P</definedName>
    <definedName name="Z_347D9A5E_5167_4CD7_A121_BEAF211F64E4_.wvu.Cols" localSheetId="3" hidden="1">'Attach 3(JV)'!$G:$H</definedName>
    <definedName name="Z_347D9A5E_5167_4CD7_A121_BEAF211F64E4_.wvu.Cols" localSheetId="5" hidden="1">'Attach 4'!$H:$O</definedName>
    <definedName name="Z_347D9A5E_5167_4CD7_A121_BEAF211F64E4_.wvu.Cols" localSheetId="8" hidden="1">'Attach 5'!$H:$H</definedName>
    <definedName name="Z_347D9A5E_5167_4CD7_A121_BEAF211F64E4_.wvu.Cols" localSheetId="9" hidden="1">'Attach 5A'!$G:$H</definedName>
    <definedName name="Z_347D9A5E_5167_4CD7_A121_BEAF211F64E4_.wvu.Cols" localSheetId="10" hidden="1">'Attach 6'!$H:$H</definedName>
    <definedName name="Z_347D9A5E_5167_4CD7_A121_BEAF211F64E4_.wvu.Cols" localSheetId="25"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3" hidden="1">'Attach 10'!$A$1:$F$18</definedName>
    <definedName name="Z_347D9A5E_5167_4CD7_A121_BEAF211F64E4_.wvu.PrintArea" localSheetId="14" hidden="1">'Attach 11'!$A$1:$E$29</definedName>
    <definedName name="Z_347D9A5E_5167_4CD7_A121_BEAF211F64E4_.wvu.PrintArea" localSheetId="16" hidden="1">'Attach 13'!$A$1:$E$27</definedName>
    <definedName name="Z_347D9A5E_5167_4CD7_A121_BEAF211F64E4_.wvu.PrintArea" localSheetId="17" hidden="1">'Attach 14'!$A$1:$E$29</definedName>
    <definedName name="Z_347D9A5E_5167_4CD7_A121_BEAF211F64E4_.wvu.PrintArea" localSheetId="18" hidden="1">'Attach 14-IP'!$A$8:$I$220</definedName>
    <definedName name="Z_347D9A5E_5167_4CD7_A121_BEAF211F64E4_.wvu.PrintArea" localSheetId="19" hidden="1">'Attach 15'!$A$1:$E$93</definedName>
    <definedName name="Z_347D9A5E_5167_4CD7_A121_BEAF211F64E4_.wvu.PrintArea" localSheetId="20" hidden="1">'Attach 16'!$A$1:$L$90</definedName>
    <definedName name="Z_347D9A5E_5167_4CD7_A121_BEAF211F64E4_.wvu.PrintArea" localSheetId="21" hidden="1">'Attach 17'!$A$1:$E$33</definedName>
    <definedName name="Z_347D9A5E_5167_4CD7_A121_BEAF211F64E4_.wvu.PrintArea" localSheetId="22" hidden="1">'Attach 18'!$A$1:$E$24</definedName>
    <definedName name="Z_347D9A5E_5167_4CD7_A121_BEAF211F64E4_.wvu.PrintArea" localSheetId="23" hidden="1">'Attach 18 SP'!$A$7:$I$157</definedName>
    <definedName name="Z_347D9A5E_5167_4CD7_A121_BEAF211F64E4_.wvu.PrintArea" localSheetId="24" hidden="1">'Attach 19'!$A$1:$E$31</definedName>
    <definedName name="Z_347D9A5E_5167_4CD7_A121_BEAF211F64E4_.wvu.PrintArea" localSheetId="3" hidden="1">'Attach 3(JV)'!$A$1:$E$28</definedName>
    <definedName name="Z_347D9A5E_5167_4CD7_A121_BEAF211F64E4_.wvu.PrintArea" localSheetId="4" hidden="1">'Attach 3(QR)'!$A$1:$E$28</definedName>
    <definedName name="Z_347D9A5E_5167_4CD7_A121_BEAF211F64E4_.wvu.PrintArea" localSheetId="5" hidden="1">'Attach 4'!$A$1:$G$25</definedName>
    <definedName name="Z_347D9A5E_5167_4CD7_A121_BEAF211F64E4_.wvu.PrintArea" localSheetId="6" hidden="1">'Attach 4 (A)'!$A$1:$E$27</definedName>
    <definedName name="Z_347D9A5E_5167_4CD7_A121_BEAF211F64E4_.wvu.PrintArea" localSheetId="7" hidden="1">'Attach 4 (B)'!$A$1:$E$26</definedName>
    <definedName name="Z_347D9A5E_5167_4CD7_A121_BEAF211F64E4_.wvu.PrintArea" localSheetId="8" hidden="1">'Attach 5'!$A$1:$E$110</definedName>
    <definedName name="Z_347D9A5E_5167_4CD7_A121_BEAF211F64E4_.wvu.PrintArea" localSheetId="9" hidden="1">'Attach 5A'!$A$1:$E$73</definedName>
    <definedName name="Z_347D9A5E_5167_4CD7_A121_BEAF211F64E4_.wvu.PrintArea" localSheetId="10" hidden="1">'Attach 6'!$A$1:$E$28</definedName>
    <definedName name="Z_347D9A5E_5167_4CD7_A121_BEAF211F64E4_.wvu.PrintArea" localSheetId="11" hidden="1">'Attach 7'!$A$1:$E$18</definedName>
    <definedName name="Z_347D9A5E_5167_4CD7_A121_BEAF211F64E4_.wvu.PrintArea" localSheetId="12" hidden="1">'Attach 9'!$A$1:$G$54</definedName>
    <definedName name="Z_347D9A5E_5167_4CD7_A121_BEAF211F64E4_.wvu.PrintArea" localSheetId="25" hidden="1">'Bid Form 1st Envelope '!$A$1:$J$113</definedName>
    <definedName name="Z_347D9A5E_5167_4CD7_A121_BEAF211F64E4_.wvu.PrintArea" localSheetId="1" hidden="1">Cover!$A$1:$F$20</definedName>
    <definedName name="Z_347D9A5E_5167_4CD7_A121_BEAF211F64E4_.wvu.PrintArea" localSheetId="2" hidden="1">'Names of Bidder'!$B$1:$G$30</definedName>
    <definedName name="Z_347D9A5E_5167_4CD7_A121_BEAF211F64E4_.wvu.PrintTitles" localSheetId="12" hidden="1">'Attach 9'!$17:$17</definedName>
    <definedName name="Z_347D9A5E_5167_4CD7_A121_BEAF211F64E4_.wvu.Rows" localSheetId="19" hidden="1">'Attach 15'!$16:$16</definedName>
    <definedName name="Z_347D9A5E_5167_4CD7_A121_BEAF211F64E4_.wvu.Rows" localSheetId="21" hidden="1">'Attach 17'!$26:$26,'Attach 17'!$32:$209</definedName>
    <definedName name="Z_347D9A5E_5167_4CD7_A121_BEAF211F64E4_.wvu.Rows" localSheetId="23" hidden="1">'Attach 18 SP'!$149:$153</definedName>
    <definedName name="Z_347D9A5E_5167_4CD7_A121_BEAF211F64E4_.wvu.Rows" localSheetId="24" hidden="1">'Attach 19'!$13:$13,'Attach 19'!$20:$28</definedName>
    <definedName name="Z_347D9A5E_5167_4CD7_A121_BEAF211F64E4_.wvu.Rows" localSheetId="8" hidden="1">'Attach 5'!$4:$4</definedName>
    <definedName name="Z_347D9A5E_5167_4CD7_A121_BEAF211F64E4_.wvu.Rows" localSheetId="9" hidden="1">'Attach 5A'!$25:$30</definedName>
    <definedName name="Z_347D9A5E_5167_4CD7_A121_BEAF211F64E4_.wvu.Rows" localSheetId="25" hidden="1">'Bid Form 1st Envelope '!$24:$25,'Bid Form 1st Envelope '!$96:$96,'Bid Form 1st Envelope '!$99:$100</definedName>
    <definedName name="Z_38BECF6E_1A53_4F98_87B9_44F2C5F77E08_.wvu.Cols" localSheetId="19" hidden="1">'Attach 15'!$H:$H</definedName>
    <definedName name="Z_38BECF6E_1A53_4F98_87B9_44F2C5F77E08_.wvu.Cols" localSheetId="8" hidden="1">'Attach 5'!$H:$H</definedName>
    <definedName name="Z_38BECF6E_1A53_4F98_87B9_44F2C5F77E08_.wvu.Cols" localSheetId="10" hidden="1">'Attach 6'!$H:$H</definedName>
    <definedName name="Z_38BECF6E_1A53_4F98_87B9_44F2C5F77E08_.wvu.PrintArea" localSheetId="13" hidden="1">'Attach 10'!$A$1:$E$18</definedName>
    <definedName name="Z_38BECF6E_1A53_4F98_87B9_44F2C5F77E08_.wvu.PrintArea" localSheetId="14" hidden="1">'Attach 11'!$A$1:$E$29</definedName>
    <definedName name="Z_38BECF6E_1A53_4F98_87B9_44F2C5F77E08_.wvu.PrintArea" localSheetId="16" hidden="1">'Attach 13'!$A$1:$E$27</definedName>
    <definedName name="Z_38BECF6E_1A53_4F98_87B9_44F2C5F77E08_.wvu.PrintArea" localSheetId="17" hidden="1">'Attach 14'!$A$1:$E$29</definedName>
    <definedName name="Z_38BECF6E_1A53_4F98_87B9_44F2C5F77E08_.wvu.PrintArea" localSheetId="18" hidden="1">'Attach 14-IP'!$A$8:$I$220</definedName>
    <definedName name="Z_38BECF6E_1A53_4F98_87B9_44F2C5F77E08_.wvu.PrintArea" localSheetId="19" hidden="1">'Attach 15'!$A$1:$E$93</definedName>
    <definedName name="Z_38BECF6E_1A53_4F98_87B9_44F2C5F77E08_.wvu.PrintArea" localSheetId="20" hidden="1">'Attach 16'!$A$1:$L$90</definedName>
    <definedName name="Z_38BECF6E_1A53_4F98_87B9_44F2C5F77E08_.wvu.PrintArea" localSheetId="21" hidden="1">'Attach 17'!$A$1:$E$33</definedName>
    <definedName name="Z_38BECF6E_1A53_4F98_87B9_44F2C5F77E08_.wvu.PrintArea" localSheetId="22" hidden="1">'Attach 18'!$A$1:$E$24</definedName>
    <definedName name="Z_38BECF6E_1A53_4F98_87B9_44F2C5F77E08_.wvu.PrintArea" localSheetId="24" hidden="1">'Attach 19'!$A$1:$E$31</definedName>
    <definedName name="Z_38BECF6E_1A53_4F98_87B9_44F2C5F77E08_.wvu.PrintArea" localSheetId="3" hidden="1">'Attach 3(JV)'!$A$1:$E$28</definedName>
    <definedName name="Z_38BECF6E_1A53_4F98_87B9_44F2C5F77E08_.wvu.PrintArea" localSheetId="4" hidden="1">'Attach 3(QR)'!$A$1:$E$28</definedName>
    <definedName name="Z_38BECF6E_1A53_4F98_87B9_44F2C5F77E08_.wvu.PrintArea" localSheetId="5" hidden="1">'Attach 4'!$A$1:$G$25</definedName>
    <definedName name="Z_38BECF6E_1A53_4F98_87B9_44F2C5F77E08_.wvu.PrintArea" localSheetId="6" hidden="1">'Attach 4 (A)'!$A$1:$E$27</definedName>
    <definedName name="Z_38BECF6E_1A53_4F98_87B9_44F2C5F77E08_.wvu.PrintArea" localSheetId="7" hidden="1">'Attach 4 (B)'!$A$1:$E$26</definedName>
    <definedName name="Z_38BECF6E_1A53_4F98_87B9_44F2C5F77E08_.wvu.PrintArea" localSheetId="8" hidden="1">'Attach 5'!$A$1:$E$34</definedName>
    <definedName name="Z_38BECF6E_1A53_4F98_87B9_44F2C5F77E08_.wvu.PrintArea" localSheetId="10" hidden="1">'Attach 6'!$A$1:$E$28</definedName>
    <definedName name="Z_38BECF6E_1A53_4F98_87B9_44F2C5F77E08_.wvu.PrintArea" localSheetId="11" hidden="1">'Attach 7'!$A$1:$E$18</definedName>
    <definedName name="Z_38BECF6E_1A53_4F98_87B9_44F2C5F77E08_.wvu.PrintArea" localSheetId="12" hidden="1">'Attach 9'!$A$1:$G$55</definedName>
    <definedName name="Z_38BECF6E_1A53_4F98_87B9_44F2C5F77E08_.wvu.PrintArea" localSheetId="25" hidden="1">'Bid Form 1st Envelope '!$A$1:$F$113</definedName>
    <definedName name="Z_38BECF6E_1A53_4F98_87B9_44F2C5F77E08_.wvu.PrintTitles" localSheetId="12" hidden="1">'Attach 9'!$17:$17</definedName>
    <definedName name="Z_38BECF6E_1A53_4F98_87B9_44F2C5F77E08_.wvu.Rows" localSheetId="19" hidden="1">'Attach 15'!$16:$16</definedName>
    <definedName name="Z_38BECF6E_1A53_4F98_87B9_44F2C5F77E08_.wvu.Rows" localSheetId="21" hidden="1">'Attach 17'!$26:$26,'Attach 17'!$32:$209</definedName>
    <definedName name="Z_38BECF6E_1A53_4F98_87B9_44F2C5F77E08_.wvu.Rows" localSheetId="24" hidden="1">'Attach 19'!$13:$13,'Attach 19'!$20:$28</definedName>
    <definedName name="Z_38BECF6E_1A53_4F98_87B9_44F2C5F77E08_.wvu.Rows" localSheetId="8" hidden="1">'Attach 5'!$4:$4</definedName>
    <definedName name="Z_3AF5D368_0F40_4903_B06B_A4E8DE0BBD2F_.wvu.Cols" localSheetId="2" hidden="1">'Names of Bidder'!$L:$L</definedName>
    <definedName name="Z_3AF5D368_0F40_4903_B06B_A4E8DE0BBD2F_.wvu.PrintArea" localSheetId="2" hidden="1">'Names of Bidder'!$B$1:$E$27</definedName>
    <definedName name="Z_42E95D05_5FE4_4BDE_99D8_8A5175191762_.wvu.Cols" localSheetId="15" hidden="1">'Attach 12'!$G:$G,'Attach 12'!$I:$I</definedName>
    <definedName name="Z_42E95D05_5FE4_4BDE_99D8_8A5175191762_.wvu.PrintArea" localSheetId="15" hidden="1">'Attach 12'!$A$1:$F$29</definedName>
    <definedName name="Z_42E95D05_5FE4_4BDE_99D8_8A5175191762_.wvu.Rows" localSheetId="15" hidden="1">'Attach 12'!$17:$29,'Attach 12'!#REF!,'Attach 12'!#REF!,'Attach 12'!$114:$202</definedName>
    <definedName name="Z_43BCBF1E_CDCF_4541_8D79_87EDCECBC1FD_.wvu.Cols" localSheetId="19" hidden="1">'Attach 15'!$H:$H</definedName>
    <definedName name="Z_43BCBF1E_CDCF_4541_8D79_87EDCECBC1FD_.wvu.Cols" localSheetId="8" hidden="1">'Attach 5'!$H:$H</definedName>
    <definedName name="Z_43BCBF1E_CDCF_4541_8D79_87EDCECBC1FD_.wvu.Cols" localSheetId="10" hidden="1">'Attach 6'!$H:$H</definedName>
    <definedName name="Z_43BCBF1E_CDCF_4541_8D79_87EDCECBC1FD_.wvu.PrintArea" localSheetId="13" hidden="1">'Attach 10'!$A$1:$E$18</definedName>
    <definedName name="Z_43BCBF1E_CDCF_4541_8D79_87EDCECBC1FD_.wvu.PrintArea" localSheetId="14" hidden="1">'Attach 11'!$A$1:$E$29</definedName>
    <definedName name="Z_43BCBF1E_CDCF_4541_8D79_87EDCECBC1FD_.wvu.PrintArea" localSheetId="16" hidden="1">'Attach 13'!$A$1:$E$29</definedName>
    <definedName name="Z_43BCBF1E_CDCF_4541_8D79_87EDCECBC1FD_.wvu.PrintArea" localSheetId="17" hidden="1">'Attach 14'!$A$1:$E$29</definedName>
    <definedName name="Z_43BCBF1E_CDCF_4541_8D79_87EDCECBC1FD_.wvu.PrintArea" localSheetId="19" hidden="1">'Attach 15'!$A$1:$E$94</definedName>
    <definedName name="Z_43BCBF1E_CDCF_4541_8D79_87EDCECBC1FD_.wvu.PrintArea" localSheetId="20" hidden="1">'Attach 16'!$A$1:$L$90</definedName>
    <definedName name="Z_43BCBF1E_CDCF_4541_8D79_87EDCECBC1FD_.wvu.PrintArea" localSheetId="22" hidden="1">'Attach 18'!$A$1:$E$24</definedName>
    <definedName name="Z_43BCBF1E_CDCF_4541_8D79_87EDCECBC1FD_.wvu.PrintArea" localSheetId="24" hidden="1">'Attach 19'!$A$1:$E$35</definedName>
    <definedName name="Z_43BCBF1E_CDCF_4541_8D79_87EDCECBC1FD_.wvu.PrintArea" localSheetId="3" hidden="1">'Attach 3(JV)'!$A$1:$E$28</definedName>
    <definedName name="Z_43BCBF1E_CDCF_4541_8D79_87EDCECBC1FD_.wvu.PrintArea" localSheetId="4" hidden="1">'Attach 3(QR)'!$A$1:$E$28</definedName>
    <definedName name="Z_43BCBF1E_CDCF_4541_8D79_87EDCECBC1FD_.wvu.PrintArea" localSheetId="5" hidden="1">'Attach 4'!$A$1:$E$25</definedName>
    <definedName name="Z_43BCBF1E_CDCF_4541_8D79_87EDCECBC1FD_.wvu.PrintArea" localSheetId="6" hidden="1">'Attach 4 (A)'!$A$1:$E$27</definedName>
    <definedName name="Z_43BCBF1E_CDCF_4541_8D79_87EDCECBC1FD_.wvu.PrintArea" localSheetId="7" hidden="1">'Attach 4 (B)'!$A$1:$E$26</definedName>
    <definedName name="Z_43BCBF1E_CDCF_4541_8D79_87EDCECBC1FD_.wvu.PrintArea" localSheetId="8" hidden="1">'Attach 5'!$A$1:$E$109</definedName>
    <definedName name="Z_43BCBF1E_CDCF_4541_8D79_87EDCECBC1FD_.wvu.PrintArea" localSheetId="10" hidden="1">'Attach 6'!$A$1:$E$51</definedName>
    <definedName name="Z_43BCBF1E_CDCF_4541_8D79_87EDCECBC1FD_.wvu.PrintArea" localSheetId="11" hidden="1">'Attach 7'!$A$1:$E$18</definedName>
    <definedName name="Z_43BCBF1E_CDCF_4541_8D79_87EDCECBC1FD_.wvu.PrintArea" localSheetId="12" hidden="1">'Attach 9'!$A$1:$G$61</definedName>
    <definedName name="Z_43BCBF1E_CDCF_4541_8D79_87EDCECBC1FD_.wvu.PrintArea" localSheetId="25" hidden="1">'Bid Form 1st Envelope '!$A$1:$F$113</definedName>
    <definedName name="Z_43BCBF1E_CDCF_4541_8D79_87EDCECBC1FD_.wvu.PrintTitles" localSheetId="12" hidden="1">'Attach 9'!$17:$17</definedName>
    <definedName name="Z_43BCBF1E_CDCF_4541_8D79_87EDCECBC1FD_.wvu.Rows" localSheetId="19" hidden="1">'Attach 15'!$13:$14,'Attach 15'!$16:$16</definedName>
    <definedName name="Z_477F7E43_D393_45BA_B99B_D838E4629B5D_.wvu.Cols" localSheetId="19" hidden="1">'Attach 15'!$H:$H</definedName>
    <definedName name="Z_477F7E43_D393_45BA_B99B_D838E4629B5D_.wvu.Cols" localSheetId="8" hidden="1">'Attach 5'!$H:$H</definedName>
    <definedName name="Z_477F7E43_D393_45BA_B99B_D838E4629B5D_.wvu.Cols" localSheetId="10" hidden="1">'Attach 6'!$H:$H</definedName>
    <definedName name="Z_477F7E43_D393_45BA_B99B_D838E4629B5D_.wvu.PrintArea" localSheetId="13" hidden="1">'Attach 10'!$A$1:$E$18</definedName>
    <definedName name="Z_477F7E43_D393_45BA_B99B_D838E4629B5D_.wvu.PrintArea" localSheetId="14" hidden="1">'Attach 11'!$A$1:$E$29</definedName>
    <definedName name="Z_477F7E43_D393_45BA_B99B_D838E4629B5D_.wvu.PrintArea" localSheetId="16" hidden="1">'Attach 13'!$A$1:$E$27</definedName>
    <definedName name="Z_477F7E43_D393_45BA_B99B_D838E4629B5D_.wvu.PrintArea" localSheetId="17" hidden="1">'Attach 14'!$A$1:$E$29</definedName>
    <definedName name="Z_477F7E43_D393_45BA_B99B_D838E4629B5D_.wvu.PrintArea" localSheetId="18" hidden="1">'Attach 14-IP'!$A$8:$I$220</definedName>
    <definedName name="Z_477F7E43_D393_45BA_B99B_D838E4629B5D_.wvu.PrintArea" localSheetId="19" hidden="1">'Attach 15'!$A$1:$E$93</definedName>
    <definedName name="Z_477F7E43_D393_45BA_B99B_D838E4629B5D_.wvu.PrintArea" localSheetId="20" hidden="1">'Attach 16'!$A$1:$L$90</definedName>
    <definedName name="Z_477F7E43_D393_45BA_B99B_D838E4629B5D_.wvu.PrintArea" localSheetId="21" hidden="1">'Attach 17'!$A$1:$E$33</definedName>
    <definedName name="Z_477F7E43_D393_45BA_B99B_D838E4629B5D_.wvu.PrintArea" localSheetId="22" hidden="1">'Attach 18'!$A$1:$E$24</definedName>
    <definedName name="Z_477F7E43_D393_45BA_B99B_D838E4629B5D_.wvu.PrintArea" localSheetId="24" hidden="1">'Attach 19'!$A$1:$E$31</definedName>
    <definedName name="Z_477F7E43_D393_45BA_B99B_D838E4629B5D_.wvu.PrintArea" localSheetId="3" hidden="1">'Attach 3(JV)'!$A$1:$E$28</definedName>
    <definedName name="Z_477F7E43_D393_45BA_B99B_D838E4629B5D_.wvu.PrintArea" localSheetId="4" hidden="1">'Attach 3(QR)'!$A$1:$E$28</definedName>
    <definedName name="Z_477F7E43_D393_45BA_B99B_D838E4629B5D_.wvu.PrintArea" localSheetId="5" hidden="1">'Attach 4'!$A$1:$G$25</definedName>
    <definedName name="Z_477F7E43_D393_45BA_B99B_D838E4629B5D_.wvu.PrintArea" localSheetId="6" hidden="1">'Attach 4 (A)'!$A$1:$E$27</definedName>
    <definedName name="Z_477F7E43_D393_45BA_B99B_D838E4629B5D_.wvu.PrintArea" localSheetId="7" hidden="1">'Attach 4 (B)'!$A$1:$E$26</definedName>
    <definedName name="Z_477F7E43_D393_45BA_B99B_D838E4629B5D_.wvu.PrintArea" localSheetId="8" hidden="1">'Attach 5'!$A$1:$E$34</definedName>
    <definedName name="Z_477F7E43_D393_45BA_B99B_D838E4629B5D_.wvu.PrintArea" localSheetId="10" hidden="1">'Attach 6'!$A$1:$E$28</definedName>
    <definedName name="Z_477F7E43_D393_45BA_B99B_D838E4629B5D_.wvu.PrintArea" localSheetId="11" hidden="1">'Attach 7'!$A$1:$E$18</definedName>
    <definedName name="Z_477F7E43_D393_45BA_B99B_D838E4629B5D_.wvu.PrintArea" localSheetId="12" hidden="1">'Attach 9'!$A$1:$G$55</definedName>
    <definedName name="Z_477F7E43_D393_45BA_B99B_D838E4629B5D_.wvu.PrintArea" localSheetId="25" hidden="1">'Bid Form 1st Envelope '!$A$1:$F$113</definedName>
    <definedName name="Z_477F7E43_D393_45BA_B99B_D838E4629B5D_.wvu.PrintTitles" localSheetId="12" hidden="1">'Attach 9'!$17:$17</definedName>
    <definedName name="Z_477F7E43_D393_45BA_B99B_D838E4629B5D_.wvu.Rows" localSheetId="19" hidden="1">'Attach 15'!$16:$16</definedName>
    <definedName name="Z_477F7E43_D393_45BA_B99B_D838E4629B5D_.wvu.Rows" localSheetId="21" hidden="1">'Attach 17'!$26:$26,'Attach 17'!$32:$209</definedName>
    <definedName name="Z_477F7E43_D393_45BA_B99B_D838E4629B5D_.wvu.Rows" localSheetId="24" hidden="1">'Attach 19'!$13:$13,'Attach 19'!$20:$28</definedName>
    <definedName name="Z_477F7E43_D393_45BA_B99B_D838E4629B5D_.wvu.Rows" localSheetId="8" hidden="1">'Attach 5'!$4:$4</definedName>
    <definedName name="Z_47D52ECC_373D_4A7A_838F_7112A4A0A94F_.wvu.Cols" localSheetId="19" hidden="1">'Attach 15'!$H:$H,'Attach 15'!$J:$J</definedName>
    <definedName name="Z_47D52ECC_373D_4A7A_838F_7112A4A0A94F_.wvu.Cols" localSheetId="23" hidden="1">'Attach 18 SP'!$J:$P</definedName>
    <definedName name="Z_47D52ECC_373D_4A7A_838F_7112A4A0A94F_.wvu.Cols" localSheetId="3" hidden="1">'Attach 3(JV)'!$G:$H</definedName>
    <definedName name="Z_47D52ECC_373D_4A7A_838F_7112A4A0A94F_.wvu.Cols" localSheetId="5" hidden="1">'Attach 4'!$H:$O</definedName>
    <definedName name="Z_47D52ECC_373D_4A7A_838F_7112A4A0A94F_.wvu.Cols" localSheetId="8" hidden="1">'Attach 5'!$H:$H</definedName>
    <definedName name="Z_47D52ECC_373D_4A7A_838F_7112A4A0A94F_.wvu.Cols" localSheetId="9" hidden="1">'Attach 5A'!$G:$H</definedName>
    <definedName name="Z_47D52ECC_373D_4A7A_838F_7112A4A0A94F_.wvu.Cols" localSheetId="10" hidden="1">'Attach 6'!$H:$H</definedName>
    <definedName name="Z_47D52ECC_373D_4A7A_838F_7112A4A0A94F_.wvu.Cols" localSheetId="25"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3" hidden="1">'Attach 10'!$A$1:$F$18</definedName>
    <definedName name="Z_47D52ECC_373D_4A7A_838F_7112A4A0A94F_.wvu.PrintArea" localSheetId="14" hidden="1">'Attach 11'!$A$1:$E$29</definedName>
    <definedName name="Z_47D52ECC_373D_4A7A_838F_7112A4A0A94F_.wvu.PrintArea" localSheetId="16" hidden="1">'Attach 13'!$A$1:$E$27</definedName>
    <definedName name="Z_47D52ECC_373D_4A7A_838F_7112A4A0A94F_.wvu.PrintArea" localSheetId="17" hidden="1">'Attach 14'!$A$1:$E$29</definedName>
    <definedName name="Z_47D52ECC_373D_4A7A_838F_7112A4A0A94F_.wvu.PrintArea" localSheetId="18" hidden="1">'Attach 14-IP'!$A$8:$I$220</definedName>
    <definedName name="Z_47D52ECC_373D_4A7A_838F_7112A4A0A94F_.wvu.PrintArea" localSheetId="19" hidden="1">'Attach 15'!$A$1:$E$93</definedName>
    <definedName name="Z_47D52ECC_373D_4A7A_838F_7112A4A0A94F_.wvu.PrintArea" localSheetId="20" hidden="1">'Attach 16'!$A$1:$L$90</definedName>
    <definedName name="Z_47D52ECC_373D_4A7A_838F_7112A4A0A94F_.wvu.PrintArea" localSheetId="21" hidden="1">'Attach 17'!$A$1:$E$33</definedName>
    <definedName name="Z_47D52ECC_373D_4A7A_838F_7112A4A0A94F_.wvu.PrintArea" localSheetId="22" hidden="1">'Attach 18'!$A$1:$E$24</definedName>
    <definedName name="Z_47D52ECC_373D_4A7A_838F_7112A4A0A94F_.wvu.PrintArea" localSheetId="23" hidden="1">'Attach 18 SP'!$A$7:$I$157</definedName>
    <definedName name="Z_47D52ECC_373D_4A7A_838F_7112A4A0A94F_.wvu.PrintArea" localSheetId="24" hidden="1">'Attach 19'!$A$1:$E$31</definedName>
    <definedName name="Z_47D52ECC_373D_4A7A_838F_7112A4A0A94F_.wvu.PrintArea" localSheetId="3" hidden="1">'Attach 3(JV)'!$A$1:$E$28</definedName>
    <definedName name="Z_47D52ECC_373D_4A7A_838F_7112A4A0A94F_.wvu.PrintArea" localSheetId="4" hidden="1">'Attach 3(QR)'!$A$1:$E$28</definedName>
    <definedName name="Z_47D52ECC_373D_4A7A_838F_7112A4A0A94F_.wvu.PrintArea" localSheetId="5" hidden="1">'Attach 4'!$A$1:$G$25</definedName>
    <definedName name="Z_47D52ECC_373D_4A7A_838F_7112A4A0A94F_.wvu.PrintArea" localSheetId="6" hidden="1">'Attach 4 (A)'!$A$1:$E$27</definedName>
    <definedName name="Z_47D52ECC_373D_4A7A_838F_7112A4A0A94F_.wvu.PrintArea" localSheetId="7" hidden="1">'Attach 4 (B)'!$A$1:$E$26</definedName>
    <definedName name="Z_47D52ECC_373D_4A7A_838F_7112A4A0A94F_.wvu.PrintArea" localSheetId="8" hidden="1">'Attach 5'!$A$1:$E$110</definedName>
    <definedName name="Z_47D52ECC_373D_4A7A_838F_7112A4A0A94F_.wvu.PrintArea" localSheetId="9" hidden="1">'Attach 5A'!$A$1:$E$73</definedName>
    <definedName name="Z_47D52ECC_373D_4A7A_838F_7112A4A0A94F_.wvu.PrintArea" localSheetId="10" hidden="1">'Attach 6'!$A$1:$E$28</definedName>
    <definedName name="Z_47D52ECC_373D_4A7A_838F_7112A4A0A94F_.wvu.PrintArea" localSheetId="11" hidden="1">'Attach 7'!$A$1:$E$18</definedName>
    <definedName name="Z_47D52ECC_373D_4A7A_838F_7112A4A0A94F_.wvu.PrintArea" localSheetId="12" hidden="1">'Attach 9'!$A$1:$G$54</definedName>
    <definedName name="Z_47D52ECC_373D_4A7A_838F_7112A4A0A94F_.wvu.PrintArea" localSheetId="25" hidden="1">'Bid Form 1st Envelope '!$A$1:$J$113</definedName>
    <definedName name="Z_47D52ECC_373D_4A7A_838F_7112A4A0A94F_.wvu.PrintArea" localSheetId="1" hidden="1">Cover!$A$1:$F$20</definedName>
    <definedName name="Z_47D52ECC_373D_4A7A_838F_7112A4A0A94F_.wvu.PrintArea" localSheetId="2" hidden="1">'Names of Bidder'!$B$1:$G$30</definedName>
    <definedName name="Z_47D52ECC_373D_4A7A_838F_7112A4A0A94F_.wvu.PrintTitles" localSheetId="12" hidden="1">'Attach 9'!$17:$17</definedName>
    <definedName name="Z_47D52ECC_373D_4A7A_838F_7112A4A0A94F_.wvu.Rows" localSheetId="19" hidden="1">'Attach 15'!$16:$16</definedName>
    <definedName name="Z_47D52ECC_373D_4A7A_838F_7112A4A0A94F_.wvu.Rows" localSheetId="21" hidden="1">'Attach 17'!$26:$26,'Attach 17'!$32:$209</definedName>
    <definedName name="Z_47D52ECC_373D_4A7A_838F_7112A4A0A94F_.wvu.Rows" localSheetId="23" hidden="1">'Attach 18 SP'!$149:$153</definedName>
    <definedName name="Z_47D52ECC_373D_4A7A_838F_7112A4A0A94F_.wvu.Rows" localSheetId="24" hidden="1">'Attach 19'!$13:$13,'Attach 19'!$20:$28</definedName>
    <definedName name="Z_47D52ECC_373D_4A7A_838F_7112A4A0A94F_.wvu.Rows" localSheetId="8" hidden="1">'Attach 5'!$4:$4</definedName>
    <definedName name="Z_47D52ECC_373D_4A7A_838F_7112A4A0A94F_.wvu.Rows" localSheetId="9" hidden="1">'Attach 5A'!$25:$30</definedName>
    <definedName name="Z_47D52ECC_373D_4A7A_838F_7112A4A0A94F_.wvu.Rows" localSheetId="25" hidden="1">'Bid Form 1st Envelope '!$24:$25,'Bid Form 1st Envelope '!$96:$96,'Bid Form 1st Envelope '!$99:$100</definedName>
    <definedName name="Z_494F6778_23FE_4AAC_B37D_6C7543FC13B9_.wvu.Cols" localSheetId="19" hidden="1">'Attach 15'!$H:$H</definedName>
    <definedName name="Z_494F6778_23FE_4AAC_B37D_6C7543FC13B9_.wvu.Cols" localSheetId="8" hidden="1">'Attach 5'!$H:$H</definedName>
    <definedName name="Z_494F6778_23FE_4AAC_B37D_6C7543FC13B9_.wvu.Cols" localSheetId="10" hidden="1">'Attach 6'!$H:$H</definedName>
    <definedName name="Z_494F6778_23FE_4AAC_B37D_6C7543FC13B9_.wvu.PrintArea" localSheetId="13" hidden="1">'Attach 10'!$A$1:$E$18</definedName>
    <definedName name="Z_494F6778_23FE_4AAC_B37D_6C7543FC13B9_.wvu.PrintArea" localSheetId="14" hidden="1">'Attach 11'!$A$1:$E$29</definedName>
    <definedName name="Z_494F6778_23FE_4AAC_B37D_6C7543FC13B9_.wvu.PrintArea" localSheetId="16" hidden="1">'Attach 13'!$A$1:$E$29</definedName>
    <definedName name="Z_494F6778_23FE_4AAC_B37D_6C7543FC13B9_.wvu.PrintArea" localSheetId="17" hidden="1">'Attach 14'!$A$1:$E$29</definedName>
    <definedName name="Z_494F6778_23FE_4AAC_B37D_6C7543FC13B9_.wvu.PrintArea" localSheetId="18" hidden="1">'Attach 14-IP'!$A$8:$I$220</definedName>
    <definedName name="Z_494F6778_23FE_4AAC_B37D_6C7543FC13B9_.wvu.PrintArea" localSheetId="19" hidden="1">'Attach 15'!$A$1:$E$93</definedName>
    <definedName name="Z_494F6778_23FE_4AAC_B37D_6C7543FC13B9_.wvu.PrintArea" localSheetId="20" hidden="1">'Attach 16'!$A$1:$L$90</definedName>
    <definedName name="Z_494F6778_23FE_4AAC_B37D_6C7543FC13B9_.wvu.PrintArea" localSheetId="22" hidden="1">'Attach 18'!$A$1:$E$24</definedName>
    <definedName name="Z_494F6778_23FE_4AAC_B37D_6C7543FC13B9_.wvu.PrintArea" localSheetId="24" hidden="1">'Attach 19'!$A$1:$E$35</definedName>
    <definedName name="Z_494F6778_23FE_4AAC_B37D_6C7543FC13B9_.wvu.PrintArea" localSheetId="3" hidden="1">'Attach 3(JV)'!$A$1:$E$28</definedName>
    <definedName name="Z_494F6778_23FE_4AAC_B37D_6C7543FC13B9_.wvu.PrintArea" localSheetId="4" hidden="1">'Attach 3(QR)'!$A$1:$E$28</definedName>
    <definedName name="Z_494F6778_23FE_4AAC_B37D_6C7543FC13B9_.wvu.PrintArea" localSheetId="5" hidden="1">'Attach 4'!$A$1:$E$25</definedName>
    <definedName name="Z_494F6778_23FE_4AAC_B37D_6C7543FC13B9_.wvu.PrintArea" localSheetId="6" hidden="1">'Attach 4 (A)'!$A$1:$E$27</definedName>
    <definedName name="Z_494F6778_23FE_4AAC_B37D_6C7543FC13B9_.wvu.PrintArea" localSheetId="7" hidden="1">'Attach 4 (B)'!$A$1:$E$26</definedName>
    <definedName name="Z_494F6778_23FE_4AAC_B37D_6C7543FC13B9_.wvu.PrintArea" localSheetId="8" hidden="1">'Attach 5'!$A$1:$E$109</definedName>
    <definedName name="Z_494F6778_23FE_4AAC_B37D_6C7543FC13B9_.wvu.PrintArea" localSheetId="10" hidden="1">'Attach 6'!$A$1:$E$51</definedName>
    <definedName name="Z_494F6778_23FE_4AAC_B37D_6C7543FC13B9_.wvu.PrintArea" localSheetId="11" hidden="1">'Attach 7'!$A$1:$E$18</definedName>
    <definedName name="Z_494F6778_23FE_4AAC_B37D_6C7543FC13B9_.wvu.PrintArea" localSheetId="12" hidden="1">'Attach 9'!$A$1:$G$61</definedName>
    <definedName name="Z_494F6778_23FE_4AAC_B37D_6C7543FC13B9_.wvu.PrintArea" localSheetId="25" hidden="1">'Bid Form 1st Envelope '!$A$1:$F$113</definedName>
    <definedName name="Z_494F6778_23FE_4AAC_B37D_6C7543FC13B9_.wvu.PrintTitles" localSheetId="12" hidden="1">'Attach 9'!$17:$17</definedName>
    <definedName name="Z_494F6778_23FE_4AAC_B37D_6C7543FC13B9_.wvu.Rows" localSheetId="19" hidden="1">'Attach 15'!$16:$16</definedName>
    <definedName name="Z_4A248946_722A_4651_AEA1_DE3476F52461_.wvu.Cols" localSheetId="9" hidden="1">'Attach 5A'!$H:$H</definedName>
    <definedName name="Z_4A248946_722A_4651_AEA1_DE3476F52461_.wvu.PrintArea" localSheetId="9" hidden="1">'Attach 5A'!$A$1:$E$73</definedName>
    <definedName name="Z_4A248946_722A_4651_AEA1_DE3476F52461_.wvu.Rows" localSheetId="9" hidden="1">'Attach 5A'!$25:$30</definedName>
    <definedName name="Z_4F65FF32_EC61_4022_A399_2986D7B6B8B3_.wvu.PrintArea" localSheetId="2" hidden="1">'Names of Bidder'!$B$1:$E$27</definedName>
    <definedName name="Z_4FC0AD0E_817E_4CA2_8399_B627A39139DF_.wvu.Cols" localSheetId="23" hidden="1">'Attach 18 SP'!$J:$P</definedName>
    <definedName name="Z_4FC0AD0E_817E_4CA2_8399_B627A39139DF_.wvu.PrintArea" localSheetId="23" hidden="1">'Attach 18 SP'!$A$8:$I$157</definedName>
    <definedName name="Z_52F2C04E_6775_4163_A63C_A853FCC713DD_.wvu.Cols" localSheetId="15" hidden="1">'Attach 12'!$G:$I</definedName>
    <definedName name="Z_52F2C04E_6775_4163_A63C_A853FCC713DD_.wvu.Cols" localSheetId="19" hidden="1">'Attach 15'!$H:$H,'Attach 15'!$J:$J</definedName>
    <definedName name="Z_52F2C04E_6775_4163_A63C_A853FCC713DD_.wvu.Cols" localSheetId="23" hidden="1">'Attach 18 SP'!$J:$AO</definedName>
    <definedName name="Z_52F2C04E_6775_4163_A63C_A853FCC713DD_.wvu.Cols" localSheetId="3" hidden="1">'Attach 3(JV)'!$G:$H</definedName>
    <definedName name="Z_52F2C04E_6775_4163_A63C_A853FCC713DD_.wvu.Cols" localSheetId="5" hidden="1">'Attach 4'!$H:$O</definedName>
    <definedName name="Z_52F2C04E_6775_4163_A63C_A853FCC713DD_.wvu.Cols" localSheetId="8" hidden="1">'Attach 5'!$H:$H</definedName>
    <definedName name="Z_52F2C04E_6775_4163_A63C_A853FCC713DD_.wvu.Cols" localSheetId="9" hidden="1">'Attach 5A'!$G:$H</definedName>
    <definedName name="Z_52F2C04E_6775_4163_A63C_A853FCC713DD_.wvu.Cols" localSheetId="10" hidden="1">'Attach 6'!$H:$H</definedName>
    <definedName name="Z_52F2C04E_6775_4163_A63C_A853FCC713DD_.wvu.Cols" localSheetId="25" hidden="1">'Bid Form 1st Envelope '!$L:$L,'Bid Form 1st Envelope '!$AA:$AI</definedName>
    <definedName name="Z_52F2C04E_6775_4163_A63C_A853FCC713DD_.wvu.Cols" localSheetId="2" hidden="1">'Names of Bidder'!$I:$AB</definedName>
    <definedName name="Z_52F2C04E_6775_4163_A63C_A853FCC713DD_.wvu.FilterData" localSheetId="2" hidden="1">'Names of Bidder'!$B$6:$G$11</definedName>
    <definedName name="Z_52F2C04E_6775_4163_A63C_A853FCC713DD_.wvu.PrintArea" localSheetId="13" hidden="1">'Attach 10'!$A$1:$F$18</definedName>
    <definedName name="Z_52F2C04E_6775_4163_A63C_A853FCC713DD_.wvu.PrintArea" localSheetId="14" hidden="1">'Attach 11'!$A$1:$E$29</definedName>
    <definedName name="Z_52F2C04E_6775_4163_A63C_A853FCC713DD_.wvu.PrintArea" localSheetId="15" hidden="1">'Attach 12'!$A$1:$F$118</definedName>
    <definedName name="Z_52F2C04E_6775_4163_A63C_A853FCC713DD_.wvu.PrintArea" localSheetId="16" hidden="1">'Attach 13'!$A$1:$E$27</definedName>
    <definedName name="Z_52F2C04E_6775_4163_A63C_A853FCC713DD_.wvu.PrintArea" localSheetId="17" hidden="1">'Attach 14'!$A$1:$E$29</definedName>
    <definedName name="Z_52F2C04E_6775_4163_A63C_A853FCC713DD_.wvu.PrintArea" localSheetId="18" hidden="1">'Attach 14-IP'!$A$8:$I$220</definedName>
    <definedName name="Z_52F2C04E_6775_4163_A63C_A853FCC713DD_.wvu.PrintArea" localSheetId="19" hidden="1">'Attach 15'!$A$1:$E$93</definedName>
    <definedName name="Z_52F2C04E_6775_4163_A63C_A853FCC713DD_.wvu.PrintArea" localSheetId="20" hidden="1">'Attach 16'!$A$1:$L$90</definedName>
    <definedName name="Z_52F2C04E_6775_4163_A63C_A853FCC713DD_.wvu.PrintArea" localSheetId="21" hidden="1">'Attach 17'!$A$1:$E$33</definedName>
    <definedName name="Z_52F2C04E_6775_4163_A63C_A853FCC713DD_.wvu.PrintArea" localSheetId="22" hidden="1">'Attach 18'!$A$1:$E$24</definedName>
    <definedName name="Z_52F2C04E_6775_4163_A63C_A853FCC713DD_.wvu.PrintArea" localSheetId="23" hidden="1">'Attach 18 SP'!$A$7:$I$157</definedName>
    <definedName name="Z_52F2C04E_6775_4163_A63C_A853FCC713DD_.wvu.PrintArea" localSheetId="24" hidden="1">'Attach 19'!$A$1:$E$31</definedName>
    <definedName name="Z_52F2C04E_6775_4163_A63C_A853FCC713DD_.wvu.PrintArea" localSheetId="3" hidden="1">'Attach 3(JV)'!$A$1:$E$28</definedName>
    <definedName name="Z_52F2C04E_6775_4163_A63C_A853FCC713DD_.wvu.PrintArea" localSheetId="4" hidden="1">'Attach 3(QR)'!$A$1:$E$28</definedName>
    <definedName name="Z_52F2C04E_6775_4163_A63C_A853FCC713DD_.wvu.PrintArea" localSheetId="5" hidden="1">'Attach 4'!$A$1:$G$25</definedName>
    <definedName name="Z_52F2C04E_6775_4163_A63C_A853FCC713DD_.wvu.PrintArea" localSheetId="6" hidden="1">'Attach 4 (A)'!$A$1:$E$27</definedName>
    <definedName name="Z_52F2C04E_6775_4163_A63C_A853FCC713DD_.wvu.PrintArea" localSheetId="7" hidden="1">'Attach 4 (B)'!$A$1:$E$26</definedName>
    <definedName name="Z_52F2C04E_6775_4163_A63C_A853FCC713DD_.wvu.PrintArea" localSheetId="8" hidden="1">'Attach 5'!$A$1:$E$34</definedName>
    <definedName name="Z_52F2C04E_6775_4163_A63C_A853FCC713DD_.wvu.PrintArea" localSheetId="9" hidden="1">'Attach 5A'!$A$1:$E$35</definedName>
    <definedName name="Z_52F2C04E_6775_4163_A63C_A853FCC713DD_.wvu.PrintArea" localSheetId="10" hidden="1">'Attach 6'!$A$1:$E$28</definedName>
    <definedName name="Z_52F2C04E_6775_4163_A63C_A853FCC713DD_.wvu.PrintArea" localSheetId="11" hidden="1">'Attach 7'!$A$1:$E$18</definedName>
    <definedName name="Z_52F2C04E_6775_4163_A63C_A853FCC713DD_.wvu.PrintArea" localSheetId="12" hidden="1">'Attach 9'!$A$1:$H$54</definedName>
    <definedName name="Z_52F2C04E_6775_4163_A63C_A853FCC713DD_.wvu.PrintArea" localSheetId="25" hidden="1">'Bid Form 1st Envelope '!$A$1:$F$113</definedName>
    <definedName name="Z_52F2C04E_6775_4163_A63C_A853FCC713DD_.wvu.PrintArea" localSheetId="1" hidden="1">Cover!$A$1:$F$20</definedName>
    <definedName name="Z_52F2C04E_6775_4163_A63C_A853FCC713DD_.wvu.PrintArea" localSheetId="2" hidden="1">'Names of Bidder'!$B$1:$G$29</definedName>
    <definedName name="Z_52F2C04E_6775_4163_A63C_A853FCC713DD_.wvu.PrintTitles" localSheetId="12" hidden="1">'Attach 9'!$17:$17</definedName>
    <definedName name="Z_52F2C04E_6775_4163_A63C_A853FCC713DD_.wvu.Rows" localSheetId="15" hidden="1">'Attach 12'!$38:$45,'Attach 12'!$96:$100</definedName>
    <definedName name="Z_52F2C04E_6775_4163_A63C_A853FCC713DD_.wvu.Rows" localSheetId="19" hidden="1">'Attach 15'!$16:$16</definedName>
    <definedName name="Z_52F2C04E_6775_4163_A63C_A853FCC713DD_.wvu.Rows" localSheetId="21" hidden="1">'Attach 17'!$26:$26,'Attach 17'!$32:$209</definedName>
    <definedName name="Z_52F2C04E_6775_4163_A63C_A853FCC713DD_.wvu.Rows" localSheetId="23" hidden="1">'Attach 18 SP'!$149:$153</definedName>
    <definedName name="Z_52F2C04E_6775_4163_A63C_A853FCC713DD_.wvu.Rows" localSheetId="24" hidden="1">'Attach 19'!$13:$13,'Attach 19'!$20:$28</definedName>
    <definedName name="Z_52F2C04E_6775_4163_A63C_A853FCC713DD_.wvu.Rows" localSheetId="8" hidden="1">'Attach 5'!$4:$4</definedName>
    <definedName name="Z_52F2C04E_6775_4163_A63C_A853FCC713DD_.wvu.Rows" localSheetId="9" hidden="1">'Attach 5A'!$25:$30</definedName>
    <definedName name="Z_52F2C04E_6775_4163_A63C_A853FCC713DD_.wvu.Rows" localSheetId="25" hidden="1">'Bid Form 1st Envelope '!$24:$25,'Bid Form 1st Envelope '!$96:$96,'Bid Form 1st Envelope '!$99:$100</definedName>
    <definedName name="Z_564AA8DD_E850_4E6F_BA1D_8F79D1361145_.wvu.Cols" localSheetId="15" hidden="1">'Attach 12'!$I:$I</definedName>
    <definedName name="Z_564AA8DD_E850_4E6F_BA1D_8F79D1361145_.wvu.PrintArea" localSheetId="15" hidden="1">'Attach 12'!$A$1:$F$29</definedName>
    <definedName name="Z_564AA8DD_E850_4E6F_BA1D_8F79D1361145_.wvu.Rows" localSheetId="15" hidden="1">'Attach 12'!$18:$19,'Attach 12'!#REF!,'Attach 12'!#REF!,'Attach 12'!#REF!,'Attach 12'!#REF!,'Attach 12'!#REF!,'Attach 12'!#REF!,'Attach 12'!$114:$202</definedName>
    <definedName name="Z_57A1126F_C815_44AF_BD70_07C9EB2E1554_.wvu.Cols" localSheetId="9" hidden="1">'Attach 5A'!$H:$H</definedName>
    <definedName name="Z_57A1126F_C815_44AF_BD70_07C9EB2E1554_.wvu.PrintArea" localSheetId="9" hidden="1">'Attach 5A'!$A$1:$E$73</definedName>
    <definedName name="Z_57A1126F_C815_44AF_BD70_07C9EB2E1554_.wvu.Rows" localSheetId="9" hidden="1">'Attach 5A'!$25:$30</definedName>
    <definedName name="Z_57EC2AB3_459C_475C_AFE6_EBB6882FA67E_.wvu.Cols" localSheetId="15" hidden="1">'Attach 12'!$H:$I</definedName>
    <definedName name="Z_57EC2AB3_459C_475C_AFE6_EBB6882FA67E_.wvu.PrintArea" localSheetId="15" hidden="1">'Attach 12'!$A$1:$G$29</definedName>
    <definedName name="Z_57EC2AB3_459C_475C_AFE6_EBB6882FA67E_.wvu.Rows" localSheetId="15" hidden="1">'Attach 12'!$4:$4,'Attach 12'!#REF!,'Attach 12'!$114:$202</definedName>
    <definedName name="Z_582CF44B_0703_4CA2_AB84_00685031CD39_.wvu.Cols" localSheetId="15" hidden="1">'Attach 12'!$I:$I</definedName>
    <definedName name="Z_582CF44B_0703_4CA2_AB84_00685031CD39_.wvu.PrintArea" localSheetId="15" hidden="1">'Attach 12'!$A$1:$F$29</definedName>
    <definedName name="Z_582CF44B_0703_4CA2_AB84_00685031CD39_.wvu.Rows" localSheetId="15" hidden="1">'Attach 12'!$17:$19,'Attach 12'!#REF!,'Attach 12'!#REF!,'Attach 12'!#REF!,'Attach 12'!#REF!,'Attach 12'!#REF!,'Attach 12'!#REF!,'Attach 12'!#REF!,'Attach 12'!#REF!,'Attach 12'!#REF!,'Attach 12'!$114:$202</definedName>
    <definedName name="Z_58E3016B_91DE_45B1_ADEB_496391BDEDAF_.wvu.Cols" localSheetId="23" hidden="1">'Attach 18 SP'!$J:$P</definedName>
    <definedName name="Z_58E3016B_91DE_45B1_ADEB_496391BDEDAF_.wvu.PrintArea" localSheetId="23" hidden="1">'Attach 18 SP'!$A$8:$I$157</definedName>
    <definedName name="Z_58E3016B_91DE_45B1_ADEB_496391BDEDAF_.wvu.Rows" localSheetId="23"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3" hidden="1">'Attach 18 SP'!$J:$P</definedName>
    <definedName name="Z_5DC8802C_6CD8_4623_90B5_A2B66DEC93B5_.wvu.PrintArea" localSheetId="23" hidden="1">'Attach 18 SP'!$A$8:$I$157</definedName>
    <definedName name="Z_5DC8802C_6CD8_4623_90B5_A2B66DEC93B5_.wvu.Rows" localSheetId="23"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3" hidden="1">'Attach 18 SP'!$J:$P</definedName>
    <definedName name="Z_611D8B62_9C40_451B_ABB4_92F111B2BF43_.wvu.Cols" localSheetId="2" hidden="1">'Names of Bidder'!$L:$L</definedName>
    <definedName name="Z_611D8B62_9C40_451B_ABB4_92F111B2BF43_.wvu.PrintArea" localSheetId="23" hidden="1">'Attach 18 SP'!$A$8:$I$157</definedName>
    <definedName name="Z_611D8B62_9C40_451B_ABB4_92F111B2BF43_.wvu.PrintArea" localSheetId="2" hidden="1">'Names of Bidder'!$B$1:$E$27</definedName>
    <definedName name="Z_611D8B62_9C40_451B_ABB4_92F111B2BF43_.wvu.Rows" localSheetId="23" hidden="1">'Attach 18 SP'!#REF!,'Attach 18 SP'!#REF!,'Attach 18 SP'!#REF!,'Attach 18 SP'!#REF!,'Attach 18 SP'!#REF!,'Attach 18 SP'!$149:$153</definedName>
    <definedName name="Z_6B2C1320_5106_401D_86E8_03FFC7419150_.wvu.Cols" localSheetId="15" hidden="1">'Attach 12'!$I:$I</definedName>
    <definedName name="Z_6B2C1320_5106_401D_86E8_03FFC7419150_.wvu.Cols" localSheetId="23" hidden="1">'Attach 18 SP'!$K:$P</definedName>
    <definedName name="Z_6B2C1320_5106_401D_86E8_03FFC7419150_.wvu.PrintArea" localSheetId="15" hidden="1">'Attach 12'!$A$1:$F$29</definedName>
    <definedName name="Z_6B2C1320_5106_401D_86E8_03FFC7419150_.wvu.PrintArea" localSheetId="23" hidden="1">'Attach 18 SP'!$A$8:$I$157</definedName>
    <definedName name="Z_6B2C1320_5106_401D_86E8_03FFC7419150_.wvu.Rows" localSheetId="15" hidden="1">'Attach 12'!#REF!,'Attach 12'!#REF!,'Attach 12'!#REF!,'Attach 12'!#REF!,'Attach 12'!$114:$202</definedName>
    <definedName name="Z_6B2C1320_5106_401D_86E8_03FFC7419150_.wvu.Rows" localSheetId="23" hidden="1">'Attach 18 SP'!$41:$41</definedName>
    <definedName name="Z_6FD3A41D_DEEE_48F5_96DB_6021F0BEBAF6_.wvu.Cols" localSheetId="15" hidden="1">'Attach 12'!$I:$I</definedName>
    <definedName name="Z_6FD3A41D_DEEE_48F5_96DB_6021F0BEBAF6_.wvu.PrintArea" localSheetId="15" hidden="1">'Attach 12'!$A$1:$F$29</definedName>
    <definedName name="Z_6FD3A41D_DEEE_48F5_96DB_6021F0BEBAF6_.wvu.Rows" localSheetId="15" hidden="1">'Attach 12'!$18:$19,'Attach 12'!#REF!,'Attach 12'!#REF!,'Attach 12'!#REF!,'Attach 12'!#REF!,'Attach 12'!#REF!,'Attach 12'!#REF!,'Attach 12'!$114:$202</definedName>
    <definedName name="Z_70A80C84_CC07_4E4D_A598_BF928357D74F_.wvu.Cols" localSheetId="9" hidden="1">'Attach 5A'!$H:$H</definedName>
    <definedName name="Z_70A80C84_CC07_4E4D_A598_BF928357D74F_.wvu.PrintArea" localSheetId="9" hidden="1">'Attach 5A'!$A$1:$E$73</definedName>
    <definedName name="Z_70A80C84_CC07_4E4D_A598_BF928357D74F_.wvu.Rows" localSheetId="9"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5" hidden="1">'Attach 12'!$I:$I</definedName>
    <definedName name="Z_728AEB16_F9CD_4198_B4E9_2E28A5E42262_.wvu.PrintArea" localSheetId="15" hidden="1">'Attach 12'!$A$1:$F$29</definedName>
    <definedName name="Z_728AEB16_F9CD_4198_B4E9_2E28A5E42262_.wvu.Rows" localSheetId="15" hidden="1">'Attach 12'!$18:$19,'Attach 12'!#REF!,'Attach 12'!#REF!,'Attach 12'!#REF!,'Attach 12'!#REF!,'Attach 12'!#REF!,'Attach 12'!#REF!,'Attach 12'!$114:$202</definedName>
    <definedName name="Z_72B383D4_8341_48BE_BBCC_63C6785ABF81_.wvu.Cols" localSheetId="19" hidden="1">'Attach 15'!$H:$H,'Attach 15'!$J:$J</definedName>
    <definedName name="Z_72B383D4_8341_48BE_BBCC_63C6785ABF81_.wvu.Cols" localSheetId="23" hidden="1">'Attach 18 SP'!$J:$AO</definedName>
    <definedName name="Z_72B383D4_8341_48BE_BBCC_63C6785ABF81_.wvu.Cols" localSheetId="3" hidden="1">'Attach 3(JV)'!$G:$H</definedName>
    <definedName name="Z_72B383D4_8341_48BE_BBCC_63C6785ABF81_.wvu.Cols" localSheetId="5" hidden="1">'Attach 4'!$H:$O</definedName>
    <definedName name="Z_72B383D4_8341_48BE_BBCC_63C6785ABF81_.wvu.Cols" localSheetId="8" hidden="1">'Attach 5'!$H:$H</definedName>
    <definedName name="Z_72B383D4_8341_48BE_BBCC_63C6785ABF81_.wvu.Cols" localSheetId="9" hidden="1">'Attach 5A'!$G:$H</definedName>
    <definedName name="Z_72B383D4_8341_48BE_BBCC_63C6785ABF81_.wvu.Cols" localSheetId="10" hidden="1">'Attach 6'!$H:$H</definedName>
    <definedName name="Z_72B383D4_8341_48BE_BBCC_63C6785ABF81_.wvu.Cols" localSheetId="25"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3" hidden="1">'Attach 10'!$A$1:$F$18</definedName>
    <definedName name="Z_72B383D4_8341_48BE_BBCC_63C6785ABF81_.wvu.PrintArea" localSheetId="14" hidden="1">'Attach 11'!$A$1:$E$29</definedName>
    <definedName name="Z_72B383D4_8341_48BE_BBCC_63C6785ABF81_.wvu.PrintArea" localSheetId="16" hidden="1">'Attach 13'!$A$1:$E$27</definedName>
    <definedName name="Z_72B383D4_8341_48BE_BBCC_63C6785ABF81_.wvu.PrintArea" localSheetId="17" hidden="1">'Attach 14'!$A$1:$E$29</definedName>
    <definedName name="Z_72B383D4_8341_48BE_BBCC_63C6785ABF81_.wvu.PrintArea" localSheetId="18" hidden="1">'Attach 14-IP'!$A$8:$I$220</definedName>
    <definedName name="Z_72B383D4_8341_48BE_BBCC_63C6785ABF81_.wvu.PrintArea" localSheetId="19" hidden="1">'Attach 15'!$A$1:$E$93</definedName>
    <definedName name="Z_72B383D4_8341_48BE_BBCC_63C6785ABF81_.wvu.PrintArea" localSheetId="20" hidden="1">'Attach 16'!$A$1:$L$90</definedName>
    <definedName name="Z_72B383D4_8341_48BE_BBCC_63C6785ABF81_.wvu.PrintArea" localSheetId="21" hidden="1">'Attach 17'!$A$1:$E$33</definedName>
    <definedName name="Z_72B383D4_8341_48BE_BBCC_63C6785ABF81_.wvu.PrintArea" localSheetId="22" hidden="1">'Attach 18'!$A$1:$E$24</definedName>
    <definedName name="Z_72B383D4_8341_48BE_BBCC_63C6785ABF81_.wvu.PrintArea" localSheetId="23" hidden="1">'Attach 18 SP'!$A$7:$I$157</definedName>
    <definedName name="Z_72B383D4_8341_48BE_BBCC_63C6785ABF81_.wvu.PrintArea" localSheetId="24" hidden="1">'Attach 19'!$A$1:$E$31</definedName>
    <definedName name="Z_72B383D4_8341_48BE_BBCC_63C6785ABF81_.wvu.PrintArea" localSheetId="3" hidden="1">'Attach 3(JV)'!$A$1:$E$28</definedName>
    <definedName name="Z_72B383D4_8341_48BE_BBCC_63C6785ABF81_.wvu.PrintArea" localSheetId="4" hidden="1">'Attach 3(QR)'!$A$1:$E$28</definedName>
    <definedName name="Z_72B383D4_8341_48BE_BBCC_63C6785ABF81_.wvu.PrintArea" localSheetId="5" hidden="1">'Attach 4'!$A$1:$G$25</definedName>
    <definedName name="Z_72B383D4_8341_48BE_BBCC_63C6785ABF81_.wvu.PrintArea" localSheetId="6" hidden="1">'Attach 4 (A)'!$A$1:$E$27</definedName>
    <definedName name="Z_72B383D4_8341_48BE_BBCC_63C6785ABF81_.wvu.PrintArea" localSheetId="7" hidden="1">'Attach 4 (B)'!$A$1:$E$26</definedName>
    <definedName name="Z_72B383D4_8341_48BE_BBCC_63C6785ABF81_.wvu.PrintArea" localSheetId="8" hidden="1">'Attach 5'!$A$1:$E$110</definedName>
    <definedName name="Z_72B383D4_8341_48BE_BBCC_63C6785ABF81_.wvu.PrintArea" localSheetId="9" hidden="1">'Attach 5A'!$A$1:$E$73</definedName>
    <definedName name="Z_72B383D4_8341_48BE_BBCC_63C6785ABF81_.wvu.PrintArea" localSheetId="10" hidden="1">'Attach 6'!$A$1:$E$28</definedName>
    <definedName name="Z_72B383D4_8341_48BE_BBCC_63C6785ABF81_.wvu.PrintArea" localSheetId="11" hidden="1">'Attach 7'!$A$1:$E$18</definedName>
    <definedName name="Z_72B383D4_8341_48BE_BBCC_63C6785ABF81_.wvu.PrintArea" localSheetId="12" hidden="1">'Attach 9'!$A$1:$G$54</definedName>
    <definedName name="Z_72B383D4_8341_48BE_BBCC_63C6785ABF81_.wvu.PrintArea" localSheetId="25" hidden="1">'Bid Form 1st Envelope '!$A$1:$J$113</definedName>
    <definedName name="Z_72B383D4_8341_48BE_BBCC_63C6785ABF81_.wvu.PrintArea" localSheetId="1" hidden="1">Cover!$A$1:$F$20</definedName>
    <definedName name="Z_72B383D4_8341_48BE_BBCC_63C6785ABF81_.wvu.PrintArea" localSheetId="2" hidden="1">'Names of Bidder'!$B$1:$G$30</definedName>
    <definedName name="Z_72B383D4_8341_48BE_BBCC_63C6785ABF81_.wvu.PrintTitles" localSheetId="12" hidden="1">'Attach 9'!$17:$17</definedName>
    <definedName name="Z_72B383D4_8341_48BE_BBCC_63C6785ABF81_.wvu.Rows" localSheetId="19" hidden="1">'Attach 15'!$16:$16</definedName>
    <definedName name="Z_72B383D4_8341_48BE_BBCC_63C6785ABF81_.wvu.Rows" localSheetId="21" hidden="1">'Attach 17'!$26:$26,'Attach 17'!$32:$209</definedName>
    <definedName name="Z_72B383D4_8341_48BE_BBCC_63C6785ABF81_.wvu.Rows" localSheetId="23" hidden="1">'Attach 18 SP'!$149:$153</definedName>
    <definedName name="Z_72B383D4_8341_48BE_BBCC_63C6785ABF81_.wvu.Rows" localSheetId="24" hidden="1">'Attach 19'!$13:$13,'Attach 19'!$20:$28</definedName>
    <definedName name="Z_72B383D4_8341_48BE_BBCC_63C6785ABF81_.wvu.Rows" localSheetId="8" hidden="1">'Attach 5'!$4:$4</definedName>
    <definedName name="Z_72B383D4_8341_48BE_BBCC_63C6785ABF81_.wvu.Rows" localSheetId="9" hidden="1">'Attach 5A'!$25:$30</definedName>
    <definedName name="Z_72B383D4_8341_48BE_BBCC_63C6785ABF81_.wvu.Rows" localSheetId="12" hidden="1">'Attach 9'!$46:$48</definedName>
    <definedName name="Z_72B383D4_8341_48BE_BBCC_63C6785ABF81_.wvu.Rows" localSheetId="25" hidden="1">'Bid Form 1st Envelope '!$24:$25,'Bid Form 1st Envelope '!$96:$96,'Bid Form 1st Envelope '!$99:$100</definedName>
    <definedName name="Z_72E27F64_009C_4321_B742_209DBE340E6D_.wvu.Cols" localSheetId="15" hidden="1">'Attach 12'!$G:$I</definedName>
    <definedName name="Z_72E27F64_009C_4321_B742_209DBE340E6D_.wvu.PrintArea" localSheetId="15" hidden="1">'Attach 12'!$A$1:$F$118</definedName>
    <definedName name="Z_72E27F64_009C_4321_B742_209DBE340E6D_.wvu.Rows" localSheetId="15" hidden="1">'Attach 12'!#REF!,'Attach 12'!#REF!</definedName>
    <definedName name="Z_7450D003_2D71_4937_8099_C282E69FF570_.wvu.Cols" localSheetId="23" hidden="1">'Attach 18 SP'!$J:$P</definedName>
    <definedName name="Z_7450D003_2D71_4937_8099_C282E69FF570_.wvu.Cols" localSheetId="9" hidden="1">'Attach 5A'!$H:$H</definedName>
    <definedName name="Z_7450D003_2D71_4937_8099_C282E69FF570_.wvu.PrintArea" localSheetId="23" hidden="1">'Attach 18 SP'!$A$8:$I$157</definedName>
    <definedName name="Z_7450D003_2D71_4937_8099_C282E69FF570_.wvu.PrintArea" localSheetId="9" hidden="1">'Attach 5A'!$A$1:$E$73</definedName>
    <definedName name="Z_7450D003_2D71_4937_8099_C282E69FF570_.wvu.Rows" localSheetId="23" hidden="1">'Attach 18 SP'!#REF!,'Attach 18 SP'!#REF!,'Attach 18 SP'!#REF!,'Attach 18 SP'!#REF!,'Attach 18 SP'!#REF!,'Attach 18 SP'!$149:$153</definedName>
    <definedName name="Z_7450D003_2D71_4937_8099_C282E69FF570_.wvu.Rows" localSheetId="9" hidden="1">'Attach 5A'!$25:$30</definedName>
    <definedName name="Z_7706378E_40E2_4583_90AF_E6E1DCB3696C_.wvu.Cols" localSheetId="15" hidden="1">'Attach 12'!$G:$I</definedName>
    <definedName name="Z_7706378E_40E2_4583_90AF_E6E1DCB3696C_.wvu.Cols" localSheetId="19" hidden="1">'Attach 15'!$H:$H,'Attach 15'!$J:$J</definedName>
    <definedName name="Z_7706378E_40E2_4583_90AF_E6E1DCB3696C_.wvu.Cols" localSheetId="23" hidden="1">'Attach 18 SP'!$J:$AO</definedName>
    <definedName name="Z_7706378E_40E2_4583_90AF_E6E1DCB3696C_.wvu.Cols" localSheetId="3" hidden="1">'Attach 3(JV)'!$G:$H</definedName>
    <definedName name="Z_7706378E_40E2_4583_90AF_E6E1DCB3696C_.wvu.Cols" localSheetId="5" hidden="1">'Attach 4'!$H:$O</definedName>
    <definedName name="Z_7706378E_40E2_4583_90AF_E6E1DCB3696C_.wvu.Cols" localSheetId="8" hidden="1">'Attach 5'!$H:$H</definedName>
    <definedName name="Z_7706378E_40E2_4583_90AF_E6E1DCB3696C_.wvu.Cols" localSheetId="9" hidden="1">'Attach 5A'!$G:$H</definedName>
    <definedName name="Z_7706378E_40E2_4583_90AF_E6E1DCB3696C_.wvu.Cols" localSheetId="10" hidden="1">'Attach 6'!$H:$H</definedName>
    <definedName name="Z_7706378E_40E2_4583_90AF_E6E1DCB3696C_.wvu.Cols" localSheetId="25"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3" hidden="1">'Attach 10'!$A$1:$F$18</definedName>
    <definedName name="Z_7706378E_40E2_4583_90AF_E6E1DCB3696C_.wvu.PrintArea" localSheetId="14" hidden="1">'Attach 11'!$A$1:$E$29</definedName>
    <definedName name="Z_7706378E_40E2_4583_90AF_E6E1DCB3696C_.wvu.PrintArea" localSheetId="15" hidden="1">'Attach 12'!$A$1:$F$118</definedName>
    <definedName name="Z_7706378E_40E2_4583_90AF_E6E1DCB3696C_.wvu.PrintArea" localSheetId="16" hidden="1">'Attach 13'!$A$1:$E$27</definedName>
    <definedName name="Z_7706378E_40E2_4583_90AF_E6E1DCB3696C_.wvu.PrintArea" localSheetId="17" hidden="1">'Attach 14'!$A$1:$E$29</definedName>
    <definedName name="Z_7706378E_40E2_4583_90AF_E6E1DCB3696C_.wvu.PrintArea" localSheetId="18" hidden="1">'Attach 14-IP'!$A$8:$I$220</definedName>
    <definedName name="Z_7706378E_40E2_4583_90AF_E6E1DCB3696C_.wvu.PrintArea" localSheetId="19" hidden="1">'Attach 15'!$A$1:$E$93</definedName>
    <definedName name="Z_7706378E_40E2_4583_90AF_E6E1DCB3696C_.wvu.PrintArea" localSheetId="20" hidden="1">'Attach 16'!$A$1:$L$90</definedName>
    <definedName name="Z_7706378E_40E2_4583_90AF_E6E1DCB3696C_.wvu.PrintArea" localSheetId="21" hidden="1">'Attach 17'!$A$1:$E$33</definedName>
    <definedName name="Z_7706378E_40E2_4583_90AF_E6E1DCB3696C_.wvu.PrintArea" localSheetId="22" hidden="1">'Attach 18'!$A$1:$E$24</definedName>
    <definedName name="Z_7706378E_40E2_4583_90AF_E6E1DCB3696C_.wvu.PrintArea" localSheetId="23" hidden="1">'Attach 18 SP'!$A$7:$I$157</definedName>
    <definedName name="Z_7706378E_40E2_4583_90AF_E6E1DCB3696C_.wvu.PrintArea" localSheetId="24" hidden="1">'Attach 19'!$A$1:$E$31</definedName>
    <definedName name="Z_7706378E_40E2_4583_90AF_E6E1DCB3696C_.wvu.PrintArea" localSheetId="3" hidden="1">'Attach 3(JV)'!$A$1:$E$28</definedName>
    <definedName name="Z_7706378E_40E2_4583_90AF_E6E1DCB3696C_.wvu.PrintArea" localSheetId="4" hidden="1">'Attach 3(QR)'!$A$1:$E$28</definedName>
    <definedName name="Z_7706378E_40E2_4583_90AF_E6E1DCB3696C_.wvu.PrintArea" localSheetId="5" hidden="1">'Attach 4'!$A$1:$G$25</definedName>
    <definedName name="Z_7706378E_40E2_4583_90AF_E6E1DCB3696C_.wvu.PrintArea" localSheetId="6" hidden="1">'Attach 4 (A)'!$A$1:$E$27</definedName>
    <definedName name="Z_7706378E_40E2_4583_90AF_E6E1DCB3696C_.wvu.PrintArea" localSheetId="7" hidden="1">'Attach 4 (B)'!$A$1:$E$26</definedName>
    <definedName name="Z_7706378E_40E2_4583_90AF_E6E1DCB3696C_.wvu.PrintArea" localSheetId="8" hidden="1">'Attach 5'!$A$1:$E$34</definedName>
    <definedName name="Z_7706378E_40E2_4583_90AF_E6E1DCB3696C_.wvu.PrintArea" localSheetId="9" hidden="1">'Attach 5A'!$A$1:$E$35</definedName>
    <definedName name="Z_7706378E_40E2_4583_90AF_E6E1DCB3696C_.wvu.PrintArea" localSheetId="10" hidden="1">'Attach 6'!$A$1:$E$28</definedName>
    <definedName name="Z_7706378E_40E2_4583_90AF_E6E1DCB3696C_.wvu.PrintArea" localSheetId="11" hidden="1">'Attach 7'!$A$1:$E$18</definedName>
    <definedName name="Z_7706378E_40E2_4583_90AF_E6E1DCB3696C_.wvu.PrintArea" localSheetId="12" hidden="1">'Attach 9'!$A$1:$G$54</definedName>
    <definedName name="Z_7706378E_40E2_4583_90AF_E6E1DCB3696C_.wvu.PrintArea" localSheetId="25" hidden="1">'Bid Form 1st Envelope '!$A$1:$F$113</definedName>
    <definedName name="Z_7706378E_40E2_4583_90AF_E6E1DCB3696C_.wvu.PrintArea" localSheetId="1" hidden="1">Cover!$A$1:$F$20</definedName>
    <definedName name="Z_7706378E_40E2_4583_90AF_E6E1DCB3696C_.wvu.PrintArea" localSheetId="2" hidden="1">'Names of Bidder'!$B$1:$G$29</definedName>
    <definedName name="Z_7706378E_40E2_4583_90AF_E6E1DCB3696C_.wvu.PrintTitles" localSheetId="12" hidden="1">'Attach 9'!$17:$17</definedName>
    <definedName name="Z_7706378E_40E2_4583_90AF_E6E1DCB3696C_.wvu.Rows" localSheetId="15" hidden="1">'Attach 12'!$38:$45,'Attach 12'!$96:$100</definedName>
    <definedName name="Z_7706378E_40E2_4583_90AF_E6E1DCB3696C_.wvu.Rows" localSheetId="19" hidden="1">'Attach 15'!$16:$16</definedName>
    <definedName name="Z_7706378E_40E2_4583_90AF_E6E1DCB3696C_.wvu.Rows" localSheetId="21" hidden="1">'Attach 17'!$26:$26,'Attach 17'!$32:$209</definedName>
    <definedName name="Z_7706378E_40E2_4583_90AF_E6E1DCB3696C_.wvu.Rows" localSheetId="23" hidden="1">'Attach 18 SP'!$149:$153</definedName>
    <definedName name="Z_7706378E_40E2_4583_90AF_E6E1DCB3696C_.wvu.Rows" localSheetId="24" hidden="1">'Attach 19'!$13:$13,'Attach 19'!$20:$28</definedName>
    <definedName name="Z_7706378E_40E2_4583_90AF_E6E1DCB3696C_.wvu.Rows" localSheetId="8" hidden="1">'Attach 5'!$4:$4</definedName>
    <definedName name="Z_7706378E_40E2_4583_90AF_E6E1DCB3696C_.wvu.Rows" localSheetId="9" hidden="1">'Attach 5A'!$25:$30</definedName>
    <definedName name="Z_7706378E_40E2_4583_90AF_E6E1DCB3696C_.wvu.Rows" localSheetId="12" hidden="1">'Attach 9'!$46:$48</definedName>
    <definedName name="Z_7706378E_40E2_4583_90AF_E6E1DCB3696C_.wvu.Rows" localSheetId="25" hidden="1">'Bid Form 1st Envelope '!$24:$25,'Bid Form 1st Envelope '!$96:$96,'Bid Form 1st Envelope '!$99:$100</definedName>
    <definedName name="Z_77F6FFF9_F41A_43A9_8242_690DB1C4DD1E_.wvu.Cols" localSheetId="23" hidden="1">'Attach 18 SP'!$J:$P</definedName>
    <definedName name="Z_77F6FFF9_F41A_43A9_8242_690DB1C4DD1E_.wvu.PrintArea" localSheetId="23" hidden="1">'Attach 18 SP'!$A$8:$I$157</definedName>
    <definedName name="Z_77F6FFF9_F41A_43A9_8242_690DB1C4DD1E_.wvu.Rows" localSheetId="23" hidden="1">'Attach 18 SP'!#REF!,'Attach 18 SP'!#REF!,'Attach 18 SP'!#REF!,'Attach 18 SP'!#REF!,'Attach 18 SP'!#REF!,'Attach 18 SP'!$149:$153</definedName>
    <definedName name="Z_7951453C_4A9A_41E1_B5EB_C9032A630325_.wvu.Cols" localSheetId="23" hidden="1">'Attach 18 SP'!$J:$P</definedName>
    <definedName name="Z_7951453C_4A9A_41E1_B5EB_C9032A630325_.wvu.Cols" localSheetId="9" hidden="1">'Attach 5A'!$H:$H</definedName>
    <definedName name="Z_7951453C_4A9A_41E1_B5EB_C9032A630325_.wvu.PrintArea" localSheetId="23" hidden="1">'Attach 18 SP'!$A$8:$I$157</definedName>
    <definedName name="Z_7951453C_4A9A_41E1_B5EB_C9032A630325_.wvu.PrintArea" localSheetId="9" hidden="1">'Attach 5A'!$A$1:$E$73</definedName>
    <definedName name="Z_7951453C_4A9A_41E1_B5EB_C9032A630325_.wvu.Rows" localSheetId="23" hidden="1">'Attach 18 SP'!#REF!,'Attach 18 SP'!#REF!,'Attach 18 SP'!#REF!,'Attach 18 SP'!#REF!,'Attach 18 SP'!#REF!,'Attach 18 SP'!$149:$153</definedName>
    <definedName name="Z_7951453C_4A9A_41E1_B5EB_C9032A630325_.wvu.Rows" localSheetId="9" hidden="1">'Attach 5A'!$25:$30</definedName>
    <definedName name="Z_7A9EA6D6_4DDF_43D9_92E6_C6AFAD14E266_.wvu.Cols" localSheetId="19" hidden="1">'Attach 15'!$H:$H</definedName>
    <definedName name="Z_7A9EA6D6_4DDF_43D9_92E6_C6AFAD14E266_.wvu.Cols" localSheetId="8" hidden="1">'Attach 5'!$H:$H</definedName>
    <definedName name="Z_7A9EA6D6_4DDF_43D9_92E6_C6AFAD14E266_.wvu.Cols" localSheetId="10" hidden="1">'Attach 6'!$H:$H</definedName>
    <definedName name="Z_7A9EA6D6_4DDF_43D9_92E6_C6AFAD14E266_.wvu.PrintArea" localSheetId="13" hidden="1">'Attach 10'!$A$1:$E$18</definedName>
    <definedName name="Z_7A9EA6D6_4DDF_43D9_92E6_C6AFAD14E266_.wvu.PrintArea" localSheetId="14" hidden="1">'Attach 11'!$A$1:$E$29</definedName>
    <definedName name="Z_7A9EA6D6_4DDF_43D9_92E6_C6AFAD14E266_.wvu.PrintArea" localSheetId="16" hidden="1">'Attach 13'!$A$1:$E$29</definedName>
    <definedName name="Z_7A9EA6D6_4DDF_43D9_92E6_C6AFAD14E266_.wvu.PrintArea" localSheetId="17" hidden="1">'Attach 14'!$A$1:$E$29</definedName>
    <definedName name="Z_7A9EA6D6_4DDF_43D9_92E6_C6AFAD14E266_.wvu.PrintArea" localSheetId="18" hidden="1">'Attach 14-IP'!$A$8:$I$220</definedName>
    <definedName name="Z_7A9EA6D6_4DDF_43D9_92E6_C6AFAD14E266_.wvu.PrintArea" localSheetId="19" hidden="1">'Attach 15'!$A$1:$E$93</definedName>
    <definedName name="Z_7A9EA6D6_4DDF_43D9_92E6_C6AFAD14E266_.wvu.PrintArea" localSheetId="20" hidden="1">'Attach 16'!$A$1:$L$90</definedName>
    <definedName name="Z_7A9EA6D6_4DDF_43D9_92E6_C6AFAD14E266_.wvu.PrintArea" localSheetId="21" hidden="1">'Attach 17'!$A$1:$E$33</definedName>
    <definedName name="Z_7A9EA6D6_4DDF_43D9_92E6_C6AFAD14E266_.wvu.PrintArea" localSheetId="22" hidden="1">'Attach 18'!$A$1:$E$24</definedName>
    <definedName name="Z_7A9EA6D6_4DDF_43D9_92E6_C6AFAD14E266_.wvu.PrintArea" localSheetId="24" hidden="1">'Attach 19'!$A$1:$E$31</definedName>
    <definedName name="Z_7A9EA6D6_4DDF_43D9_92E6_C6AFAD14E266_.wvu.PrintArea" localSheetId="3" hidden="1">'Attach 3(JV)'!$A$1:$E$28</definedName>
    <definedName name="Z_7A9EA6D6_4DDF_43D9_92E6_C6AFAD14E266_.wvu.PrintArea" localSheetId="4" hidden="1">'Attach 3(QR)'!$A$1:$E$28</definedName>
    <definedName name="Z_7A9EA6D6_4DDF_43D9_92E6_C6AFAD14E266_.wvu.PrintArea" localSheetId="5" hidden="1">'Attach 4'!$A$1:$E$25</definedName>
    <definedName name="Z_7A9EA6D6_4DDF_43D9_92E6_C6AFAD14E266_.wvu.PrintArea" localSheetId="6" hidden="1">'Attach 4 (A)'!$A$1:$E$27</definedName>
    <definedName name="Z_7A9EA6D6_4DDF_43D9_92E6_C6AFAD14E266_.wvu.PrintArea" localSheetId="7" hidden="1">'Attach 4 (B)'!$A$1:$E$26</definedName>
    <definedName name="Z_7A9EA6D6_4DDF_43D9_92E6_C6AFAD14E266_.wvu.PrintArea" localSheetId="8" hidden="1">'Attach 5'!$A$1:$E$34</definedName>
    <definedName name="Z_7A9EA6D6_4DDF_43D9_92E6_C6AFAD14E266_.wvu.PrintArea" localSheetId="10" hidden="1">'Attach 6'!$A$1:$E$28</definedName>
    <definedName name="Z_7A9EA6D6_4DDF_43D9_92E6_C6AFAD14E266_.wvu.PrintArea" localSheetId="11" hidden="1">'Attach 7'!$A$1:$E$18</definedName>
    <definedName name="Z_7A9EA6D6_4DDF_43D9_92E6_C6AFAD14E266_.wvu.PrintArea" localSheetId="12" hidden="1">'Attach 9'!$A$1:$G$61</definedName>
    <definedName name="Z_7A9EA6D6_4DDF_43D9_92E6_C6AFAD14E266_.wvu.PrintArea" localSheetId="25" hidden="1">'Bid Form 1st Envelope '!$A$1:$F$113</definedName>
    <definedName name="Z_7A9EA6D6_4DDF_43D9_92E6_C6AFAD14E266_.wvu.PrintTitles" localSheetId="12" hidden="1">'Attach 9'!$17:$17</definedName>
    <definedName name="Z_7A9EA6D6_4DDF_43D9_92E6_C6AFAD14E266_.wvu.Rows" localSheetId="19" hidden="1">'Attach 15'!$16:$16</definedName>
    <definedName name="Z_7A9EA6D6_4DDF_43D9_92E6_C6AFAD14E266_.wvu.Rows" localSheetId="21" hidden="1">'Attach 17'!$26:$26,'Attach 17'!$32:$209</definedName>
    <definedName name="Z_7A9EA6D6_4DDF_43D9_92E6_C6AFAD14E266_.wvu.Rows" localSheetId="24" hidden="1">'Attach 19'!$13:$13,'Attach 19'!$20:$28</definedName>
    <definedName name="Z_7A9EA6D6_4DDF_43D9_92E6_C6AFAD14E266_.wvu.Rows" localSheetId="8" hidden="1">'Attach 5'!$4:$4</definedName>
    <definedName name="Z_7AB19D08_66F0_4286_83C5_279B475AE3A4_.wvu.Cols" localSheetId="9" hidden="1">'Attach 5A'!$H:$H</definedName>
    <definedName name="Z_7AB19D08_66F0_4286_83C5_279B475AE3A4_.wvu.PrintArea" localSheetId="9" hidden="1">'Attach 5A'!$A$1:$E$73</definedName>
    <definedName name="Z_7AB19D08_66F0_4286_83C5_279B475AE3A4_.wvu.Rows" localSheetId="9" hidden="1">'Attach 5A'!$25:$30</definedName>
    <definedName name="Z_7DC13EB1_5F25_4667_BD87_340DAD4F0E72_.wvu.Cols" localSheetId="15" hidden="1">'Attach 12'!$I:$I</definedName>
    <definedName name="Z_7DC13EB1_5F25_4667_BD87_340DAD4F0E72_.wvu.PrintArea" localSheetId="15" hidden="1">'Attach 12'!$A$1:$F$29</definedName>
    <definedName name="Z_7DC13EB1_5F25_4667_BD87_340DAD4F0E72_.wvu.Rows" localSheetId="15" hidden="1">'Attach 12'!#REF!,'Attach 12'!#REF!,'Attach 12'!#REF!,'Attach 12'!#REF!,'Attach 12'!#REF!,'Attach 12'!#REF!,'Attach 12'!#REF!,'Attach 12'!#REF!,'Attach 12'!#REF!,'Attach 12'!#REF!,'Attach 12'!$114:$202</definedName>
    <definedName name="Z_82E8A0F5_0020_4355_95CF_28601763A783_.wvu.Cols" localSheetId="19" hidden="1">'Attach 15'!$H:$H</definedName>
    <definedName name="Z_82E8A0F5_0020_4355_95CF_28601763A783_.wvu.Cols" localSheetId="8" hidden="1">'Attach 5'!$H:$H</definedName>
    <definedName name="Z_82E8A0F5_0020_4355_95CF_28601763A783_.wvu.Cols" localSheetId="10" hidden="1">'Attach 6'!$H:$H</definedName>
    <definedName name="Z_82E8A0F5_0020_4355_95CF_28601763A783_.wvu.Cols" localSheetId="12" hidden="1">'Attach 9'!#REF!</definedName>
    <definedName name="Z_82E8A0F5_0020_4355_95CF_28601763A783_.wvu.PrintArea" localSheetId="13" hidden="1">'Attach 10'!$A$1:$E$18</definedName>
    <definedName name="Z_82E8A0F5_0020_4355_95CF_28601763A783_.wvu.PrintArea" localSheetId="14" hidden="1">'Attach 11'!$A$1:$E$29</definedName>
    <definedName name="Z_82E8A0F5_0020_4355_95CF_28601763A783_.wvu.PrintArea" localSheetId="16" hidden="1">'Attach 13'!$A$1:$E$27</definedName>
    <definedName name="Z_82E8A0F5_0020_4355_95CF_28601763A783_.wvu.PrintArea" localSheetId="17" hidden="1">'Attach 14'!$A$1:$E$29</definedName>
    <definedName name="Z_82E8A0F5_0020_4355_95CF_28601763A783_.wvu.PrintArea" localSheetId="18" hidden="1">'Attach 14-IP'!$A$8:$I$220</definedName>
    <definedName name="Z_82E8A0F5_0020_4355_95CF_28601763A783_.wvu.PrintArea" localSheetId="19" hidden="1">'Attach 15'!$A$1:$E$93</definedName>
    <definedName name="Z_82E8A0F5_0020_4355_95CF_28601763A783_.wvu.PrintArea" localSheetId="20" hidden="1">'Attach 16'!$A$1:$L$90</definedName>
    <definedName name="Z_82E8A0F5_0020_4355_95CF_28601763A783_.wvu.PrintArea" localSheetId="21" hidden="1">'Attach 17'!$A$1:$E$33</definedName>
    <definedName name="Z_82E8A0F5_0020_4355_95CF_28601763A783_.wvu.PrintArea" localSheetId="22" hidden="1">'Attach 18'!$A$1:$E$24</definedName>
    <definedName name="Z_82E8A0F5_0020_4355_95CF_28601763A783_.wvu.PrintArea" localSheetId="24" hidden="1">'Attach 19'!$A$1:$E$31</definedName>
    <definedName name="Z_82E8A0F5_0020_4355_95CF_28601763A783_.wvu.PrintArea" localSheetId="3" hidden="1">'Attach 3(JV)'!$A$1:$E$28</definedName>
    <definedName name="Z_82E8A0F5_0020_4355_95CF_28601763A783_.wvu.PrintArea" localSheetId="4" hidden="1">'Attach 3(QR)'!$A$1:$E$28</definedName>
    <definedName name="Z_82E8A0F5_0020_4355_95CF_28601763A783_.wvu.PrintArea" localSheetId="5" hidden="1">'Attach 4'!$A$1:$G$25</definedName>
    <definedName name="Z_82E8A0F5_0020_4355_95CF_28601763A783_.wvu.PrintArea" localSheetId="6" hidden="1">'Attach 4 (A)'!$A$1:$E$27</definedName>
    <definedName name="Z_82E8A0F5_0020_4355_95CF_28601763A783_.wvu.PrintArea" localSheetId="7" hidden="1">'Attach 4 (B)'!$A$1:$E$26</definedName>
    <definedName name="Z_82E8A0F5_0020_4355_95CF_28601763A783_.wvu.PrintArea" localSheetId="8" hidden="1">'Attach 5'!$A$1:$E$34</definedName>
    <definedName name="Z_82E8A0F5_0020_4355_95CF_28601763A783_.wvu.PrintArea" localSheetId="10" hidden="1">'Attach 6'!$A$1:$E$28</definedName>
    <definedName name="Z_82E8A0F5_0020_4355_95CF_28601763A783_.wvu.PrintArea" localSheetId="11" hidden="1">'Attach 7'!$A$1:$E$18</definedName>
    <definedName name="Z_82E8A0F5_0020_4355_95CF_28601763A783_.wvu.PrintArea" localSheetId="12" hidden="1">'Attach 9'!$A$1:$G$54</definedName>
    <definedName name="Z_82E8A0F5_0020_4355_95CF_28601763A783_.wvu.PrintArea" localSheetId="25" hidden="1">'Bid Form 1st Envelope '!$A$1:$F$113</definedName>
    <definedName name="Z_82E8A0F5_0020_4355_95CF_28601763A783_.wvu.PrintTitles" localSheetId="12" hidden="1">'Attach 9'!$17:$17</definedName>
    <definedName name="Z_82E8A0F5_0020_4355_95CF_28601763A783_.wvu.Rows" localSheetId="19" hidden="1">'Attach 15'!$16:$16</definedName>
    <definedName name="Z_82E8A0F5_0020_4355_95CF_28601763A783_.wvu.Rows" localSheetId="21" hidden="1">'Attach 17'!$26:$26,'Attach 17'!$32:$209</definedName>
    <definedName name="Z_82E8A0F5_0020_4355_95CF_28601763A783_.wvu.Rows" localSheetId="24" hidden="1">'Attach 19'!$13:$13,'Attach 19'!$20:$28</definedName>
    <definedName name="Z_82E8A0F5_0020_4355_95CF_28601763A783_.wvu.Rows" localSheetId="8"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19" hidden="1">'Attach 15'!$H:$H</definedName>
    <definedName name="Z_8E3ED18F_7B8F_4A1C_969D_A70DC3B696C3_.wvu.Cols" localSheetId="8" hidden="1">'Attach 5'!$H:$H</definedName>
    <definedName name="Z_8E3ED18F_7B8F_4A1C_969D_A70DC3B696C3_.wvu.Cols" localSheetId="10" hidden="1">'Attach 6'!$H:$H</definedName>
    <definedName name="Z_8E3ED18F_7B8F_4A1C_969D_A70DC3B696C3_.wvu.PrintArea" localSheetId="13" hidden="1">'Attach 10'!$A$1:$E$18</definedName>
    <definedName name="Z_8E3ED18F_7B8F_4A1C_969D_A70DC3B696C3_.wvu.PrintArea" localSheetId="14" hidden="1">'Attach 11'!$A$1:$E$29</definedName>
    <definedName name="Z_8E3ED18F_7B8F_4A1C_969D_A70DC3B696C3_.wvu.PrintArea" localSheetId="16" hidden="1">'Attach 13'!$A$1:$E$27</definedName>
    <definedName name="Z_8E3ED18F_7B8F_4A1C_969D_A70DC3B696C3_.wvu.PrintArea" localSheetId="17" hidden="1">'Attach 14'!$A$1:$E$29</definedName>
    <definedName name="Z_8E3ED18F_7B8F_4A1C_969D_A70DC3B696C3_.wvu.PrintArea" localSheetId="18" hidden="1">'Attach 14-IP'!$A$8:$I$220</definedName>
    <definedName name="Z_8E3ED18F_7B8F_4A1C_969D_A70DC3B696C3_.wvu.PrintArea" localSheetId="19" hidden="1">'Attach 15'!$A$1:$E$93</definedName>
    <definedName name="Z_8E3ED18F_7B8F_4A1C_969D_A70DC3B696C3_.wvu.PrintArea" localSheetId="20" hidden="1">'Attach 16'!$A$1:$L$90</definedName>
    <definedName name="Z_8E3ED18F_7B8F_4A1C_969D_A70DC3B696C3_.wvu.PrintArea" localSheetId="21" hidden="1">'Attach 17'!$A$1:$E$33</definedName>
    <definedName name="Z_8E3ED18F_7B8F_4A1C_969D_A70DC3B696C3_.wvu.PrintArea" localSheetId="22" hidden="1">'Attach 18'!$A$1:$E$24</definedName>
    <definedName name="Z_8E3ED18F_7B8F_4A1C_969D_A70DC3B696C3_.wvu.PrintArea" localSheetId="24" hidden="1">'Attach 19'!$A$1:$E$31</definedName>
    <definedName name="Z_8E3ED18F_7B8F_4A1C_969D_A70DC3B696C3_.wvu.PrintArea" localSheetId="3" hidden="1">'Attach 3(JV)'!$A$1:$E$28</definedName>
    <definedName name="Z_8E3ED18F_7B8F_4A1C_969D_A70DC3B696C3_.wvu.PrintArea" localSheetId="4" hidden="1">'Attach 3(QR)'!$A$1:$E$28</definedName>
    <definedName name="Z_8E3ED18F_7B8F_4A1C_969D_A70DC3B696C3_.wvu.PrintArea" localSheetId="5" hidden="1">'Attach 4'!$A$1:$G$25</definedName>
    <definedName name="Z_8E3ED18F_7B8F_4A1C_969D_A70DC3B696C3_.wvu.PrintArea" localSheetId="6" hidden="1">'Attach 4 (A)'!$A$1:$E$27</definedName>
    <definedName name="Z_8E3ED18F_7B8F_4A1C_969D_A70DC3B696C3_.wvu.PrintArea" localSheetId="7" hidden="1">'Attach 4 (B)'!$A$1:$E$26</definedName>
    <definedName name="Z_8E3ED18F_7B8F_4A1C_969D_A70DC3B696C3_.wvu.PrintArea" localSheetId="8" hidden="1">'Attach 5'!$A$1:$E$34</definedName>
    <definedName name="Z_8E3ED18F_7B8F_4A1C_969D_A70DC3B696C3_.wvu.PrintArea" localSheetId="10" hidden="1">'Attach 6'!$A$1:$E$28</definedName>
    <definedName name="Z_8E3ED18F_7B8F_4A1C_969D_A70DC3B696C3_.wvu.PrintArea" localSheetId="11" hidden="1">'Attach 7'!$A$1:$E$18</definedName>
    <definedName name="Z_8E3ED18F_7B8F_4A1C_969D_A70DC3B696C3_.wvu.PrintArea" localSheetId="12" hidden="1">'Attach 9'!$A$1:$G$55</definedName>
    <definedName name="Z_8E3ED18F_7B8F_4A1C_969D_A70DC3B696C3_.wvu.PrintArea" localSheetId="25" hidden="1">'Bid Form 1st Envelope '!$A$1:$F$113</definedName>
    <definedName name="Z_8E3ED18F_7B8F_4A1C_969D_A70DC3B696C3_.wvu.PrintTitles" localSheetId="12" hidden="1">'Attach 9'!$17:$17</definedName>
    <definedName name="Z_8E3ED18F_7B8F_4A1C_969D_A70DC3B696C3_.wvu.Rows" localSheetId="19" hidden="1">'Attach 15'!$16:$16</definedName>
    <definedName name="Z_8E3ED18F_7B8F_4A1C_969D_A70DC3B696C3_.wvu.Rows" localSheetId="21" hidden="1">'Attach 17'!$26:$26,'Attach 17'!$32:$209</definedName>
    <definedName name="Z_8E3ED18F_7B8F_4A1C_969D_A70DC3B696C3_.wvu.Rows" localSheetId="24" hidden="1">'Attach 19'!$13:$13,'Attach 19'!$20:$28</definedName>
    <definedName name="Z_8E3ED18F_7B8F_4A1C_969D_A70DC3B696C3_.wvu.Rows" localSheetId="8" hidden="1">'Attach 5'!$4:$4</definedName>
    <definedName name="Z_8E7B022F_1113_4BA2_B2BA_8EDBE02A2557_.wvu.PrintArea" localSheetId="13" hidden="1">'Attach 10'!$A$1:$E$18</definedName>
    <definedName name="Z_8E7B022F_1113_4BA2_B2BA_8EDBE02A2557_.wvu.PrintArea" localSheetId="14" hidden="1">'Attach 11'!$A$1:$E$29</definedName>
    <definedName name="Z_8E7B022F_1113_4BA2_B2BA_8EDBE02A2557_.wvu.PrintArea" localSheetId="15" hidden="1">'Attach 12'!$B$1:$G$29</definedName>
    <definedName name="Z_8E7B022F_1113_4BA2_B2BA_8EDBE02A2557_.wvu.PrintArea" localSheetId="16" hidden="1">'Attach 13'!$A$1:$E$29</definedName>
    <definedName name="Z_8E7B022F_1113_4BA2_B2BA_8EDBE02A2557_.wvu.PrintArea" localSheetId="17" hidden="1">'Attach 14'!$A$1:$E$29</definedName>
    <definedName name="Z_8E7B022F_1113_4BA2_B2BA_8EDBE02A2557_.wvu.PrintArea" localSheetId="19" hidden="1">'Attach 15'!$A$1:$E$94</definedName>
    <definedName name="Z_8E7B022F_1113_4BA2_B2BA_8EDBE02A2557_.wvu.PrintArea" localSheetId="20" hidden="1">'Attach 16'!$A$1:$L$90</definedName>
    <definedName name="Z_8E7B022F_1113_4BA2_B2BA_8EDBE02A2557_.wvu.PrintArea" localSheetId="22" hidden="1">'Attach 18'!$A$1:$E$24</definedName>
    <definedName name="Z_8E7B022F_1113_4BA2_B2BA_8EDBE02A2557_.wvu.PrintArea" localSheetId="24" hidden="1">'Attach 19'!$A$1:$E$35</definedName>
    <definedName name="Z_8E7B022F_1113_4BA2_B2BA_8EDBE02A2557_.wvu.PrintArea" localSheetId="3" hidden="1">'Attach 3(JV)'!$A$1:$E$28</definedName>
    <definedName name="Z_8E7B022F_1113_4BA2_B2BA_8EDBE02A2557_.wvu.PrintArea" localSheetId="4" hidden="1">'Attach 3(QR)'!$A$1:$E$28</definedName>
    <definedName name="Z_8E7B022F_1113_4BA2_B2BA_8EDBE02A2557_.wvu.PrintArea" localSheetId="5" hidden="1">'Attach 4'!$A$1:$E$25</definedName>
    <definedName name="Z_8E7B022F_1113_4BA2_B2BA_8EDBE02A2557_.wvu.PrintArea" localSheetId="6" hidden="1">'Attach 4 (A)'!$A$1:$E$27</definedName>
    <definedName name="Z_8E7B022F_1113_4BA2_B2BA_8EDBE02A2557_.wvu.PrintArea" localSheetId="7" hidden="1">'Attach 4 (B)'!$A$1:$E$26</definedName>
    <definedName name="Z_8E7B022F_1113_4BA2_B2BA_8EDBE02A2557_.wvu.PrintArea" localSheetId="8" hidden="1">'Attach 5'!$A$1:$E$109</definedName>
    <definedName name="Z_8E7B022F_1113_4BA2_B2BA_8EDBE02A2557_.wvu.PrintArea" localSheetId="9" hidden="1">'Attach 5A'!$A$1:$E$73</definedName>
    <definedName name="Z_8E7B022F_1113_4BA2_B2BA_8EDBE02A2557_.wvu.PrintArea" localSheetId="10" hidden="1">'Attach 6'!$A$1:$E$51</definedName>
    <definedName name="Z_8E7B022F_1113_4BA2_B2BA_8EDBE02A2557_.wvu.PrintArea" localSheetId="11" hidden="1">'Attach 7'!$A$1:$E$18</definedName>
    <definedName name="Z_8E7B022F_1113_4BA2_B2BA_8EDBE02A2557_.wvu.PrintArea" localSheetId="12" hidden="1">'Attach 9'!$A$1:$G$61</definedName>
    <definedName name="Z_8E7B022F_1113_4BA2_B2BA_8EDBE02A2557_.wvu.PrintArea" localSheetId="25" hidden="1">'Bid Form 1st Envelope '!$A$1:$F$113</definedName>
    <definedName name="Z_8E7B022F_1113_4BA2_B2BA_8EDBE02A2557_.wvu.PrintTitles" localSheetId="15" hidden="1">'Attach 12'!#REF!</definedName>
    <definedName name="Z_8E7B022F_1113_4BA2_B2BA_8EDBE02A2557_.wvu.PrintTitles" localSheetId="12" hidden="1">'Attach 9'!$17:$17</definedName>
    <definedName name="Z_8FC0B3D6_A78E_4DDC_99E8_A5E9B8E73FA3_.wvu.Cols" localSheetId="23" hidden="1">'Attach 18 SP'!$J:$P</definedName>
    <definedName name="Z_8FC0B3D6_A78E_4DDC_99E8_A5E9B8E73FA3_.wvu.PrintArea" localSheetId="23" hidden="1">'Attach 18 SP'!$A$8:$I$157</definedName>
    <definedName name="Z_8FC0B3D6_A78E_4DDC_99E8_A5E9B8E73FA3_.wvu.Rows" localSheetId="23" hidden="1">'Attach 18 SP'!#REF!,'Attach 18 SP'!#REF!,'Attach 18 SP'!#REF!,'Attach 18 SP'!#REF!,'Attach 18 SP'!#REF!,'Attach 18 SP'!$149:$153</definedName>
    <definedName name="Z_906C1F80_87B7_4777_98E9_010D55358499_.wvu.Cols" localSheetId="15" hidden="1">'Attach 12'!$G:$G,'Attach 12'!$I:$I</definedName>
    <definedName name="Z_906C1F80_87B7_4777_98E9_010D55358499_.wvu.PrintArea" localSheetId="15" hidden="1">'Attach 12'!$A$1:$F$29</definedName>
    <definedName name="Z_906C1F80_87B7_4777_98E9_010D55358499_.wvu.Rows" localSheetId="15" hidden="1">'Attach 12'!$17:$29,'Attach 12'!#REF!,'Attach 12'!#REF!,'Attach 12'!$114:$202</definedName>
    <definedName name="Z_97C0FC0E_800C_45C9_895E_E91A3F1ADBA4_.wvu.Cols" localSheetId="19" hidden="1">'Attach 15'!$H:$H</definedName>
    <definedName name="Z_97C0FC0E_800C_45C9_895E_E91A3F1ADBA4_.wvu.Cols" localSheetId="8" hidden="1">'Attach 5'!$H:$H</definedName>
    <definedName name="Z_97C0FC0E_800C_45C9_895E_E91A3F1ADBA4_.wvu.Cols" localSheetId="10" hidden="1">'Attach 6'!$H:$H</definedName>
    <definedName name="Z_97C0FC0E_800C_45C9_895E_E91A3F1ADBA4_.wvu.PrintArea" localSheetId="13" hidden="1">'Attach 10'!$A$1:$E$18</definedName>
    <definedName name="Z_97C0FC0E_800C_45C9_895E_E91A3F1ADBA4_.wvu.PrintArea" localSheetId="14" hidden="1">'Attach 11'!$A$1:$E$29</definedName>
    <definedName name="Z_97C0FC0E_800C_45C9_895E_E91A3F1ADBA4_.wvu.PrintArea" localSheetId="16" hidden="1">'Attach 13'!$A$1:$E$27</definedName>
    <definedName name="Z_97C0FC0E_800C_45C9_895E_E91A3F1ADBA4_.wvu.PrintArea" localSheetId="17" hidden="1">'Attach 14'!$A$1:$E$29</definedName>
    <definedName name="Z_97C0FC0E_800C_45C9_895E_E91A3F1ADBA4_.wvu.PrintArea" localSheetId="18" hidden="1">'Attach 14-IP'!$A$8:$I$220</definedName>
    <definedName name="Z_97C0FC0E_800C_45C9_895E_E91A3F1ADBA4_.wvu.PrintArea" localSheetId="19" hidden="1">'Attach 15'!$A$1:$E$93</definedName>
    <definedName name="Z_97C0FC0E_800C_45C9_895E_E91A3F1ADBA4_.wvu.PrintArea" localSheetId="20" hidden="1">'Attach 16'!$A$1:$L$90</definedName>
    <definedName name="Z_97C0FC0E_800C_45C9_895E_E91A3F1ADBA4_.wvu.PrintArea" localSheetId="21" hidden="1">'Attach 17'!$A$1:$E$33</definedName>
    <definedName name="Z_97C0FC0E_800C_45C9_895E_E91A3F1ADBA4_.wvu.PrintArea" localSheetId="22" hidden="1">'Attach 18'!$A$1:$E$24</definedName>
    <definedName name="Z_97C0FC0E_800C_45C9_895E_E91A3F1ADBA4_.wvu.PrintArea" localSheetId="24" hidden="1">'Attach 19'!$A$1:$E$31</definedName>
    <definedName name="Z_97C0FC0E_800C_45C9_895E_E91A3F1ADBA4_.wvu.PrintArea" localSheetId="3" hidden="1">'Attach 3(JV)'!$A$1:$E$28</definedName>
    <definedName name="Z_97C0FC0E_800C_45C9_895E_E91A3F1ADBA4_.wvu.PrintArea" localSheetId="4" hidden="1">'Attach 3(QR)'!$A$1:$E$28</definedName>
    <definedName name="Z_97C0FC0E_800C_45C9_895E_E91A3F1ADBA4_.wvu.PrintArea" localSheetId="5" hidden="1">'Attach 4'!$A$1:$G$25</definedName>
    <definedName name="Z_97C0FC0E_800C_45C9_895E_E91A3F1ADBA4_.wvu.PrintArea" localSheetId="6" hidden="1">'Attach 4 (A)'!$A$1:$E$27</definedName>
    <definedName name="Z_97C0FC0E_800C_45C9_895E_E91A3F1ADBA4_.wvu.PrintArea" localSheetId="7" hidden="1">'Attach 4 (B)'!$A$1:$E$26</definedName>
    <definedName name="Z_97C0FC0E_800C_45C9_895E_E91A3F1ADBA4_.wvu.PrintArea" localSheetId="8" hidden="1">'Attach 5'!$A$1:$E$34</definedName>
    <definedName name="Z_97C0FC0E_800C_45C9_895E_E91A3F1ADBA4_.wvu.PrintArea" localSheetId="10" hidden="1">'Attach 6'!$A$1:$E$28</definedName>
    <definedName name="Z_97C0FC0E_800C_45C9_895E_E91A3F1ADBA4_.wvu.PrintArea" localSheetId="11" hidden="1">'Attach 7'!$A$1:$E$18</definedName>
    <definedName name="Z_97C0FC0E_800C_45C9_895E_E91A3F1ADBA4_.wvu.PrintArea" localSheetId="12" hidden="1">'Attach 9'!$A$1:$G$55</definedName>
    <definedName name="Z_97C0FC0E_800C_45C9_895E_E91A3F1ADBA4_.wvu.PrintArea" localSheetId="25" hidden="1">'Bid Form 1st Envelope '!$A$1:$F$113</definedName>
    <definedName name="Z_97C0FC0E_800C_45C9_895E_E91A3F1ADBA4_.wvu.PrintTitles" localSheetId="12" hidden="1">'Attach 9'!$17:$17</definedName>
    <definedName name="Z_97C0FC0E_800C_45C9_895E_E91A3F1ADBA4_.wvu.Rows" localSheetId="19" hidden="1">'Attach 15'!$16:$16</definedName>
    <definedName name="Z_97C0FC0E_800C_45C9_895E_E91A3F1ADBA4_.wvu.Rows" localSheetId="21" hidden="1">'Attach 17'!$26:$26,'Attach 17'!$32:$209</definedName>
    <definedName name="Z_97C0FC0E_800C_45C9_895E_E91A3F1ADBA4_.wvu.Rows" localSheetId="24" hidden="1">'Attach 19'!$13:$13,'Attach 19'!$20:$28</definedName>
    <definedName name="Z_97C0FC0E_800C_45C9_895E_E91A3F1ADBA4_.wvu.Rows" localSheetId="8" hidden="1">'Attach 5'!$4:$4</definedName>
    <definedName name="Z_9E668EC9_7875_454E_BDE6_15A2D20AC8D2_.wvu.Cols" localSheetId="15" hidden="1">'Attach 12'!$G:$I</definedName>
    <definedName name="Z_9E668EC9_7875_454E_BDE6_15A2D20AC8D2_.wvu.PrintArea" localSheetId="15" hidden="1">'Attach 12'!$A$1:$F$118</definedName>
    <definedName name="Z_9E668EC9_7875_454E_BDE6_15A2D20AC8D2_.wvu.Rows" localSheetId="15" hidden="1">'Attach 12'!#REF!,'Attach 12'!#REF!</definedName>
    <definedName name="Z_9EDBA9B2_46ED_415A_B10B_329571C4D4AF_.wvu.Cols" localSheetId="15" hidden="1">'Attach 12'!$G:$G,'Attach 12'!$I:$I</definedName>
    <definedName name="Z_9EDBA9B2_46ED_415A_B10B_329571C4D4AF_.wvu.PrintArea" localSheetId="15" hidden="1">'Attach 12'!$A$1:$F$29</definedName>
    <definedName name="Z_9EDBA9B2_46ED_415A_B10B_329571C4D4AF_.wvu.Rows" localSheetId="15" hidden="1">'Attach 12'!#REF!,'Attach 12'!#REF!,'Attach 12'!#REF!,'Attach 12'!#REF!,'Attach 12'!#REF!,'Attach 12'!#REF!,'Attach 12'!#REF!,'Attach 12'!#REF!,'Attach 12'!#REF!,'Attach 12'!#REF!,'Attach 12'!#REF!,'Attach 12'!#REF!,'Attach 12'!$114:$202</definedName>
    <definedName name="Z_9F8CD454_46B1_47B9_9F5F_73ED69AC40D4_.wvu.Cols" localSheetId="15" hidden="1">'Attach 12'!$I:$I</definedName>
    <definedName name="Z_9F8CD454_46B1_47B9_9F5F_73ED69AC40D4_.wvu.PrintArea" localSheetId="15" hidden="1">'Attach 12'!$A$1:$F$29</definedName>
    <definedName name="Z_9F8CD454_46B1_47B9_9F5F_73ED69AC40D4_.wvu.Rows" localSheetId="15" hidden="1">'Attach 12'!$17:$19,'Attach 12'!#REF!,'Attach 12'!#REF!,'Attach 12'!#REF!,'Attach 12'!#REF!,'Attach 12'!#REF!,'Attach 12'!#REF!,'Attach 12'!#REF!,'Attach 12'!#REF!,'Attach 12'!$114:$202</definedName>
    <definedName name="Z_A3F641DF_CF1D_48E3_AFDC_E52726A449CB_.wvu.PrintArea" localSheetId="13" hidden="1">'Attach 10'!$A$1:$E$19</definedName>
    <definedName name="Z_A3F641DF_CF1D_48E3_AFDC_E52726A449CB_.wvu.PrintArea" localSheetId="14" hidden="1">'Attach 11'!$A$1:$E$29</definedName>
    <definedName name="Z_A3F641DF_CF1D_48E3_AFDC_E52726A449CB_.wvu.PrintArea" localSheetId="15" hidden="1">'Attach 12'!$B$1:$G$29</definedName>
    <definedName name="Z_A3F641DF_CF1D_48E3_AFDC_E52726A449CB_.wvu.PrintArea" localSheetId="16" hidden="1">'Attach 13'!$A$1:$E$30</definedName>
    <definedName name="Z_A3F641DF_CF1D_48E3_AFDC_E52726A449CB_.wvu.PrintArea" localSheetId="17" hidden="1">'Attach 14'!$A$1:$E$30</definedName>
    <definedName name="Z_A3F641DF_CF1D_48E3_AFDC_E52726A449CB_.wvu.PrintArea" localSheetId="19" hidden="1">'Attach 15'!$A$1:$E$95</definedName>
    <definedName name="Z_A3F641DF_CF1D_48E3_AFDC_E52726A449CB_.wvu.PrintArea" localSheetId="20" hidden="1">'Attach 16'!$A$1:$L$90</definedName>
    <definedName name="Z_A3F641DF_CF1D_48E3_AFDC_E52726A449CB_.wvu.PrintArea" localSheetId="22" hidden="1">'Attach 18'!$A$1:$E$25</definedName>
    <definedName name="Z_A3F641DF_CF1D_48E3_AFDC_E52726A449CB_.wvu.PrintArea" localSheetId="24" hidden="1">'Attach 19'!$A$1:$E$35</definedName>
    <definedName name="Z_A3F641DF_CF1D_48E3_AFDC_E52726A449CB_.wvu.PrintArea" localSheetId="3" hidden="1">'Attach 3(JV)'!$A$1:$E$28</definedName>
    <definedName name="Z_A3F641DF_CF1D_48E3_AFDC_E52726A449CB_.wvu.PrintArea" localSheetId="4" hidden="1">'Attach 3(QR)'!$A$1:$E$28</definedName>
    <definedName name="Z_A3F641DF_CF1D_48E3_AFDC_E52726A449CB_.wvu.PrintArea" localSheetId="5" hidden="1">'Attach 4'!$A$1:$E$24</definedName>
    <definedName name="Z_A3F641DF_CF1D_48E3_AFDC_E52726A449CB_.wvu.PrintArea" localSheetId="6" hidden="1">'Attach 4 (A)'!$A$1:$E$27</definedName>
    <definedName name="Z_A3F641DF_CF1D_48E3_AFDC_E52726A449CB_.wvu.PrintArea" localSheetId="7" hidden="1">'Attach 4 (B)'!$A$1:$E$26</definedName>
    <definedName name="Z_A3F641DF_CF1D_48E3_AFDC_E52726A449CB_.wvu.PrintArea" localSheetId="8" hidden="1">'Attach 5'!$A$1:$E$34</definedName>
    <definedName name="Z_A3F641DF_CF1D_48E3_AFDC_E52726A449CB_.wvu.PrintArea" localSheetId="9" hidden="1">'Attach 5A'!$A$1:$E$34</definedName>
    <definedName name="Z_A3F641DF_CF1D_48E3_AFDC_E52726A449CB_.wvu.PrintArea" localSheetId="10" hidden="1">'Attach 6'!$A$1:$E$52</definedName>
    <definedName name="Z_A3F641DF_CF1D_48E3_AFDC_E52726A449CB_.wvu.PrintArea" localSheetId="11" hidden="1">'Attach 7'!$A$1:$E$18</definedName>
    <definedName name="Z_A3F641DF_CF1D_48E3_AFDC_E52726A449CB_.wvu.PrintArea" localSheetId="12" hidden="1">'Attach 9'!$A$1:$G$61</definedName>
    <definedName name="Z_A3F641DF_CF1D_48E3_AFDC_E52726A449CB_.wvu.PrintArea" localSheetId="25" hidden="1">'Bid Form 1st Envelope '!$A$1:$F$113</definedName>
    <definedName name="Z_A3F641DF_CF1D_48E3_AFDC_E52726A449CB_.wvu.PrintTitles" localSheetId="15" hidden="1">'Attach 12'!#REF!</definedName>
    <definedName name="Z_A3F641DF_CF1D_48E3_AFDC_E52726A449CB_.wvu.PrintTitles" localSheetId="12" hidden="1">'Attach 9'!$17:$17</definedName>
    <definedName name="Z_B07A37BF_D9F4_4586_9D27_CDE2FA2D1222_.wvu.Cols" localSheetId="15" hidden="1">'Attach 12'!$G:$I</definedName>
    <definedName name="Z_B07A37BF_D9F4_4586_9D27_CDE2FA2D1222_.wvu.PrintArea" localSheetId="15" hidden="1">'Attach 12'!$A$1:$F$118</definedName>
    <definedName name="Z_B07A37BF_D9F4_4586_9D27_CDE2FA2D1222_.wvu.Rows" localSheetId="15" hidden="1">'Attach 12'!#REF!</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1" hidden="1">'Attach 17'!$A$1:$E$33</definedName>
    <definedName name="Z_B91EC26D_75AC_424B_8A9A_6507DA2B48E7_.wvu.Rows" localSheetId="21" hidden="1">'Attach 17'!$26:$26,'Attach 17'!$32:$209</definedName>
    <definedName name="Z_BA86FE7A_199D_4ABD_A444_AE6BFDF4BCC9_.wvu.Cols" localSheetId="19" hidden="1">'Attach 15'!$H:$H,'Attach 15'!$J:$J</definedName>
    <definedName name="Z_BA86FE7A_199D_4ABD_A444_AE6BFDF4BCC9_.wvu.Cols" localSheetId="23" hidden="1">'Attach 18 SP'!$J:$P</definedName>
    <definedName name="Z_BA86FE7A_199D_4ABD_A444_AE6BFDF4BCC9_.wvu.Cols" localSheetId="3" hidden="1">'Attach 3(JV)'!$G:$H</definedName>
    <definedName name="Z_BA86FE7A_199D_4ABD_A444_AE6BFDF4BCC9_.wvu.Cols" localSheetId="5" hidden="1">'Attach 4'!$H:$O</definedName>
    <definedName name="Z_BA86FE7A_199D_4ABD_A444_AE6BFDF4BCC9_.wvu.Cols" localSheetId="8" hidden="1">'Attach 5'!$H:$H</definedName>
    <definedName name="Z_BA86FE7A_199D_4ABD_A444_AE6BFDF4BCC9_.wvu.Cols" localSheetId="9" hidden="1">'Attach 5A'!$H:$H</definedName>
    <definedName name="Z_BA86FE7A_199D_4ABD_A444_AE6BFDF4BCC9_.wvu.Cols" localSheetId="10" hidden="1">'Attach 6'!$H:$H</definedName>
    <definedName name="Z_BA86FE7A_199D_4ABD_A444_AE6BFDF4BCC9_.wvu.Cols" localSheetId="25"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3" hidden="1">'Attach 10'!$A$1:$F$18</definedName>
    <definedName name="Z_BA86FE7A_199D_4ABD_A444_AE6BFDF4BCC9_.wvu.PrintArea" localSheetId="14" hidden="1">'Attach 11'!$A$1:$E$29</definedName>
    <definedName name="Z_BA86FE7A_199D_4ABD_A444_AE6BFDF4BCC9_.wvu.PrintArea" localSheetId="16" hidden="1">'Attach 13'!$A$1:$E$27</definedName>
    <definedName name="Z_BA86FE7A_199D_4ABD_A444_AE6BFDF4BCC9_.wvu.PrintArea" localSheetId="17" hidden="1">'Attach 14'!$A$1:$E$29</definedName>
    <definedName name="Z_BA86FE7A_199D_4ABD_A444_AE6BFDF4BCC9_.wvu.PrintArea" localSheetId="18" hidden="1">'Attach 14-IP'!$A$8:$I$220</definedName>
    <definedName name="Z_BA86FE7A_199D_4ABD_A444_AE6BFDF4BCC9_.wvu.PrintArea" localSheetId="19" hidden="1">'Attach 15'!$A$1:$E$93</definedName>
    <definedName name="Z_BA86FE7A_199D_4ABD_A444_AE6BFDF4BCC9_.wvu.PrintArea" localSheetId="20" hidden="1">'Attach 16'!$A$1:$L$90</definedName>
    <definedName name="Z_BA86FE7A_199D_4ABD_A444_AE6BFDF4BCC9_.wvu.PrintArea" localSheetId="21" hidden="1">'Attach 17'!$A$1:$E$33</definedName>
    <definedName name="Z_BA86FE7A_199D_4ABD_A444_AE6BFDF4BCC9_.wvu.PrintArea" localSheetId="22" hidden="1">'Attach 18'!$A$1:$E$24</definedName>
    <definedName name="Z_BA86FE7A_199D_4ABD_A444_AE6BFDF4BCC9_.wvu.PrintArea" localSheetId="23" hidden="1">'Attach 18 SP'!$A$7:$I$157</definedName>
    <definedName name="Z_BA86FE7A_199D_4ABD_A444_AE6BFDF4BCC9_.wvu.PrintArea" localSheetId="24" hidden="1">'Attach 19'!$A$1:$E$31</definedName>
    <definedName name="Z_BA86FE7A_199D_4ABD_A444_AE6BFDF4BCC9_.wvu.PrintArea" localSheetId="3" hidden="1">'Attach 3(JV)'!$A$1:$E$28</definedName>
    <definedName name="Z_BA86FE7A_199D_4ABD_A444_AE6BFDF4BCC9_.wvu.PrintArea" localSheetId="4" hidden="1">'Attach 3(QR)'!$A$1:$E$28</definedName>
    <definedName name="Z_BA86FE7A_199D_4ABD_A444_AE6BFDF4BCC9_.wvu.PrintArea" localSheetId="5" hidden="1">'Attach 4'!$A$1:$G$25</definedName>
    <definedName name="Z_BA86FE7A_199D_4ABD_A444_AE6BFDF4BCC9_.wvu.PrintArea" localSheetId="6" hidden="1">'Attach 4 (A)'!$A$1:$E$27</definedName>
    <definedName name="Z_BA86FE7A_199D_4ABD_A444_AE6BFDF4BCC9_.wvu.PrintArea" localSheetId="7" hidden="1">'Attach 4 (B)'!$A$1:$E$26</definedName>
    <definedName name="Z_BA86FE7A_199D_4ABD_A444_AE6BFDF4BCC9_.wvu.PrintArea" localSheetId="8" hidden="1">'Attach 5'!$A$1:$E$34</definedName>
    <definedName name="Z_BA86FE7A_199D_4ABD_A444_AE6BFDF4BCC9_.wvu.PrintArea" localSheetId="9" hidden="1">'Attach 5A'!$A$1:$E$73</definedName>
    <definedName name="Z_BA86FE7A_199D_4ABD_A444_AE6BFDF4BCC9_.wvu.PrintArea" localSheetId="10" hidden="1">'Attach 6'!$A$1:$E$28</definedName>
    <definedName name="Z_BA86FE7A_199D_4ABD_A444_AE6BFDF4BCC9_.wvu.PrintArea" localSheetId="11" hidden="1">'Attach 7'!$A$1:$E$18</definedName>
    <definedName name="Z_BA86FE7A_199D_4ABD_A444_AE6BFDF4BCC9_.wvu.PrintArea" localSheetId="12" hidden="1">'Attach 9'!$A$1:$G$54</definedName>
    <definedName name="Z_BA86FE7A_199D_4ABD_A444_AE6BFDF4BCC9_.wvu.PrintArea" localSheetId="25" hidden="1">'Bid Form 1st Envelope '!$A$1:$J$113</definedName>
    <definedName name="Z_BA86FE7A_199D_4ABD_A444_AE6BFDF4BCC9_.wvu.PrintArea" localSheetId="1" hidden="1">Cover!$A$1:$F$20</definedName>
    <definedName name="Z_BA86FE7A_199D_4ABD_A444_AE6BFDF4BCC9_.wvu.PrintArea" localSheetId="2" hidden="1">'Names of Bidder'!$B$1:$G$30</definedName>
    <definedName name="Z_BA86FE7A_199D_4ABD_A444_AE6BFDF4BCC9_.wvu.PrintTitles" localSheetId="12" hidden="1">'Attach 9'!$17:$17</definedName>
    <definedName name="Z_BA86FE7A_199D_4ABD_A444_AE6BFDF4BCC9_.wvu.Rows" localSheetId="19" hidden="1">'Attach 15'!$16:$16</definedName>
    <definedName name="Z_BA86FE7A_199D_4ABD_A444_AE6BFDF4BCC9_.wvu.Rows" localSheetId="21" hidden="1">'Attach 17'!$26:$26,'Attach 17'!$32:$209</definedName>
    <definedName name="Z_BA86FE7A_199D_4ABD_A444_AE6BFDF4BCC9_.wvu.Rows" localSheetId="23" hidden="1">'Attach 18 SP'!$149:$153</definedName>
    <definedName name="Z_BA86FE7A_199D_4ABD_A444_AE6BFDF4BCC9_.wvu.Rows" localSheetId="24" hidden="1">'Attach 19'!$13:$13,'Attach 19'!$20:$28</definedName>
    <definedName name="Z_BA86FE7A_199D_4ABD_A444_AE6BFDF4BCC9_.wvu.Rows" localSheetId="8" hidden="1">'Attach 5'!$4:$4</definedName>
    <definedName name="Z_BA86FE7A_199D_4ABD_A444_AE6BFDF4BCC9_.wvu.Rows" localSheetId="9" hidden="1">'Attach 5A'!$25:$30</definedName>
    <definedName name="Z_BA86FE7A_199D_4ABD_A444_AE6BFDF4BCC9_.wvu.Rows" localSheetId="25" hidden="1">'Bid Form 1st Envelope '!$24:$25,'Bid Form 1st Envelope '!$96:$96,'Bid Form 1st Envelope '!$99:$100</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9" hidden="1">'Attach 5A'!$H:$H</definedName>
    <definedName name="Z_BF8F2B92_C48E_4FD4_B912_C25042B180F9_.wvu.PrintArea" localSheetId="9" hidden="1">'Attach 5A'!$A$1:$E$73</definedName>
    <definedName name="Z_BF8F2B92_C48E_4FD4_B912_C25042B180F9_.wvu.Rows" localSheetId="9" hidden="1">'Attach 5A'!$25:$30</definedName>
    <definedName name="Z_C5EDD9E3_0801_4479_8600_A80B0FCFDF0B_.wvu.Cols" localSheetId="19" hidden="1">'Attach 15'!$H:$H</definedName>
    <definedName name="Z_C5EDD9E3_0801_4479_8600_A80B0FCFDF0B_.wvu.Cols" localSheetId="8" hidden="1">'Attach 5'!$H:$H</definedName>
    <definedName name="Z_C5EDD9E3_0801_4479_8600_A80B0FCFDF0B_.wvu.Cols" localSheetId="10" hidden="1">'Attach 6'!$H:$H</definedName>
    <definedName name="Z_C5EDD9E3_0801_4479_8600_A80B0FCFDF0B_.wvu.PrintArea" localSheetId="13" hidden="1">'Attach 10'!$A$1:$E$18</definedName>
    <definedName name="Z_C5EDD9E3_0801_4479_8600_A80B0FCFDF0B_.wvu.PrintArea" localSheetId="14" hidden="1">'Attach 11'!$A$1:$E$29</definedName>
    <definedName name="Z_C5EDD9E3_0801_4479_8600_A80B0FCFDF0B_.wvu.PrintArea" localSheetId="16" hidden="1">'Attach 13'!$A$1:$E$27</definedName>
    <definedName name="Z_C5EDD9E3_0801_4479_8600_A80B0FCFDF0B_.wvu.PrintArea" localSheetId="17" hidden="1">'Attach 14'!$A$1:$E$29</definedName>
    <definedName name="Z_C5EDD9E3_0801_4479_8600_A80B0FCFDF0B_.wvu.PrintArea" localSheetId="18" hidden="1">'Attach 14-IP'!$A$8:$I$220</definedName>
    <definedName name="Z_C5EDD9E3_0801_4479_8600_A80B0FCFDF0B_.wvu.PrintArea" localSheetId="19" hidden="1">'Attach 15'!$A$1:$E$93</definedName>
    <definedName name="Z_C5EDD9E3_0801_4479_8600_A80B0FCFDF0B_.wvu.PrintArea" localSheetId="20" hidden="1">'Attach 16'!$A$1:$L$90</definedName>
    <definedName name="Z_C5EDD9E3_0801_4479_8600_A80B0FCFDF0B_.wvu.PrintArea" localSheetId="21" hidden="1">'Attach 17'!$A$1:$E$33</definedName>
    <definedName name="Z_C5EDD9E3_0801_4479_8600_A80B0FCFDF0B_.wvu.PrintArea" localSheetId="22" hidden="1">'Attach 18'!$A$1:$E$24</definedName>
    <definedName name="Z_C5EDD9E3_0801_4479_8600_A80B0FCFDF0B_.wvu.PrintArea" localSheetId="24" hidden="1">'Attach 19'!$A$1:$E$31</definedName>
    <definedName name="Z_C5EDD9E3_0801_4479_8600_A80B0FCFDF0B_.wvu.PrintArea" localSheetId="3" hidden="1">'Attach 3(JV)'!$A$1:$E$28</definedName>
    <definedName name="Z_C5EDD9E3_0801_4479_8600_A80B0FCFDF0B_.wvu.PrintArea" localSheetId="4" hidden="1">'Attach 3(QR)'!$A$1:$E$28</definedName>
    <definedName name="Z_C5EDD9E3_0801_4479_8600_A80B0FCFDF0B_.wvu.PrintArea" localSheetId="5" hidden="1">'Attach 4'!$A$1:$G$25</definedName>
    <definedName name="Z_C5EDD9E3_0801_4479_8600_A80B0FCFDF0B_.wvu.PrintArea" localSheetId="6" hidden="1">'Attach 4 (A)'!$A$1:$E$27</definedName>
    <definedName name="Z_C5EDD9E3_0801_4479_8600_A80B0FCFDF0B_.wvu.PrintArea" localSheetId="7" hidden="1">'Attach 4 (B)'!$A$1:$E$26</definedName>
    <definedName name="Z_C5EDD9E3_0801_4479_8600_A80B0FCFDF0B_.wvu.PrintArea" localSheetId="8" hidden="1">'Attach 5'!$A$1:$E$34</definedName>
    <definedName name="Z_C5EDD9E3_0801_4479_8600_A80B0FCFDF0B_.wvu.PrintArea" localSheetId="10" hidden="1">'Attach 6'!$A$1:$E$28</definedName>
    <definedName name="Z_C5EDD9E3_0801_4479_8600_A80B0FCFDF0B_.wvu.PrintArea" localSheetId="11" hidden="1">'Attach 7'!$A$1:$E$18</definedName>
    <definedName name="Z_C5EDD9E3_0801_4479_8600_A80B0FCFDF0B_.wvu.PrintArea" localSheetId="12" hidden="1">'Attach 9'!$A$1:$G$55</definedName>
    <definedName name="Z_C5EDD9E3_0801_4479_8600_A80B0FCFDF0B_.wvu.PrintArea" localSheetId="25" hidden="1">'Bid Form 1st Envelope '!$A$1:$F$113</definedName>
    <definedName name="Z_C5EDD9E3_0801_4479_8600_A80B0FCFDF0B_.wvu.PrintTitles" localSheetId="12" hidden="1">'Attach 9'!$17:$17</definedName>
    <definedName name="Z_C5EDD9E3_0801_4479_8600_A80B0FCFDF0B_.wvu.Rows" localSheetId="19" hidden="1">'Attach 15'!$16:$16</definedName>
    <definedName name="Z_C5EDD9E3_0801_4479_8600_A80B0FCFDF0B_.wvu.Rows" localSheetId="21" hidden="1">'Attach 17'!$26:$26,'Attach 17'!$32:$209</definedName>
    <definedName name="Z_C5EDD9E3_0801_4479_8600_A80B0FCFDF0B_.wvu.Rows" localSheetId="24" hidden="1">'Attach 19'!$13:$13,'Attach 19'!$20:$28</definedName>
    <definedName name="Z_C5EDD9E3_0801_4479_8600_A80B0FCFDF0B_.wvu.Rows" localSheetId="8" hidden="1">'Attach 5'!$4:$4</definedName>
    <definedName name="Z_C67BDB47_88AF_4F4C_B4D8_CA6175AD6D46_.wvu.Cols" localSheetId="23" hidden="1">'Attach 18 SP'!$J:$P</definedName>
    <definedName name="Z_C67BDB47_88AF_4F4C_B4D8_CA6175AD6D46_.wvu.Cols" localSheetId="9" hidden="1">'Attach 5A'!$H:$H</definedName>
    <definedName name="Z_C67BDB47_88AF_4F4C_B4D8_CA6175AD6D46_.wvu.PrintArea" localSheetId="23" hidden="1">'Attach 18 SP'!$A$8:$I$157</definedName>
    <definedName name="Z_C67BDB47_88AF_4F4C_B4D8_CA6175AD6D46_.wvu.PrintArea" localSheetId="9" hidden="1">'Attach 5A'!$A$1:$E$73</definedName>
    <definedName name="Z_C67BDB47_88AF_4F4C_B4D8_CA6175AD6D46_.wvu.Rows" localSheetId="23" hidden="1">'Attach 18 SP'!#REF!,'Attach 18 SP'!#REF!,'Attach 18 SP'!#REF!,'Attach 18 SP'!#REF!,'Attach 18 SP'!#REF!,'Attach 18 SP'!$149:$153</definedName>
    <definedName name="Z_C67BDB47_88AF_4F4C_B4D8_CA6175AD6D46_.wvu.Rows" localSheetId="9" hidden="1">'Attach 5A'!$25:$30</definedName>
    <definedName name="Z_C7FCA09A_C3E0_4408_81A0_5CFFEB0C6237_.wvu.PrintArea" localSheetId="21" hidden="1">'Attach 17'!$A$1:$F$30</definedName>
    <definedName name="Z_C7FCA09A_C3E0_4408_81A0_5CFFEB0C6237_.wvu.Rows" localSheetId="21" hidden="1">'Attach 17'!$32:$209</definedName>
    <definedName name="Z_C8CCAA5D_CB26_4EC5_ABA8_6FDF0DF0183E_.wvu.Cols" localSheetId="23" hidden="1">'Attach 18 SP'!$J:$P</definedName>
    <definedName name="Z_C8CCAA5D_CB26_4EC5_ABA8_6FDF0DF0183E_.wvu.Cols" localSheetId="9" hidden="1">'Attach 5A'!$H:$H</definedName>
    <definedName name="Z_C8CCAA5D_CB26_4EC5_ABA8_6FDF0DF0183E_.wvu.PrintArea" localSheetId="23" hidden="1">'Attach 18 SP'!$A$8:$I$157</definedName>
    <definedName name="Z_C8CCAA5D_CB26_4EC5_ABA8_6FDF0DF0183E_.wvu.PrintArea" localSheetId="9" hidden="1">'Attach 5A'!$A$1:$E$73</definedName>
    <definedName name="Z_C8CCAA5D_CB26_4EC5_ABA8_6FDF0DF0183E_.wvu.Rows" localSheetId="23" hidden="1">'Attach 18 SP'!#REF!,'Attach 18 SP'!#REF!,'Attach 18 SP'!#REF!,'Attach 18 SP'!#REF!,'Attach 18 SP'!#REF!,'Attach 18 SP'!$149:$153</definedName>
    <definedName name="Z_C8CCAA5D_CB26_4EC5_ABA8_6FDF0DF0183E_.wvu.Rows" localSheetId="9" hidden="1">'Attach 5A'!$25:$30</definedName>
    <definedName name="Z_C993A10D_E804_443C_86F1_89E4BB0439EA_.wvu.Cols" localSheetId="9" hidden="1">'Attach 5A'!$H:$H</definedName>
    <definedName name="Z_C993A10D_E804_443C_86F1_89E4BB0439EA_.wvu.PrintArea" localSheetId="9" hidden="1">'Attach 5A'!$A$1:$E$73</definedName>
    <definedName name="Z_C993A10D_E804_443C_86F1_89E4BB0439EA_.wvu.Rows" localSheetId="9" hidden="1">'Attach 5A'!$25:$30</definedName>
    <definedName name="Z_CB7992C9_ABA5_4C7D_8C49_1E1D8E8875C7_.wvu.Cols" localSheetId="19" hidden="1">'Attach 15'!$H:$H</definedName>
    <definedName name="Z_CB7992C9_ABA5_4C7D_8C49_1E1D8E8875C7_.wvu.Cols" localSheetId="8" hidden="1">'Attach 5'!$H:$H</definedName>
    <definedName name="Z_CB7992C9_ABA5_4C7D_8C49_1E1D8E8875C7_.wvu.Cols" localSheetId="10" hidden="1">'Attach 6'!$H:$H</definedName>
    <definedName name="Z_CB7992C9_ABA5_4C7D_8C49_1E1D8E8875C7_.wvu.PrintArea" localSheetId="13" hidden="1">'Attach 10'!$A$1:$E$18</definedName>
    <definedName name="Z_CB7992C9_ABA5_4C7D_8C49_1E1D8E8875C7_.wvu.PrintArea" localSheetId="14" hidden="1">'Attach 11'!$A$1:$E$29</definedName>
    <definedName name="Z_CB7992C9_ABA5_4C7D_8C49_1E1D8E8875C7_.wvu.PrintArea" localSheetId="16" hidden="1">'Attach 13'!$A$1:$E$27</definedName>
    <definedName name="Z_CB7992C9_ABA5_4C7D_8C49_1E1D8E8875C7_.wvu.PrintArea" localSheetId="17" hidden="1">'Attach 14'!$A$1:$E$29</definedName>
    <definedName name="Z_CB7992C9_ABA5_4C7D_8C49_1E1D8E8875C7_.wvu.PrintArea" localSheetId="18" hidden="1">'Attach 14-IP'!$A$8:$I$220</definedName>
    <definedName name="Z_CB7992C9_ABA5_4C7D_8C49_1E1D8E8875C7_.wvu.PrintArea" localSheetId="19" hidden="1">'Attach 15'!$A$1:$E$93</definedName>
    <definedName name="Z_CB7992C9_ABA5_4C7D_8C49_1E1D8E8875C7_.wvu.PrintArea" localSheetId="20" hidden="1">'Attach 16'!$A$1:$L$90</definedName>
    <definedName name="Z_CB7992C9_ABA5_4C7D_8C49_1E1D8E8875C7_.wvu.PrintArea" localSheetId="21" hidden="1">'Attach 17'!$A$1:$E$33</definedName>
    <definedName name="Z_CB7992C9_ABA5_4C7D_8C49_1E1D8E8875C7_.wvu.PrintArea" localSheetId="22" hidden="1">'Attach 18'!$A$1:$E$24</definedName>
    <definedName name="Z_CB7992C9_ABA5_4C7D_8C49_1E1D8E8875C7_.wvu.PrintArea" localSheetId="24" hidden="1">'Attach 19'!$A$1:$E$31</definedName>
    <definedName name="Z_CB7992C9_ABA5_4C7D_8C49_1E1D8E8875C7_.wvu.PrintArea" localSheetId="3" hidden="1">'Attach 3(JV)'!$A$1:$E$28</definedName>
    <definedName name="Z_CB7992C9_ABA5_4C7D_8C49_1E1D8E8875C7_.wvu.PrintArea" localSheetId="4" hidden="1">'Attach 3(QR)'!$A$1:$E$28</definedName>
    <definedName name="Z_CB7992C9_ABA5_4C7D_8C49_1E1D8E8875C7_.wvu.PrintArea" localSheetId="5" hidden="1">'Attach 4'!$A$1:$G$25</definedName>
    <definedName name="Z_CB7992C9_ABA5_4C7D_8C49_1E1D8E8875C7_.wvu.PrintArea" localSheetId="6" hidden="1">'Attach 4 (A)'!$A$1:$E$27</definedName>
    <definedName name="Z_CB7992C9_ABA5_4C7D_8C49_1E1D8E8875C7_.wvu.PrintArea" localSheetId="7" hidden="1">'Attach 4 (B)'!$A$1:$E$26</definedName>
    <definedName name="Z_CB7992C9_ABA5_4C7D_8C49_1E1D8E8875C7_.wvu.PrintArea" localSheetId="8" hidden="1">'Attach 5'!$A$1:$E$34</definedName>
    <definedName name="Z_CB7992C9_ABA5_4C7D_8C49_1E1D8E8875C7_.wvu.PrintArea" localSheetId="10" hidden="1">'Attach 6'!$A$1:$E$28</definedName>
    <definedName name="Z_CB7992C9_ABA5_4C7D_8C49_1E1D8E8875C7_.wvu.PrintArea" localSheetId="11" hidden="1">'Attach 7'!$A$1:$E$18</definedName>
    <definedName name="Z_CB7992C9_ABA5_4C7D_8C49_1E1D8E8875C7_.wvu.PrintArea" localSheetId="12" hidden="1">'Attach 9'!$A$1:$G$54</definedName>
    <definedName name="Z_CB7992C9_ABA5_4C7D_8C49_1E1D8E8875C7_.wvu.PrintArea" localSheetId="25" hidden="1">'Bid Form 1st Envelope '!$A$1:$F$113</definedName>
    <definedName name="Z_CB7992C9_ABA5_4C7D_8C49_1E1D8E8875C7_.wvu.PrintTitles" localSheetId="12" hidden="1">'Attach 9'!$17:$17</definedName>
    <definedName name="Z_CB7992C9_ABA5_4C7D_8C49_1E1D8E8875C7_.wvu.Rows" localSheetId="19" hidden="1">'Attach 15'!$16:$16</definedName>
    <definedName name="Z_CB7992C9_ABA5_4C7D_8C49_1E1D8E8875C7_.wvu.Rows" localSheetId="21" hidden="1">'Attach 17'!$26:$26,'Attach 17'!$32:$209</definedName>
    <definedName name="Z_CB7992C9_ABA5_4C7D_8C49_1E1D8E8875C7_.wvu.Rows" localSheetId="24" hidden="1">'Attach 19'!$13:$13,'Attach 19'!$20:$28</definedName>
    <definedName name="Z_CB7992C9_ABA5_4C7D_8C49_1E1D8E8875C7_.wvu.Rows" localSheetId="8" hidden="1">'Attach 5'!$4:$4</definedName>
    <definedName name="Z_CD4CA1A8_824A_452F_BDBA_32A47C1B3013_.wvu.Cols" localSheetId="15" hidden="1">'Attach 12'!$I:$J</definedName>
    <definedName name="Z_CD4CA1A8_824A_452F_BDBA_32A47C1B3013_.wvu.Cols" localSheetId="19" hidden="1">'Attach 15'!$H:$H</definedName>
    <definedName name="Z_CD4CA1A8_824A_452F_BDBA_32A47C1B3013_.wvu.Cols" localSheetId="8" hidden="1">'Attach 5'!$H:$H</definedName>
    <definedName name="Z_CD4CA1A8_824A_452F_BDBA_32A47C1B3013_.wvu.Cols" localSheetId="9" hidden="1">'Attach 5A'!$H:$H</definedName>
    <definedName name="Z_CD4CA1A8_824A_452F_BDBA_32A47C1B3013_.wvu.Cols" localSheetId="10" hidden="1">'Attach 6'!$H:$H</definedName>
    <definedName name="Z_CD4CA1A8_824A_452F_BDBA_32A47C1B3013_.wvu.PrintArea" localSheetId="13" hidden="1">'Attach 10'!$A$1:$E$18</definedName>
    <definedName name="Z_CD4CA1A8_824A_452F_BDBA_32A47C1B3013_.wvu.PrintArea" localSheetId="14" hidden="1">'Attach 11'!$A$1:$E$29</definedName>
    <definedName name="Z_CD4CA1A8_824A_452F_BDBA_32A47C1B3013_.wvu.PrintArea" localSheetId="15" hidden="1">'Attach 12'!$B$1:$G$29</definedName>
    <definedName name="Z_CD4CA1A8_824A_452F_BDBA_32A47C1B3013_.wvu.PrintArea" localSheetId="16" hidden="1">'Attach 13'!$A$1:$E$29</definedName>
    <definedName name="Z_CD4CA1A8_824A_452F_BDBA_32A47C1B3013_.wvu.PrintArea" localSheetId="17" hidden="1">'Attach 14'!$A$1:$E$29</definedName>
    <definedName name="Z_CD4CA1A8_824A_452F_BDBA_32A47C1B3013_.wvu.PrintArea" localSheetId="19" hidden="1">'Attach 15'!$A$1:$E$94</definedName>
    <definedName name="Z_CD4CA1A8_824A_452F_BDBA_32A47C1B3013_.wvu.PrintArea" localSheetId="20" hidden="1">'Attach 16'!$A$1:$L$90</definedName>
    <definedName name="Z_CD4CA1A8_824A_452F_BDBA_32A47C1B3013_.wvu.PrintArea" localSheetId="22" hidden="1">'Attach 18'!$A$1:$E$24</definedName>
    <definedName name="Z_CD4CA1A8_824A_452F_BDBA_32A47C1B3013_.wvu.PrintArea" localSheetId="23" hidden="1">'Attach 18 SP'!$A$8:$I$170</definedName>
    <definedName name="Z_CD4CA1A8_824A_452F_BDBA_32A47C1B3013_.wvu.PrintArea" localSheetId="24" hidden="1">'Attach 19'!$A$1:$E$35</definedName>
    <definedName name="Z_CD4CA1A8_824A_452F_BDBA_32A47C1B3013_.wvu.PrintArea" localSheetId="3" hidden="1">'Attach 3(JV)'!$A$1:$E$28</definedName>
    <definedName name="Z_CD4CA1A8_824A_452F_BDBA_32A47C1B3013_.wvu.PrintArea" localSheetId="4" hidden="1">'Attach 3(QR)'!$A$1:$E$28</definedName>
    <definedName name="Z_CD4CA1A8_824A_452F_BDBA_32A47C1B3013_.wvu.PrintArea" localSheetId="5" hidden="1">'Attach 4'!$A$1:$E$25</definedName>
    <definedName name="Z_CD4CA1A8_824A_452F_BDBA_32A47C1B3013_.wvu.PrintArea" localSheetId="6" hidden="1">'Attach 4 (A)'!$A$1:$E$27</definedName>
    <definedName name="Z_CD4CA1A8_824A_452F_BDBA_32A47C1B3013_.wvu.PrintArea" localSheetId="7" hidden="1">'Attach 4 (B)'!$A$1:$E$26</definedName>
    <definedName name="Z_CD4CA1A8_824A_452F_BDBA_32A47C1B3013_.wvu.PrintArea" localSheetId="8" hidden="1">'Attach 5'!$A$1:$E$109</definedName>
    <definedName name="Z_CD4CA1A8_824A_452F_BDBA_32A47C1B3013_.wvu.PrintArea" localSheetId="9" hidden="1">'Attach 5A'!$A$1:$E$73</definedName>
    <definedName name="Z_CD4CA1A8_824A_452F_BDBA_32A47C1B3013_.wvu.PrintArea" localSheetId="10" hidden="1">'Attach 6'!$A$1:$E$51</definedName>
    <definedName name="Z_CD4CA1A8_824A_452F_BDBA_32A47C1B3013_.wvu.PrintArea" localSheetId="11" hidden="1">'Attach 7'!$A$1:$E$18</definedName>
    <definedName name="Z_CD4CA1A8_824A_452F_BDBA_32A47C1B3013_.wvu.PrintArea" localSheetId="12" hidden="1">'Attach 9'!$A$1:$G$61</definedName>
    <definedName name="Z_CD4CA1A8_824A_452F_BDBA_32A47C1B3013_.wvu.PrintTitles" localSheetId="15" hidden="1">'Attach 12'!#REF!</definedName>
    <definedName name="Z_CD4CA1A8_824A_452F_BDBA_32A47C1B3013_.wvu.PrintTitles" localSheetId="12" hidden="1">'Attach 9'!$17:$17</definedName>
    <definedName name="Z_CD4CA1A8_824A_452F_BDBA_32A47C1B3013_.wvu.Rows" localSheetId="19" hidden="1">'Attach 15'!$13:$14,'Attach 15'!$16:$16</definedName>
    <definedName name="Z_CD4CA1A8_824A_452F_BDBA_32A47C1B3013_.wvu.Rows" localSheetId="23" hidden="1">'Attach 18 SP'!$41:$41</definedName>
    <definedName name="Z_CD4CA1A8_824A_452F_BDBA_32A47C1B3013_.wvu.Rows" localSheetId="9"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D69D2B09_6F35_4678_B712_8272F13318EF_.wvu.Cols" localSheetId="23" hidden="1">'Attach 18 SP'!$J:$P</definedName>
    <definedName name="Z_D69D2B09_6F35_4678_B712_8272F13318EF_.wvu.PrintArea" localSheetId="23" hidden="1">'Attach 18 SP'!$A$8:$I$157</definedName>
    <definedName name="Z_D69D2B09_6F35_4678_B712_8272F13318EF_.wvu.Rows" localSheetId="23" hidden="1">'Attach 18 SP'!#REF!,'Attach 18 SP'!#REF!,'Attach 18 SP'!#REF!,'Attach 18 SP'!#REF!,'Attach 18 SP'!#REF!,'Attach 18 SP'!$149:$153</definedName>
    <definedName name="Z_DC28ED1E_3E35_4094_9C2B_5C0A1C1D459C_.wvu.Cols" localSheetId="19" hidden="1">'Attach 15'!$H:$H</definedName>
    <definedName name="Z_DC28ED1E_3E35_4094_9C2B_5C0A1C1D459C_.wvu.Cols" localSheetId="8" hidden="1">'Attach 5'!$H:$H</definedName>
    <definedName name="Z_DC28ED1E_3E35_4094_9C2B_5C0A1C1D459C_.wvu.Cols" localSheetId="10" hidden="1">'Attach 6'!$H:$H</definedName>
    <definedName name="Z_DC28ED1E_3E35_4094_9C2B_5C0A1C1D459C_.wvu.PrintArea" localSheetId="13" hidden="1">'Attach 10'!$A$1:$E$18</definedName>
    <definedName name="Z_DC28ED1E_3E35_4094_9C2B_5C0A1C1D459C_.wvu.PrintArea" localSheetId="14" hidden="1">'Attach 11'!$A$1:$E$29</definedName>
    <definedName name="Z_DC28ED1E_3E35_4094_9C2B_5C0A1C1D459C_.wvu.PrintArea" localSheetId="16" hidden="1">'Attach 13'!$A$1:$E$29</definedName>
    <definedName name="Z_DC28ED1E_3E35_4094_9C2B_5C0A1C1D459C_.wvu.PrintArea" localSheetId="17" hidden="1">'Attach 14'!$A$1:$E$29</definedName>
    <definedName name="Z_DC28ED1E_3E35_4094_9C2B_5C0A1C1D459C_.wvu.PrintArea" localSheetId="18" hidden="1">'Attach 14-IP'!$A$8:$I$220</definedName>
    <definedName name="Z_DC28ED1E_3E35_4094_9C2B_5C0A1C1D459C_.wvu.PrintArea" localSheetId="19" hidden="1">'Attach 15'!$A$1:$E$93</definedName>
    <definedName name="Z_DC28ED1E_3E35_4094_9C2B_5C0A1C1D459C_.wvu.PrintArea" localSheetId="20" hidden="1">'Attach 16'!$A$1:$L$90</definedName>
    <definedName name="Z_DC28ED1E_3E35_4094_9C2B_5C0A1C1D459C_.wvu.PrintArea" localSheetId="21" hidden="1">'Attach 17'!$A$1:$E$33</definedName>
    <definedName name="Z_DC28ED1E_3E35_4094_9C2B_5C0A1C1D459C_.wvu.PrintArea" localSheetId="22" hidden="1">'Attach 18'!$A$1:$E$24</definedName>
    <definedName name="Z_DC28ED1E_3E35_4094_9C2B_5C0A1C1D459C_.wvu.PrintArea" localSheetId="24" hidden="1">'Attach 19'!$A$1:$E$31</definedName>
    <definedName name="Z_DC28ED1E_3E35_4094_9C2B_5C0A1C1D459C_.wvu.PrintArea" localSheetId="3" hidden="1">'Attach 3(JV)'!$A$1:$E$28</definedName>
    <definedName name="Z_DC28ED1E_3E35_4094_9C2B_5C0A1C1D459C_.wvu.PrintArea" localSheetId="4" hidden="1">'Attach 3(QR)'!$A$1:$E$28</definedName>
    <definedName name="Z_DC28ED1E_3E35_4094_9C2B_5C0A1C1D459C_.wvu.PrintArea" localSheetId="5" hidden="1">'Attach 4'!$A$1:$E$25</definedName>
    <definedName name="Z_DC28ED1E_3E35_4094_9C2B_5C0A1C1D459C_.wvu.PrintArea" localSheetId="6" hidden="1">'Attach 4 (A)'!$A$1:$E$27</definedName>
    <definedName name="Z_DC28ED1E_3E35_4094_9C2B_5C0A1C1D459C_.wvu.PrintArea" localSheetId="7" hidden="1">'Attach 4 (B)'!$A$1:$E$26</definedName>
    <definedName name="Z_DC28ED1E_3E35_4094_9C2B_5C0A1C1D459C_.wvu.PrintArea" localSheetId="8" hidden="1">'Attach 5'!$A$1:$E$34</definedName>
    <definedName name="Z_DC28ED1E_3E35_4094_9C2B_5C0A1C1D459C_.wvu.PrintArea" localSheetId="10" hidden="1">'Attach 6'!$A$1:$E$28</definedName>
    <definedName name="Z_DC28ED1E_3E35_4094_9C2B_5C0A1C1D459C_.wvu.PrintArea" localSheetId="11" hidden="1">'Attach 7'!$A$1:$E$18</definedName>
    <definedName name="Z_DC28ED1E_3E35_4094_9C2B_5C0A1C1D459C_.wvu.PrintArea" localSheetId="12" hidden="1">'Attach 9'!$A$1:$G$61</definedName>
    <definedName name="Z_DC28ED1E_3E35_4094_9C2B_5C0A1C1D459C_.wvu.PrintArea" localSheetId="25" hidden="1">'Bid Form 1st Envelope '!$A$1:$F$113</definedName>
    <definedName name="Z_DC28ED1E_3E35_4094_9C2B_5C0A1C1D459C_.wvu.PrintTitles" localSheetId="12" hidden="1">'Attach 9'!$17:$17</definedName>
    <definedName name="Z_DC28ED1E_3E35_4094_9C2B_5C0A1C1D459C_.wvu.Rows" localSheetId="19" hidden="1">'Attach 15'!$16:$16</definedName>
    <definedName name="Z_DC28ED1E_3E35_4094_9C2B_5C0A1C1D459C_.wvu.Rows" localSheetId="21" hidden="1">'Attach 17'!$26:$26,'Attach 17'!$32:$209</definedName>
    <definedName name="Z_DC28ED1E_3E35_4094_9C2B_5C0A1C1D459C_.wvu.Rows" localSheetId="24" hidden="1">'Attach 19'!$13:$13,'Attach 19'!$20:$28</definedName>
    <definedName name="Z_DC28ED1E_3E35_4094_9C2B_5C0A1C1D459C_.wvu.Rows" localSheetId="8" hidden="1">'Attach 5'!$4:$4</definedName>
    <definedName name="Z_E0F296A4_A978_4686_BFBB_37CA7822B74C_.wvu.PrintArea" localSheetId="21" hidden="1">'Attach 17'!$A$1:$E$33</definedName>
    <definedName name="Z_E0F296A4_A978_4686_BFBB_37CA7822B74C_.wvu.Rows" localSheetId="21" hidden="1">'Attach 17'!$26:$26,'Attach 17'!$32:$209</definedName>
    <definedName name="Z_E51D3662_FFCE_4FD6_A590_7DDC9E38C41F_.wvu.Cols" localSheetId="19" hidden="1">'Attach 15'!$H:$H</definedName>
    <definedName name="Z_E51D3662_FFCE_4FD6_A590_7DDC9E38C41F_.wvu.Cols" localSheetId="8" hidden="1">'Attach 5'!$H:$H</definedName>
    <definedName name="Z_E51D3662_FFCE_4FD6_A590_7DDC9E38C41F_.wvu.Cols" localSheetId="10" hidden="1">'Attach 6'!$H:$H</definedName>
    <definedName name="Z_E51D3662_FFCE_4FD6_A590_7DDC9E38C41F_.wvu.Cols" localSheetId="12" hidden="1">'Attach 9'!#REF!</definedName>
    <definedName name="Z_E51D3662_FFCE_4FD6_A590_7DDC9E38C41F_.wvu.PrintArea" localSheetId="13" hidden="1">'Attach 10'!$A$1:$E$18</definedName>
    <definedName name="Z_E51D3662_FFCE_4FD6_A590_7DDC9E38C41F_.wvu.PrintArea" localSheetId="14" hidden="1">'Attach 11'!$A$1:$E$29</definedName>
    <definedName name="Z_E51D3662_FFCE_4FD6_A590_7DDC9E38C41F_.wvu.PrintArea" localSheetId="16" hidden="1">'Attach 13'!$A$1:$E$27</definedName>
    <definedName name="Z_E51D3662_FFCE_4FD6_A590_7DDC9E38C41F_.wvu.PrintArea" localSheetId="17" hidden="1">'Attach 14'!$A$1:$E$29</definedName>
    <definedName name="Z_E51D3662_FFCE_4FD6_A590_7DDC9E38C41F_.wvu.PrintArea" localSheetId="18" hidden="1">'Attach 14-IP'!$A$8:$I$220</definedName>
    <definedName name="Z_E51D3662_FFCE_4FD6_A590_7DDC9E38C41F_.wvu.PrintArea" localSheetId="19" hidden="1">'Attach 15'!$A$1:$E$93</definedName>
    <definedName name="Z_E51D3662_FFCE_4FD6_A590_7DDC9E38C41F_.wvu.PrintArea" localSheetId="20" hidden="1">'Attach 16'!$A$1:$L$90</definedName>
    <definedName name="Z_E51D3662_FFCE_4FD6_A590_7DDC9E38C41F_.wvu.PrintArea" localSheetId="21" hidden="1">'Attach 17'!$A$1:$E$33</definedName>
    <definedName name="Z_E51D3662_FFCE_4FD6_A590_7DDC9E38C41F_.wvu.PrintArea" localSheetId="22" hidden="1">'Attach 18'!$A$1:$E$24</definedName>
    <definedName name="Z_E51D3662_FFCE_4FD6_A590_7DDC9E38C41F_.wvu.PrintArea" localSheetId="24" hidden="1">'Attach 19'!$A$1:$E$31</definedName>
    <definedName name="Z_E51D3662_FFCE_4FD6_A590_7DDC9E38C41F_.wvu.PrintArea" localSheetId="3" hidden="1">'Attach 3(JV)'!$A$1:$E$28</definedName>
    <definedName name="Z_E51D3662_FFCE_4FD6_A590_7DDC9E38C41F_.wvu.PrintArea" localSheetId="4" hidden="1">'Attach 3(QR)'!$A$1:$E$28</definedName>
    <definedName name="Z_E51D3662_FFCE_4FD6_A590_7DDC9E38C41F_.wvu.PrintArea" localSheetId="5" hidden="1">'Attach 4'!$A$1:$G$25</definedName>
    <definedName name="Z_E51D3662_FFCE_4FD6_A590_7DDC9E38C41F_.wvu.PrintArea" localSheetId="6" hidden="1">'Attach 4 (A)'!$A$1:$E$27</definedName>
    <definedName name="Z_E51D3662_FFCE_4FD6_A590_7DDC9E38C41F_.wvu.PrintArea" localSheetId="7" hidden="1">'Attach 4 (B)'!$A$1:$E$26</definedName>
    <definedName name="Z_E51D3662_FFCE_4FD6_A590_7DDC9E38C41F_.wvu.PrintArea" localSheetId="8" hidden="1">'Attach 5'!$A$1:$E$34</definedName>
    <definedName name="Z_E51D3662_FFCE_4FD6_A590_7DDC9E38C41F_.wvu.PrintArea" localSheetId="10" hidden="1">'Attach 6'!$A$1:$E$28</definedName>
    <definedName name="Z_E51D3662_FFCE_4FD6_A590_7DDC9E38C41F_.wvu.PrintArea" localSheetId="11" hidden="1">'Attach 7'!$A$1:$E$18</definedName>
    <definedName name="Z_E51D3662_FFCE_4FD6_A590_7DDC9E38C41F_.wvu.PrintArea" localSheetId="12" hidden="1">'Attach 9'!$A$1:$G$54</definedName>
    <definedName name="Z_E51D3662_FFCE_4FD6_A590_7DDC9E38C41F_.wvu.PrintArea" localSheetId="25" hidden="1">'Bid Form 1st Envelope '!$A$1:$F$113</definedName>
    <definedName name="Z_E51D3662_FFCE_4FD6_A590_7DDC9E38C41F_.wvu.PrintTitles" localSheetId="12" hidden="1">'Attach 9'!$17:$17</definedName>
    <definedName name="Z_E51D3662_FFCE_4FD6_A590_7DDC9E38C41F_.wvu.Rows" localSheetId="19" hidden="1">'Attach 15'!$16:$16</definedName>
    <definedName name="Z_E51D3662_FFCE_4FD6_A590_7DDC9E38C41F_.wvu.Rows" localSheetId="21" hidden="1">'Attach 17'!$26:$26,'Attach 17'!$32:$209</definedName>
    <definedName name="Z_E51D3662_FFCE_4FD6_A590_7DDC9E38C41F_.wvu.Rows" localSheetId="24" hidden="1">'Attach 19'!$13:$13,'Attach 19'!$20:$28</definedName>
    <definedName name="Z_E51D3662_FFCE_4FD6_A590_7DDC9E38C41F_.wvu.Rows" localSheetId="8" hidden="1">'Attach 5'!$4:$4</definedName>
    <definedName name="Z_E8F77A2D_E40A_4668_A8F2_3CE31C4AC520_.wvu.Cols" localSheetId="15" hidden="1">'Attach 12'!$G:$G,'Attach 12'!$I:$I</definedName>
    <definedName name="Z_E8F77A2D_E40A_4668_A8F2_3CE31C4AC520_.wvu.PrintArea" localSheetId="15" hidden="1">'Attach 12'!$A$1:$F$29</definedName>
    <definedName name="Z_E8F77A2D_E40A_4668_A8F2_3CE31C4AC520_.wvu.Rows" localSheetId="15" hidden="1">'Attach 12'!#REF!,'Attach 12'!#REF!,'Attach 12'!#REF!,'Attach 12'!#REF!,'Attach 12'!#REF!,'Attach 12'!#REF!,'Attach 12'!#REF!,'Attach 12'!#REF!,'Attach 12'!#REF!,'Attach 12'!#REF!,'Attach 12'!$114:$202</definedName>
    <definedName name="Z_EBAEADC8_DFAF_4DD1_92A4_0349F1C8EBDD_.wvu.Cols" localSheetId="15" hidden="1">'Attach 12'!$H:$I</definedName>
    <definedName name="Z_EBAEADC8_DFAF_4DD1_92A4_0349F1C8EBDD_.wvu.PrintArea" localSheetId="15" hidden="1">'Attach 12'!$A$1:$G$29</definedName>
    <definedName name="Z_EBAEADC8_DFAF_4DD1_92A4_0349F1C8EBDD_.wvu.Rows" localSheetId="15" hidden="1">'Attach 12'!$4:$4,'Attach 12'!#REF!,'Attach 12'!$114:$202</definedName>
    <definedName name="Z_ECEBABD0_566A_41C4_AA9A_38EA30EFEDA8_.wvu.PrintArea" localSheetId="13" hidden="1">'Attach 10'!$A$1:$E$18</definedName>
    <definedName name="Z_ECEBABD0_566A_41C4_AA9A_38EA30EFEDA8_.wvu.PrintArea" localSheetId="14" hidden="1">'Attach 11'!$A$1:$E$29</definedName>
    <definedName name="Z_ECEBABD0_566A_41C4_AA9A_38EA30EFEDA8_.wvu.PrintArea" localSheetId="15" hidden="1">'Attach 12'!$B$1:$G$29</definedName>
    <definedName name="Z_ECEBABD0_566A_41C4_AA9A_38EA30EFEDA8_.wvu.PrintArea" localSheetId="16" hidden="1">'Attach 13'!$A$1:$E$29</definedName>
    <definedName name="Z_ECEBABD0_566A_41C4_AA9A_38EA30EFEDA8_.wvu.PrintArea" localSheetId="17" hidden="1">'Attach 14'!$A$1:$E$29</definedName>
    <definedName name="Z_ECEBABD0_566A_41C4_AA9A_38EA30EFEDA8_.wvu.PrintArea" localSheetId="19" hidden="1">'Attach 15'!$A$1:$E$94</definedName>
    <definedName name="Z_ECEBABD0_566A_41C4_AA9A_38EA30EFEDA8_.wvu.PrintArea" localSheetId="20" hidden="1">'Attach 16'!$A$1:$L$90</definedName>
    <definedName name="Z_ECEBABD0_566A_41C4_AA9A_38EA30EFEDA8_.wvu.PrintArea" localSheetId="22" hidden="1">'Attach 18'!$A$1:$E$24</definedName>
    <definedName name="Z_ECEBABD0_566A_41C4_AA9A_38EA30EFEDA8_.wvu.PrintArea" localSheetId="24" hidden="1">'Attach 19'!$A$1:$E$35</definedName>
    <definedName name="Z_ECEBABD0_566A_41C4_AA9A_38EA30EFEDA8_.wvu.PrintArea" localSheetId="3" hidden="1">'Attach 3(JV)'!$A$1:$E$28</definedName>
    <definedName name="Z_ECEBABD0_566A_41C4_AA9A_38EA30EFEDA8_.wvu.PrintArea" localSheetId="4" hidden="1">'Attach 3(QR)'!$A$1:$E$28</definedName>
    <definedName name="Z_ECEBABD0_566A_41C4_AA9A_38EA30EFEDA8_.wvu.PrintArea" localSheetId="5" hidden="1">'Attach 4'!$A$1:$E$25</definedName>
    <definedName name="Z_ECEBABD0_566A_41C4_AA9A_38EA30EFEDA8_.wvu.PrintArea" localSheetId="6" hidden="1">'Attach 4 (A)'!$A$1:$E$27</definedName>
    <definedName name="Z_ECEBABD0_566A_41C4_AA9A_38EA30EFEDA8_.wvu.PrintArea" localSheetId="7" hidden="1">'Attach 4 (B)'!$A$1:$E$26</definedName>
    <definedName name="Z_ECEBABD0_566A_41C4_AA9A_38EA30EFEDA8_.wvu.PrintArea" localSheetId="8" hidden="1">'Attach 5'!$A$1:$E$110</definedName>
    <definedName name="Z_ECEBABD0_566A_41C4_AA9A_38EA30EFEDA8_.wvu.PrintArea" localSheetId="9" hidden="1">'Attach 5A'!$A$1:$E$74</definedName>
    <definedName name="Z_ECEBABD0_566A_41C4_AA9A_38EA30EFEDA8_.wvu.PrintArea" localSheetId="10" hidden="1">'Attach 6'!$A$1:$E$52</definedName>
    <definedName name="Z_ECEBABD0_566A_41C4_AA9A_38EA30EFEDA8_.wvu.PrintArea" localSheetId="11" hidden="1">'Attach 7'!$A$1:$E$18</definedName>
    <definedName name="Z_ECEBABD0_566A_41C4_AA9A_38EA30EFEDA8_.wvu.PrintArea" localSheetId="12" hidden="1">'Attach 9'!$A$1:$G$61</definedName>
    <definedName name="Z_ECEBABD0_566A_41C4_AA9A_38EA30EFEDA8_.wvu.PrintArea" localSheetId="25" hidden="1">'Bid Form 1st Envelope '!$A$1:$F$113</definedName>
    <definedName name="Z_ECEBABD0_566A_41C4_AA9A_38EA30EFEDA8_.wvu.PrintTitles" localSheetId="15" hidden="1">'Attach 12'!#REF!</definedName>
    <definedName name="Z_ECEBABD0_566A_41C4_AA9A_38EA30EFEDA8_.wvu.PrintTitles" localSheetId="12" hidden="1">'Attach 9'!$17:$17</definedName>
    <definedName name="Z_EE1EF9E3_13BF_4B61_B562_C1E8D153AF15_.wvu.Cols" localSheetId="15" hidden="1">'Attach 12'!$G:$I</definedName>
    <definedName name="Z_EE1EF9E3_13BF_4B61_B562_C1E8D153AF15_.wvu.Cols" localSheetId="19" hidden="1">'Attach 15'!$H:$H,'Attach 15'!$J:$J</definedName>
    <definedName name="Z_EE1EF9E3_13BF_4B61_B562_C1E8D153AF15_.wvu.Cols" localSheetId="23" hidden="1">'Attach 18 SP'!$J:$AO</definedName>
    <definedName name="Z_EE1EF9E3_13BF_4B61_B562_C1E8D153AF15_.wvu.Cols" localSheetId="3" hidden="1">'Attach 3(JV)'!$G:$H</definedName>
    <definedName name="Z_EE1EF9E3_13BF_4B61_B562_C1E8D153AF15_.wvu.Cols" localSheetId="5" hidden="1">'Attach 4'!$H:$O</definedName>
    <definedName name="Z_EE1EF9E3_13BF_4B61_B562_C1E8D153AF15_.wvu.Cols" localSheetId="8" hidden="1">'Attach 5'!$H:$H</definedName>
    <definedName name="Z_EE1EF9E3_13BF_4B61_B562_C1E8D153AF15_.wvu.Cols" localSheetId="9" hidden="1">'Attach 5A'!$G:$H</definedName>
    <definedName name="Z_EE1EF9E3_13BF_4B61_B562_C1E8D153AF15_.wvu.Cols" localSheetId="10" hidden="1">'Attach 6'!$H:$H</definedName>
    <definedName name="Z_EE1EF9E3_13BF_4B61_B562_C1E8D153AF15_.wvu.Cols" localSheetId="12" hidden="1">'Attach 9'!$H:$H</definedName>
    <definedName name="Z_EE1EF9E3_13BF_4B61_B562_C1E8D153AF15_.wvu.Cols" localSheetId="25" hidden="1">'Bid Form 1st Envelope '!$L:$L,'Bid Form 1st Envelope '!$AA:$AI</definedName>
    <definedName name="Z_EE1EF9E3_13BF_4B61_B562_C1E8D153AF15_.wvu.Cols" localSheetId="2" hidden="1">'Names of Bidder'!$H:$AC</definedName>
    <definedName name="Z_EE1EF9E3_13BF_4B61_B562_C1E8D153AF15_.wvu.FilterData" localSheetId="2" hidden="1">'Names of Bidder'!$B$6:$G$11</definedName>
    <definedName name="Z_EE1EF9E3_13BF_4B61_B562_C1E8D153AF15_.wvu.PrintArea" localSheetId="13" hidden="1">'Attach 10'!$A$1:$F$18</definedName>
    <definedName name="Z_EE1EF9E3_13BF_4B61_B562_C1E8D153AF15_.wvu.PrintArea" localSheetId="14" hidden="1">'Attach 11'!$A$1:$E$29</definedName>
    <definedName name="Z_EE1EF9E3_13BF_4B61_B562_C1E8D153AF15_.wvu.PrintArea" localSheetId="15" hidden="1">'Attach 12'!$A$1:$F$118</definedName>
    <definedName name="Z_EE1EF9E3_13BF_4B61_B562_C1E8D153AF15_.wvu.PrintArea" localSheetId="16" hidden="1">'Attach 13'!$A$1:$E$27</definedName>
    <definedName name="Z_EE1EF9E3_13BF_4B61_B562_C1E8D153AF15_.wvu.PrintArea" localSheetId="17" hidden="1">'Attach 14'!$A$1:$E$29</definedName>
    <definedName name="Z_EE1EF9E3_13BF_4B61_B562_C1E8D153AF15_.wvu.PrintArea" localSheetId="18" hidden="1">'Attach 14-IP'!$A$8:$I$220</definedName>
    <definedName name="Z_EE1EF9E3_13BF_4B61_B562_C1E8D153AF15_.wvu.PrintArea" localSheetId="19" hidden="1">'Attach 15'!$A$1:$E$93</definedName>
    <definedName name="Z_EE1EF9E3_13BF_4B61_B562_C1E8D153AF15_.wvu.PrintArea" localSheetId="20" hidden="1">'Attach 16'!$A$1:$L$90</definedName>
    <definedName name="Z_EE1EF9E3_13BF_4B61_B562_C1E8D153AF15_.wvu.PrintArea" localSheetId="21" hidden="1">'Attach 17'!$A$1:$E$33</definedName>
    <definedName name="Z_EE1EF9E3_13BF_4B61_B562_C1E8D153AF15_.wvu.PrintArea" localSheetId="22" hidden="1">'Attach 18'!$A$1:$E$24</definedName>
    <definedName name="Z_EE1EF9E3_13BF_4B61_B562_C1E8D153AF15_.wvu.PrintArea" localSheetId="23" hidden="1">'Attach 18 SP'!$A$7:$I$157</definedName>
    <definedName name="Z_EE1EF9E3_13BF_4B61_B562_C1E8D153AF15_.wvu.PrintArea" localSheetId="24" hidden="1">'Attach 19'!$A$1:$E$31</definedName>
    <definedName name="Z_EE1EF9E3_13BF_4B61_B562_C1E8D153AF15_.wvu.PrintArea" localSheetId="3" hidden="1">'Attach 3(JV)'!$A$1:$E$28</definedName>
    <definedName name="Z_EE1EF9E3_13BF_4B61_B562_C1E8D153AF15_.wvu.PrintArea" localSheetId="4" hidden="1">'Attach 3(QR)'!$A$1:$E$28</definedName>
    <definedName name="Z_EE1EF9E3_13BF_4B61_B562_C1E8D153AF15_.wvu.PrintArea" localSheetId="5" hidden="1">'Attach 4'!$A$1:$G$25</definedName>
    <definedName name="Z_EE1EF9E3_13BF_4B61_B562_C1E8D153AF15_.wvu.PrintArea" localSheetId="6" hidden="1">'Attach 4 (A)'!$A$1:$E$27</definedName>
    <definedName name="Z_EE1EF9E3_13BF_4B61_B562_C1E8D153AF15_.wvu.PrintArea" localSheetId="7" hidden="1">'Attach 4 (B)'!$A$1:$E$26</definedName>
    <definedName name="Z_EE1EF9E3_13BF_4B61_B562_C1E8D153AF15_.wvu.PrintArea" localSheetId="8" hidden="1">'Attach 5'!$A$1:$E$34</definedName>
    <definedName name="Z_EE1EF9E3_13BF_4B61_B562_C1E8D153AF15_.wvu.PrintArea" localSheetId="9" hidden="1">'Attach 5A'!$A$1:$E$35</definedName>
    <definedName name="Z_EE1EF9E3_13BF_4B61_B562_C1E8D153AF15_.wvu.PrintArea" localSheetId="10" hidden="1">'Attach 6'!$A$1:$E$28</definedName>
    <definedName name="Z_EE1EF9E3_13BF_4B61_B562_C1E8D153AF15_.wvu.PrintArea" localSheetId="11" hidden="1">'Attach 7'!$A$1:$E$18</definedName>
    <definedName name="Z_EE1EF9E3_13BF_4B61_B562_C1E8D153AF15_.wvu.PrintArea" localSheetId="12" hidden="1">'Attach 9'!$A$1:$H$54</definedName>
    <definedName name="Z_EE1EF9E3_13BF_4B61_B562_C1E8D153AF15_.wvu.PrintArea" localSheetId="25" hidden="1">'Bid Form 1st Envelope '!$A$1:$F$113</definedName>
    <definedName name="Z_EE1EF9E3_13BF_4B61_B562_C1E8D153AF15_.wvu.PrintArea" localSheetId="1" hidden="1">Cover!$A$1:$F$20</definedName>
    <definedName name="Z_EE1EF9E3_13BF_4B61_B562_C1E8D153AF15_.wvu.PrintArea" localSheetId="2" hidden="1">'Names of Bidder'!$B$1:$G$29</definedName>
    <definedName name="Z_EE1EF9E3_13BF_4B61_B562_C1E8D153AF15_.wvu.PrintTitles" localSheetId="12" hidden="1">'Attach 9'!$17:$17</definedName>
    <definedName name="Z_EE1EF9E3_13BF_4B61_B562_C1E8D153AF15_.wvu.Rows" localSheetId="15" hidden="1">'Attach 12'!$19:$113</definedName>
    <definedName name="Z_EE1EF9E3_13BF_4B61_B562_C1E8D153AF15_.wvu.Rows" localSheetId="19" hidden="1">'Attach 15'!$16:$16</definedName>
    <definedName name="Z_EE1EF9E3_13BF_4B61_B562_C1E8D153AF15_.wvu.Rows" localSheetId="21" hidden="1">'Attach 17'!$26:$26,'Attach 17'!$32:$209</definedName>
    <definedName name="Z_EE1EF9E3_13BF_4B61_B562_C1E8D153AF15_.wvu.Rows" localSheetId="23" hidden="1">'Attach 18 SP'!$149:$153</definedName>
    <definedName name="Z_EE1EF9E3_13BF_4B61_B562_C1E8D153AF15_.wvu.Rows" localSheetId="24" hidden="1">'Attach 19'!$13:$13,'Attach 19'!$20:$28</definedName>
    <definedName name="Z_EE1EF9E3_13BF_4B61_B562_C1E8D153AF15_.wvu.Rows" localSheetId="3" hidden="1">'Attach 3(JV)'!$14:$19</definedName>
    <definedName name="Z_EE1EF9E3_13BF_4B61_B562_C1E8D153AF15_.wvu.Rows" localSheetId="8" hidden="1">'Attach 5'!$4:$4</definedName>
    <definedName name="Z_EE1EF9E3_13BF_4B61_B562_C1E8D153AF15_.wvu.Rows" localSheetId="9" hidden="1">'Attach 5A'!$25:$30</definedName>
    <definedName name="Z_EE1EF9E3_13BF_4B61_B562_C1E8D153AF15_.wvu.Rows" localSheetId="25" hidden="1">'Bid Form 1st Envelope '!$24:$25,'Bid Form 1st Envelope '!$96:$96,'Bid Form 1st Envelope '!$99:$100</definedName>
    <definedName name="Z_F34FCE55_6D7A_4595_AE80_79F81F8010EA_.wvu.Cols" localSheetId="15" hidden="1">'Attach 12'!$G:$I</definedName>
    <definedName name="Z_F34FCE55_6D7A_4595_AE80_79F81F8010EA_.wvu.PrintArea" localSheetId="15" hidden="1">'Attach 12'!$A$1:$F$118</definedName>
    <definedName name="Z_F34FCE55_6D7A_4595_AE80_79F81F8010EA_.wvu.Rows" localSheetId="15" hidden="1">'Attach 12'!#REF!,'Attach 12'!#REF!</definedName>
    <definedName name="Z_F9FE2C60_2849_4C32_B532_2B1A89FFA9CD_.wvu.Cols" localSheetId="19" hidden="1">'Attach 15'!$H:$H</definedName>
    <definedName name="Z_F9FE2C60_2849_4C32_B532_2B1A89FFA9CD_.wvu.Cols" localSheetId="8" hidden="1">'Attach 5'!$H:$H</definedName>
    <definedName name="Z_F9FE2C60_2849_4C32_B532_2B1A89FFA9CD_.wvu.Cols" localSheetId="10" hidden="1">'Attach 6'!$H:$H</definedName>
    <definedName name="Z_F9FE2C60_2849_4C32_B532_2B1A89FFA9CD_.wvu.PrintArea" localSheetId="13" hidden="1">'Attach 10'!$A$1:$E$18</definedName>
    <definedName name="Z_F9FE2C60_2849_4C32_B532_2B1A89FFA9CD_.wvu.PrintArea" localSheetId="14" hidden="1">'Attach 11'!$A$1:$E$29</definedName>
    <definedName name="Z_F9FE2C60_2849_4C32_B532_2B1A89FFA9CD_.wvu.PrintArea" localSheetId="16" hidden="1">'Attach 13'!$A$1:$E$29</definedName>
    <definedName name="Z_F9FE2C60_2849_4C32_B532_2B1A89FFA9CD_.wvu.PrintArea" localSheetId="17" hidden="1">'Attach 14'!$A$1:$E$29</definedName>
    <definedName name="Z_F9FE2C60_2849_4C32_B532_2B1A89FFA9CD_.wvu.PrintArea" localSheetId="18" hidden="1">'Attach 14-IP'!$A$8:$I$220</definedName>
    <definedName name="Z_F9FE2C60_2849_4C32_B532_2B1A89FFA9CD_.wvu.PrintArea" localSheetId="19" hidden="1">'Attach 15'!$A$1:$E$93</definedName>
    <definedName name="Z_F9FE2C60_2849_4C32_B532_2B1A89FFA9CD_.wvu.PrintArea" localSheetId="20" hidden="1">'Attach 16'!$A$1:$L$90</definedName>
    <definedName name="Z_F9FE2C60_2849_4C32_B532_2B1A89FFA9CD_.wvu.PrintArea" localSheetId="21" hidden="1">'Attach 17'!$A$1:$E$33</definedName>
    <definedName name="Z_F9FE2C60_2849_4C32_B532_2B1A89FFA9CD_.wvu.PrintArea" localSheetId="22" hidden="1">'Attach 18'!$A$1:$E$24</definedName>
    <definedName name="Z_F9FE2C60_2849_4C32_B532_2B1A89FFA9CD_.wvu.PrintArea" localSheetId="24" hidden="1">'Attach 19'!$A$1:$E$31</definedName>
    <definedName name="Z_F9FE2C60_2849_4C32_B532_2B1A89FFA9CD_.wvu.PrintArea" localSheetId="3" hidden="1">'Attach 3(JV)'!$A$1:$E$28</definedName>
    <definedName name="Z_F9FE2C60_2849_4C32_B532_2B1A89FFA9CD_.wvu.PrintArea" localSheetId="4" hidden="1">'Attach 3(QR)'!$A$1:$E$28</definedName>
    <definedName name="Z_F9FE2C60_2849_4C32_B532_2B1A89FFA9CD_.wvu.PrintArea" localSheetId="5" hidden="1">'Attach 4'!$A$1:$E$25</definedName>
    <definedName name="Z_F9FE2C60_2849_4C32_B532_2B1A89FFA9CD_.wvu.PrintArea" localSheetId="6" hidden="1">'Attach 4 (A)'!$A$1:$E$27</definedName>
    <definedName name="Z_F9FE2C60_2849_4C32_B532_2B1A89FFA9CD_.wvu.PrintArea" localSheetId="7" hidden="1">'Attach 4 (B)'!$A$1:$E$26</definedName>
    <definedName name="Z_F9FE2C60_2849_4C32_B532_2B1A89FFA9CD_.wvu.PrintArea" localSheetId="8" hidden="1">'Attach 5'!$A$1:$E$34</definedName>
    <definedName name="Z_F9FE2C60_2849_4C32_B532_2B1A89FFA9CD_.wvu.PrintArea" localSheetId="10" hidden="1">'Attach 6'!$A$1:$E$28</definedName>
    <definedName name="Z_F9FE2C60_2849_4C32_B532_2B1A89FFA9CD_.wvu.PrintArea" localSheetId="11" hidden="1">'Attach 7'!$A$1:$E$18</definedName>
    <definedName name="Z_F9FE2C60_2849_4C32_B532_2B1A89FFA9CD_.wvu.PrintArea" localSheetId="12" hidden="1">'Attach 9'!$A$1:$G$55</definedName>
    <definedName name="Z_F9FE2C60_2849_4C32_B532_2B1A89FFA9CD_.wvu.PrintArea" localSheetId="25" hidden="1">'Bid Form 1st Envelope '!$A$1:$F$113</definedName>
    <definedName name="Z_F9FE2C60_2849_4C32_B532_2B1A89FFA9CD_.wvu.PrintTitles" localSheetId="12" hidden="1">'Attach 9'!$17:$17</definedName>
    <definedName name="Z_F9FE2C60_2849_4C32_B532_2B1A89FFA9CD_.wvu.Rows" localSheetId="19" hidden="1">'Attach 15'!$16:$16</definedName>
    <definedName name="Z_F9FE2C60_2849_4C32_B532_2B1A89FFA9CD_.wvu.Rows" localSheetId="21" hidden="1">'Attach 17'!$26:$26,'Attach 17'!$32:$209</definedName>
    <definedName name="Z_F9FE2C60_2849_4C32_B532_2B1A89FFA9CD_.wvu.Rows" localSheetId="24" hidden="1">'Attach 19'!$13:$13,'Attach 19'!$20:$28</definedName>
    <definedName name="Z_F9FE2C60_2849_4C32_B532_2B1A89FFA9CD_.wvu.Rows" localSheetId="8" hidden="1">'Attach 5'!$4:$4</definedName>
    <definedName name="Z_FB41F969_87BE_4AD1_A99C_A5F9EA1C8FCB_.wvu.Cols" localSheetId="15" hidden="1">'Attach 12'!$G:$I</definedName>
    <definedName name="Z_FB41F969_87BE_4AD1_A99C_A5F9EA1C8FCB_.wvu.Cols" localSheetId="19" hidden="1">'Attach 15'!$H:$H,'Attach 15'!$J:$J</definedName>
    <definedName name="Z_FB41F969_87BE_4AD1_A99C_A5F9EA1C8FCB_.wvu.Cols" localSheetId="23" hidden="1">'Attach 18 SP'!$J:$AO</definedName>
    <definedName name="Z_FB41F969_87BE_4AD1_A99C_A5F9EA1C8FCB_.wvu.Cols" localSheetId="3" hidden="1">'Attach 3(JV)'!$G:$H</definedName>
    <definedName name="Z_FB41F969_87BE_4AD1_A99C_A5F9EA1C8FCB_.wvu.Cols" localSheetId="5" hidden="1">'Attach 4'!$H:$O</definedName>
    <definedName name="Z_FB41F969_87BE_4AD1_A99C_A5F9EA1C8FCB_.wvu.Cols" localSheetId="8" hidden="1">'Attach 5'!$H:$H</definedName>
    <definedName name="Z_FB41F969_87BE_4AD1_A99C_A5F9EA1C8FCB_.wvu.Cols" localSheetId="9" hidden="1">'Attach 5A'!$G:$H</definedName>
    <definedName name="Z_FB41F969_87BE_4AD1_A99C_A5F9EA1C8FCB_.wvu.Cols" localSheetId="10" hidden="1">'Attach 6'!$H:$H</definedName>
    <definedName name="Z_FB41F969_87BE_4AD1_A99C_A5F9EA1C8FCB_.wvu.Cols" localSheetId="25"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3" hidden="1">'Attach 10'!$A$1:$F$18</definedName>
    <definedName name="Z_FB41F969_87BE_4AD1_A99C_A5F9EA1C8FCB_.wvu.PrintArea" localSheetId="14" hidden="1">'Attach 11'!$A$1:$E$29</definedName>
    <definedName name="Z_FB41F969_87BE_4AD1_A99C_A5F9EA1C8FCB_.wvu.PrintArea" localSheetId="15" hidden="1">'Attach 12'!$A$1:$F$118</definedName>
    <definedName name="Z_FB41F969_87BE_4AD1_A99C_A5F9EA1C8FCB_.wvu.PrintArea" localSheetId="16" hidden="1">'Attach 13'!$A$1:$E$27</definedName>
    <definedName name="Z_FB41F969_87BE_4AD1_A99C_A5F9EA1C8FCB_.wvu.PrintArea" localSheetId="17" hidden="1">'Attach 14'!$A$1:$E$29</definedName>
    <definedName name="Z_FB41F969_87BE_4AD1_A99C_A5F9EA1C8FCB_.wvu.PrintArea" localSheetId="18" hidden="1">'Attach 14-IP'!$A$8:$I$220</definedName>
    <definedName name="Z_FB41F969_87BE_4AD1_A99C_A5F9EA1C8FCB_.wvu.PrintArea" localSheetId="19" hidden="1">'Attach 15'!$A$1:$E$93</definedName>
    <definedName name="Z_FB41F969_87BE_4AD1_A99C_A5F9EA1C8FCB_.wvu.PrintArea" localSheetId="20" hidden="1">'Attach 16'!$A$1:$L$90</definedName>
    <definedName name="Z_FB41F969_87BE_4AD1_A99C_A5F9EA1C8FCB_.wvu.PrintArea" localSheetId="21" hidden="1">'Attach 17'!$A$1:$E$33</definedName>
    <definedName name="Z_FB41F969_87BE_4AD1_A99C_A5F9EA1C8FCB_.wvu.PrintArea" localSheetId="22" hidden="1">'Attach 18'!$A$1:$E$24</definedName>
    <definedName name="Z_FB41F969_87BE_4AD1_A99C_A5F9EA1C8FCB_.wvu.PrintArea" localSheetId="23" hidden="1">'Attach 18 SP'!$A$7:$I$157</definedName>
    <definedName name="Z_FB41F969_87BE_4AD1_A99C_A5F9EA1C8FCB_.wvu.PrintArea" localSheetId="24" hidden="1">'Attach 19'!$A$1:$E$31</definedName>
    <definedName name="Z_FB41F969_87BE_4AD1_A99C_A5F9EA1C8FCB_.wvu.PrintArea" localSheetId="3" hidden="1">'Attach 3(JV)'!$A$1:$E$28</definedName>
    <definedName name="Z_FB41F969_87BE_4AD1_A99C_A5F9EA1C8FCB_.wvu.PrintArea" localSheetId="4" hidden="1">'Attach 3(QR)'!$A$1:$E$28</definedName>
    <definedName name="Z_FB41F969_87BE_4AD1_A99C_A5F9EA1C8FCB_.wvu.PrintArea" localSheetId="5" hidden="1">'Attach 4'!$A$1:$G$25</definedName>
    <definedName name="Z_FB41F969_87BE_4AD1_A99C_A5F9EA1C8FCB_.wvu.PrintArea" localSheetId="6" hidden="1">'Attach 4 (A)'!$A$1:$E$27</definedName>
    <definedName name="Z_FB41F969_87BE_4AD1_A99C_A5F9EA1C8FCB_.wvu.PrintArea" localSheetId="7" hidden="1">'Attach 4 (B)'!$A$1:$E$26</definedName>
    <definedName name="Z_FB41F969_87BE_4AD1_A99C_A5F9EA1C8FCB_.wvu.PrintArea" localSheetId="8" hidden="1">'Attach 5'!$A$1:$E$110</definedName>
    <definedName name="Z_FB41F969_87BE_4AD1_A99C_A5F9EA1C8FCB_.wvu.PrintArea" localSheetId="9" hidden="1">'Attach 5A'!$A$1:$E$73</definedName>
    <definedName name="Z_FB41F969_87BE_4AD1_A99C_A5F9EA1C8FCB_.wvu.PrintArea" localSheetId="10" hidden="1">'Attach 6'!$A$1:$E$28</definedName>
    <definedName name="Z_FB41F969_87BE_4AD1_A99C_A5F9EA1C8FCB_.wvu.PrintArea" localSheetId="11" hidden="1">'Attach 7'!$A$1:$E$18</definedName>
    <definedName name="Z_FB41F969_87BE_4AD1_A99C_A5F9EA1C8FCB_.wvu.PrintArea" localSheetId="12" hidden="1">'Attach 9'!$A$1:$G$54</definedName>
    <definedName name="Z_FB41F969_87BE_4AD1_A99C_A5F9EA1C8FCB_.wvu.PrintArea" localSheetId="25" hidden="1">'Bid Form 1st Envelope '!$A$1:$F$113</definedName>
    <definedName name="Z_FB41F969_87BE_4AD1_A99C_A5F9EA1C8FCB_.wvu.PrintArea" localSheetId="1" hidden="1">Cover!$A$1:$F$20</definedName>
    <definedName name="Z_FB41F969_87BE_4AD1_A99C_A5F9EA1C8FCB_.wvu.PrintArea" localSheetId="2" hidden="1">'Names of Bidder'!$B$1:$G$29</definedName>
    <definedName name="Z_FB41F969_87BE_4AD1_A99C_A5F9EA1C8FCB_.wvu.PrintTitles" localSheetId="12" hidden="1">'Attach 9'!$17:$17</definedName>
    <definedName name="Z_FB41F969_87BE_4AD1_A99C_A5F9EA1C8FCB_.wvu.Rows" localSheetId="15" hidden="1">'Attach 12'!#REF!,'Attach 12'!#REF!</definedName>
    <definedName name="Z_FB41F969_87BE_4AD1_A99C_A5F9EA1C8FCB_.wvu.Rows" localSheetId="19" hidden="1">'Attach 15'!$16:$16</definedName>
    <definedName name="Z_FB41F969_87BE_4AD1_A99C_A5F9EA1C8FCB_.wvu.Rows" localSheetId="21" hidden="1">'Attach 17'!$26:$26,'Attach 17'!$32:$209</definedName>
    <definedName name="Z_FB41F969_87BE_4AD1_A99C_A5F9EA1C8FCB_.wvu.Rows" localSheetId="23" hidden="1">'Attach 18 SP'!$149:$153</definedName>
    <definedName name="Z_FB41F969_87BE_4AD1_A99C_A5F9EA1C8FCB_.wvu.Rows" localSheetId="24" hidden="1">'Attach 19'!$13:$13,'Attach 19'!$20:$28</definedName>
    <definedName name="Z_FB41F969_87BE_4AD1_A99C_A5F9EA1C8FCB_.wvu.Rows" localSheetId="8" hidden="1">'Attach 5'!$4:$4</definedName>
    <definedName name="Z_FB41F969_87BE_4AD1_A99C_A5F9EA1C8FCB_.wvu.Rows" localSheetId="9" hidden="1">'Attach 5A'!$25:$30</definedName>
    <definedName name="Z_FB41F969_87BE_4AD1_A99C_A5F9EA1C8FCB_.wvu.Rows" localSheetId="12" hidden="1">'Attach 9'!$46:$48</definedName>
    <definedName name="Z_FB41F969_87BE_4AD1_A99C_A5F9EA1C8FCB_.wvu.Rows" localSheetId="25" hidden="1">'Bid Form 1st Envelope '!$24:$25,'Bid Form 1st Envelope '!$96:$96,'Bid Form 1st Envelope '!$99:$100</definedName>
    <definedName name="Z_FE4EC9C4_31B9_4D40_8323_5B16C3BC840F_.wvu.Cols" localSheetId="19" hidden="1">'Attach 15'!$H:$H</definedName>
    <definedName name="Z_FE4EC9C4_31B9_4D40_8323_5B16C3BC840F_.wvu.Cols" localSheetId="8" hidden="1">'Attach 5'!$H:$H</definedName>
    <definedName name="Z_FE4EC9C4_31B9_4D40_8323_5B16C3BC840F_.wvu.Cols" localSheetId="10" hidden="1">'Attach 6'!$H:$H</definedName>
    <definedName name="Z_FE4EC9C4_31B9_4D40_8323_5B16C3BC840F_.wvu.PrintArea" localSheetId="13" hidden="1">'Attach 10'!$A$1:$E$18</definedName>
    <definedName name="Z_FE4EC9C4_31B9_4D40_8323_5B16C3BC840F_.wvu.PrintArea" localSheetId="14" hidden="1">'Attach 11'!$A$1:$E$29</definedName>
    <definedName name="Z_FE4EC9C4_31B9_4D40_8323_5B16C3BC840F_.wvu.PrintArea" localSheetId="16" hidden="1">'Attach 13'!$A$1:$E$29</definedName>
    <definedName name="Z_FE4EC9C4_31B9_4D40_8323_5B16C3BC840F_.wvu.PrintArea" localSheetId="17" hidden="1">'Attach 14'!$A$1:$E$29</definedName>
    <definedName name="Z_FE4EC9C4_31B9_4D40_8323_5B16C3BC840F_.wvu.PrintArea" localSheetId="18" hidden="1">'Attach 14-IP'!$A$8:$I$220</definedName>
    <definedName name="Z_FE4EC9C4_31B9_4D40_8323_5B16C3BC840F_.wvu.PrintArea" localSheetId="19" hidden="1">'Attach 15'!$A$1:$E$93</definedName>
    <definedName name="Z_FE4EC9C4_31B9_4D40_8323_5B16C3BC840F_.wvu.PrintArea" localSheetId="20" hidden="1">'Attach 16'!$A$1:$L$90</definedName>
    <definedName name="Z_FE4EC9C4_31B9_4D40_8323_5B16C3BC840F_.wvu.PrintArea" localSheetId="21" hidden="1">'Attach 17'!$A$1:$E$33</definedName>
    <definedName name="Z_FE4EC9C4_31B9_4D40_8323_5B16C3BC840F_.wvu.PrintArea" localSheetId="22" hidden="1">'Attach 18'!$A$1:$E$24</definedName>
    <definedName name="Z_FE4EC9C4_31B9_4D40_8323_5B16C3BC840F_.wvu.PrintArea" localSheetId="24" hidden="1">'Attach 19'!$A$1:$E$31</definedName>
    <definedName name="Z_FE4EC9C4_31B9_4D40_8323_5B16C3BC840F_.wvu.PrintArea" localSheetId="3" hidden="1">'Attach 3(JV)'!$A$1:$E$28</definedName>
    <definedName name="Z_FE4EC9C4_31B9_4D40_8323_5B16C3BC840F_.wvu.PrintArea" localSheetId="4" hidden="1">'Attach 3(QR)'!$A$1:$E$28</definedName>
    <definedName name="Z_FE4EC9C4_31B9_4D40_8323_5B16C3BC840F_.wvu.PrintArea" localSheetId="5" hidden="1">'Attach 4'!$A$1:$E$25</definedName>
    <definedName name="Z_FE4EC9C4_31B9_4D40_8323_5B16C3BC840F_.wvu.PrintArea" localSheetId="6" hidden="1">'Attach 4 (A)'!$A$1:$E$27</definedName>
    <definedName name="Z_FE4EC9C4_31B9_4D40_8323_5B16C3BC840F_.wvu.PrintArea" localSheetId="7" hidden="1">'Attach 4 (B)'!$A$1:$E$26</definedName>
    <definedName name="Z_FE4EC9C4_31B9_4D40_8323_5B16C3BC840F_.wvu.PrintArea" localSheetId="8" hidden="1">'Attach 5'!$A$1:$E$34</definedName>
    <definedName name="Z_FE4EC9C4_31B9_4D40_8323_5B16C3BC840F_.wvu.PrintArea" localSheetId="10" hidden="1">'Attach 6'!$A$1:$E$28</definedName>
    <definedName name="Z_FE4EC9C4_31B9_4D40_8323_5B16C3BC840F_.wvu.PrintArea" localSheetId="11" hidden="1">'Attach 7'!$A$1:$E$18</definedName>
    <definedName name="Z_FE4EC9C4_31B9_4D40_8323_5B16C3BC840F_.wvu.PrintArea" localSheetId="12" hidden="1">'Attach 9'!$A$1:$G$55</definedName>
    <definedName name="Z_FE4EC9C4_31B9_4D40_8323_5B16C3BC840F_.wvu.PrintArea" localSheetId="25" hidden="1">'Bid Form 1st Envelope '!$A$1:$F$113</definedName>
    <definedName name="Z_FE4EC9C4_31B9_4D40_8323_5B16C3BC840F_.wvu.PrintTitles" localSheetId="12" hidden="1">'Attach 9'!$17:$17</definedName>
    <definedName name="Z_FE4EC9C4_31B9_4D40_8323_5B16C3BC840F_.wvu.Rows" localSheetId="19" hidden="1">'Attach 15'!$16:$16</definedName>
    <definedName name="Z_FE4EC9C4_31B9_4D40_8323_5B16C3BC840F_.wvu.Rows" localSheetId="21" hidden="1">'Attach 17'!$26:$26,'Attach 17'!$32:$209</definedName>
    <definedName name="Z_FE4EC9C4_31B9_4D40_8323_5B16C3BC840F_.wvu.Rows" localSheetId="24" hidden="1">'Attach 19'!$13:$13,'Attach 19'!$20:$28</definedName>
    <definedName name="Z_FE4EC9C4_31B9_4D40_8323_5B16C3BC840F_.wvu.Rows" localSheetId="8" hidden="1">'Attach 5'!$4:$4</definedName>
  </definedNames>
  <calcPr calcId="191029"/>
  <customWorkbookViews>
    <customWorkbookView name="Himanshu Mittal {Himanshu Mittal} - Personal View" guid="{EE1EF9E3-13BF-4B61-B562-C1E8D153AF15}" mergeInterval="0" personalView="1" maximized="1" xWindow="-9" yWindow="-9" windowWidth="1938" windowHeight="1048" tabRatio="830"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 name="Sandeep Panwar {संदीप पंवार} - Personal View" guid="{52F2C04E-6775-4163-A63C-A853FCC713DD}" mergeInterval="0" personalView="1" maximized="1" xWindow="-8" yWindow="-8" windowWidth="1616" windowHeight="876" tabRatio="830" activeSheetId="3"/>
  </customWorkbookViews>
</workbook>
</file>

<file path=xl/calcChain.xml><?xml version="1.0" encoding="utf-8"?>
<calcChain xmlns="http://schemas.openxmlformats.org/spreadsheetml/2006/main">
  <c r="F1" i="2" l="1"/>
  <c r="B84" i="26" l="1"/>
  <c r="F9" i="13" l="1"/>
  <c r="A48" i="13"/>
  <c r="A46" i="13"/>
  <c r="A47" i="13"/>
  <c r="A45" i="13" l="1"/>
  <c r="AD21" i="26" l="1"/>
  <c r="B21" i="26"/>
  <c r="D99" i="16"/>
  <c r="A26" i="16" l="1"/>
  <c r="E12" i="16" l="1"/>
  <c r="E11" i="16"/>
  <c r="E10" i="16"/>
  <c r="E9" i="16"/>
  <c r="E8" i="16"/>
  <c r="A8" i="16"/>
  <c r="E7" i="16"/>
  <c r="A42" i="24" l="1"/>
  <c r="A43" i="24"/>
  <c r="A40" i="19"/>
  <c r="A41" i="19"/>
  <c r="G1" i="13" l="1"/>
  <c r="E1" i="11"/>
  <c r="F11" i="13" l="1"/>
  <c r="F10" i="13"/>
  <c r="E9" i="11"/>
  <c r="F8" i="13"/>
  <c r="E8" i="11"/>
  <c r="A1" i="27"/>
  <c r="A8" i="26"/>
  <c r="A9" i="26"/>
  <c r="A10" i="26"/>
  <c r="A11" i="26"/>
  <c r="A12" i="26"/>
  <c r="B15" i="26"/>
  <c r="B17" i="26"/>
  <c r="B22" i="26"/>
  <c r="AD22" i="26"/>
  <c r="B23" i="26"/>
  <c r="H24" i="26"/>
  <c r="H25" i="26"/>
  <c r="B26" i="26"/>
  <c r="B27" i="26"/>
  <c r="B29" i="26"/>
  <c r="B30" i="26"/>
  <c r="B31" i="26"/>
  <c r="B32" i="26"/>
  <c r="B33" i="26"/>
  <c r="B34" i="26"/>
  <c r="B35" i="26"/>
  <c r="B36" i="26"/>
  <c r="B37" i="26"/>
  <c r="B38" i="26"/>
  <c r="B39" i="26"/>
  <c r="B40" i="26"/>
  <c r="B41" i="26"/>
  <c r="B42" i="26"/>
  <c r="B43" i="26"/>
  <c r="A113" i="26"/>
  <c r="E1" i="25"/>
  <c r="E7" i="25"/>
  <c r="E8" i="25"/>
  <c r="E9" i="25"/>
  <c r="E10" i="25"/>
  <c r="E11" i="25"/>
  <c r="A39" i="24"/>
  <c r="A40" i="24"/>
  <c r="A48" i="24"/>
  <c r="E1" i="23"/>
  <c r="E7" i="23"/>
  <c r="E8" i="23"/>
  <c r="E9" i="23"/>
  <c r="E10" i="23"/>
  <c r="E11" i="23"/>
  <c r="D1" i="22"/>
  <c r="E32" i="22" s="1"/>
  <c r="E60" i="22" s="1"/>
  <c r="Z2" i="22"/>
  <c r="D7" i="22"/>
  <c r="D38" i="22" s="1"/>
  <c r="D8" i="22"/>
  <c r="D39" i="22" s="1"/>
  <c r="D9" i="22"/>
  <c r="D40" i="22" s="1"/>
  <c r="D10" i="22"/>
  <c r="D69" i="22" s="1"/>
  <c r="D11" i="22"/>
  <c r="D70" i="22" s="1"/>
  <c r="A38" i="22"/>
  <c r="A39" i="22"/>
  <c r="B40" i="22"/>
  <c r="B41" i="22"/>
  <c r="B42" i="22"/>
  <c r="B43" i="22"/>
  <c r="A66" i="22"/>
  <c r="A67" i="22"/>
  <c r="B68" i="22"/>
  <c r="B69" i="22"/>
  <c r="B70" i="22"/>
  <c r="B71" i="22"/>
  <c r="H1" i="21"/>
  <c r="G7" i="21"/>
  <c r="G8" i="21"/>
  <c r="G9" i="21"/>
  <c r="G10" i="21"/>
  <c r="G11" i="21"/>
  <c r="E1" i="20"/>
  <c r="A3" i="20"/>
  <c r="E7" i="20"/>
  <c r="E8" i="20"/>
  <c r="E10" i="20"/>
  <c r="E11" i="20"/>
  <c r="E12" i="20"/>
  <c r="E75" i="20"/>
  <c r="A37" i="19"/>
  <c r="A38" i="19"/>
  <c r="A39" i="19"/>
  <c r="A45" i="19"/>
  <c r="A50" i="19"/>
  <c r="E1" i="18"/>
  <c r="E7" i="18"/>
  <c r="E8" i="18"/>
  <c r="E9" i="18"/>
  <c r="E10" i="18"/>
  <c r="E11" i="18"/>
  <c r="E1" i="17"/>
  <c r="E7" i="17"/>
  <c r="E8" i="17"/>
  <c r="E9" i="17"/>
  <c r="E10" i="17"/>
  <c r="E11" i="17"/>
  <c r="D1" i="15"/>
  <c r="D7" i="15"/>
  <c r="D8" i="15"/>
  <c r="D9" i="15"/>
  <c r="D10" i="15"/>
  <c r="D11" i="15"/>
  <c r="F1" i="14"/>
  <c r="E7" i="14"/>
  <c r="E8" i="14"/>
  <c r="E9" i="14"/>
  <c r="E10" i="14"/>
  <c r="E11" i="14"/>
  <c r="E1" i="12"/>
  <c r="E7" i="12"/>
  <c r="E8" i="12"/>
  <c r="E9" i="12"/>
  <c r="E10" i="12"/>
  <c r="E11" i="12"/>
  <c r="E30" i="11"/>
  <c r="E7" i="11"/>
  <c r="E10" i="11"/>
  <c r="E11" i="11"/>
  <c r="A32" i="11"/>
  <c r="D7" i="10"/>
  <c r="A8" i="10"/>
  <c r="D8" i="10"/>
  <c r="D10" i="10"/>
  <c r="D11" i="10"/>
  <c r="D12" i="10"/>
  <c r="E36" i="10"/>
  <c r="D1" i="9"/>
  <c r="E36" i="9" s="1"/>
  <c r="E73" i="9" s="1"/>
  <c r="D7" i="9"/>
  <c r="D8" i="9"/>
  <c r="D9" i="9"/>
  <c r="D10" i="9"/>
  <c r="D11" i="9"/>
  <c r="E1" i="8"/>
  <c r="E7" i="8"/>
  <c r="E8" i="8"/>
  <c r="E9" i="8"/>
  <c r="E10" i="8"/>
  <c r="E11" i="8"/>
  <c r="E1" i="7"/>
  <c r="D7" i="7"/>
  <c r="D8" i="7"/>
  <c r="D9" i="7"/>
  <c r="D10" i="7"/>
  <c r="D11" i="7"/>
  <c r="G1" i="6"/>
  <c r="F7" i="6"/>
  <c r="F8" i="6"/>
  <c r="F9" i="6"/>
  <c r="F10" i="6"/>
  <c r="F11" i="6"/>
  <c r="H18" i="6"/>
  <c r="I18" i="6"/>
  <c r="H19" i="6"/>
  <c r="I19" i="6"/>
  <c r="H20" i="6"/>
  <c r="I20" i="6"/>
  <c r="H21" i="6"/>
  <c r="I21" i="6"/>
  <c r="H22" i="6"/>
  <c r="I22" i="6"/>
  <c r="H23" i="6"/>
  <c r="I23" i="6"/>
  <c r="H24" i="6"/>
  <c r="I24" i="6"/>
  <c r="H25" i="6"/>
  <c r="I25" i="6"/>
  <c r="F26" i="6"/>
  <c r="G26" i="6"/>
  <c r="E1" i="5"/>
  <c r="E7" i="5"/>
  <c r="E8" i="5"/>
  <c r="E9" i="5"/>
  <c r="E10" i="5"/>
  <c r="E11" i="5"/>
  <c r="A1" i="4"/>
  <c r="A1" i="16" s="1"/>
  <c r="E1" i="4"/>
  <c r="Z1" i="4"/>
  <c r="Z2" i="4"/>
  <c r="Z2" i="21" s="1"/>
  <c r="A3" i="4"/>
  <c r="Z8" i="4"/>
  <c r="A8" i="4" s="1"/>
  <c r="B9" i="4"/>
  <c r="B10" i="4"/>
  <c r="B11" i="4"/>
  <c r="B12" i="4"/>
  <c r="B17" i="4"/>
  <c r="B18" i="4"/>
  <c r="B19" i="4"/>
  <c r="B20" i="4"/>
  <c r="H22" i="4"/>
  <c r="B24" i="4"/>
  <c r="E24" i="4"/>
  <c r="AA24" i="4"/>
  <c r="B25" i="4"/>
  <c r="E25" i="4"/>
  <c r="AA25" i="4"/>
  <c r="B1" i="3"/>
  <c r="B2" i="3"/>
  <c r="I6" i="3"/>
  <c r="AA6" i="3"/>
  <c r="B7" i="3"/>
  <c r="J8" i="3"/>
  <c r="L8" i="3"/>
  <c r="B10" i="3"/>
  <c r="A7" i="4" s="1"/>
  <c r="B11" i="3"/>
  <c r="J13" i="3"/>
  <c r="B15" i="3"/>
  <c r="B16" i="3"/>
  <c r="H28" i="3"/>
  <c r="G28" i="3" s="1"/>
  <c r="B2" i="2"/>
  <c r="B3" i="2"/>
  <c r="B6" i="26" l="1"/>
  <c r="AI7" i="26" s="1"/>
  <c r="AI8" i="26" s="1"/>
  <c r="A1" i="22"/>
  <c r="A32" i="22" s="1"/>
  <c r="A60" i="22" s="1"/>
  <c r="F90" i="26"/>
  <c r="A3" i="21"/>
  <c r="A16" i="13"/>
  <c r="D42" i="22"/>
  <c r="B30" i="22"/>
  <c r="B58" i="22" s="1"/>
  <c r="B86" i="22" s="1"/>
  <c r="D30" i="22"/>
  <c r="D58" i="22" s="1"/>
  <c r="D86" i="22" s="1"/>
  <c r="E22" i="5"/>
  <c r="A8" i="25"/>
  <c r="B12" i="23"/>
  <c r="B11" i="18"/>
  <c r="B10" i="23"/>
  <c r="B20" i="21"/>
  <c r="J6" i="3"/>
  <c r="L83" i="26" s="1"/>
  <c r="E17" i="4"/>
  <c r="E19" i="4"/>
  <c r="B16" i="4"/>
  <c r="D67" i="22"/>
  <c r="D66" i="22"/>
  <c r="D41" i="22"/>
  <c r="E20" i="4"/>
  <c r="E18" i="4"/>
  <c r="E16" i="4"/>
  <c r="B10" i="5"/>
  <c r="I26" i="6"/>
  <c r="A18" i="6" s="1"/>
  <c r="H26" i="6"/>
  <c r="A17" i="6" s="1"/>
  <c r="B11" i="6"/>
  <c r="B11" i="12"/>
  <c r="B11" i="14"/>
  <c r="B10" i="7"/>
  <c r="E27" i="11"/>
  <c r="E50" i="11" s="1"/>
  <c r="B10" i="15"/>
  <c r="B10" i="16" s="1"/>
  <c r="B9" i="8"/>
  <c r="B10" i="9"/>
  <c r="B11" i="10"/>
  <c r="B9" i="13"/>
  <c r="B9" i="17"/>
  <c r="B11" i="20"/>
  <c r="A99" i="26"/>
  <c r="B9" i="6"/>
  <c r="B11" i="8"/>
  <c r="B11" i="11"/>
  <c r="B9" i="12"/>
  <c r="B9" i="14"/>
  <c r="B11" i="17"/>
  <c r="D68" i="22"/>
  <c r="A10" i="27"/>
  <c r="B10" i="27" s="1"/>
  <c r="D10" i="27" s="1"/>
  <c r="A6" i="27"/>
  <c r="B6" i="27" s="1"/>
  <c r="A9" i="27"/>
  <c r="B9" i="27" s="1"/>
  <c r="D9" i="27" s="1"/>
  <c r="A11" i="27"/>
  <c r="B11" i="27" s="1"/>
  <c r="D11" i="27" s="1"/>
  <c r="A8" i="27"/>
  <c r="B8" i="27" s="1"/>
  <c r="D8" i="27" s="1"/>
  <c r="A7" i="27"/>
  <c r="B7" i="27" s="1"/>
  <c r="D7" i="27" s="1"/>
  <c r="K8" i="3"/>
  <c r="L84" i="26"/>
  <c r="B12" i="5"/>
  <c r="B13" i="20"/>
  <c r="B12" i="21"/>
  <c r="B10" i="21"/>
  <c r="A3" i="22"/>
  <c r="A34" i="22" s="1"/>
  <c r="A62" i="22" s="1"/>
  <c r="B11" i="25"/>
  <c r="B9" i="25"/>
  <c r="B12" i="15"/>
  <c r="B12" i="16" s="1"/>
  <c r="E21" i="6"/>
  <c r="B27" i="11"/>
  <c r="B50" i="11" s="1"/>
  <c r="B51" i="13"/>
  <c r="B12" i="13"/>
  <c r="A3" i="13"/>
  <c r="Z2" i="15"/>
  <c r="B12" i="18"/>
  <c r="B10" i="18"/>
  <c r="B11" i="22"/>
  <c r="B9" i="22"/>
  <c r="B11" i="23"/>
  <c r="B9" i="23"/>
  <c r="A100" i="26"/>
  <c r="E26" i="11"/>
  <c r="E49" i="11" s="1"/>
  <c r="B11" i="5"/>
  <c r="B9" i="5"/>
  <c r="B22" i="6"/>
  <c r="B12" i="6"/>
  <c r="B10" i="6"/>
  <c r="B11" i="7"/>
  <c r="B9" i="7"/>
  <c r="B12" i="8"/>
  <c r="B10" i="8"/>
  <c r="B11" i="9"/>
  <c r="B9" i="9"/>
  <c r="B12" i="10"/>
  <c r="B10" i="10"/>
  <c r="B12" i="11"/>
  <c r="B10" i="11"/>
  <c r="B17" i="12"/>
  <c r="B10" i="12"/>
  <c r="B11" i="13"/>
  <c r="B12" i="14"/>
  <c r="B10" i="14"/>
  <c r="B11" i="15"/>
  <c r="B11" i="16" s="1"/>
  <c r="B9" i="15"/>
  <c r="B9" i="16" s="1"/>
  <c r="B12" i="17"/>
  <c r="B10" i="17"/>
  <c r="B12" i="20"/>
  <c r="B10" i="20"/>
  <c r="E27" i="20" s="1"/>
  <c r="B11" i="21"/>
  <c r="B9" i="21"/>
  <c r="H20" i="21" s="1"/>
  <c r="B12" i="25"/>
  <c r="B10" i="25"/>
  <c r="F50" i="13"/>
  <c r="B12" i="7"/>
  <c r="B12" i="9"/>
  <c r="B13" i="10"/>
  <c r="B23" i="5"/>
  <c r="E34" i="9"/>
  <c r="D71" i="9" s="1"/>
  <c r="D108" i="9" s="1"/>
  <c r="D33" i="10"/>
  <c r="D71" i="10" s="1"/>
  <c r="B9" i="11"/>
  <c r="A3" i="12"/>
  <c r="B10" i="13"/>
  <c r="A3" i="17"/>
  <c r="B9" i="18"/>
  <c r="B12" i="22"/>
  <c r="B10" i="22"/>
  <c r="F51" i="13"/>
  <c r="B22" i="5"/>
  <c r="B33" i="10"/>
  <c r="B71" i="10" s="1"/>
  <c r="B26" i="11"/>
  <c r="B49" i="11" s="1"/>
  <c r="B16" i="12"/>
  <c r="B50" i="13"/>
  <c r="B27" i="15"/>
  <c r="B116" i="16" s="1"/>
  <c r="B24" i="8"/>
  <c r="B17" i="14"/>
  <c r="B92" i="20"/>
  <c r="C92" i="26"/>
  <c r="B25" i="7"/>
  <c r="B33" i="9"/>
  <c r="B70" i="9" s="1"/>
  <c r="B107" i="9" s="1"/>
  <c r="B29" i="22"/>
  <c r="B57" i="22" s="1"/>
  <c r="B85" i="22" s="1"/>
  <c r="B21" i="6"/>
  <c r="B24" i="17"/>
  <c r="B24" i="18"/>
  <c r="B89" i="21"/>
  <c r="B19" i="23"/>
  <c r="B30" i="25"/>
  <c r="B90" i="21"/>
  <c r="B20" i="23"/>
  <c r="C93" i="26"/>
  <c r="B34" i="10"/>
  <c r="B72" i="10" s="1"/>
  <c r="B18" i="14"/>
  <c r="B28" i="15"/>
  <c r="B117" i="16" s="1"/>
  <c r="B25" i="17"/>
  <c r="B93" i="20"/>
  <c r="B31" i="25"/>
  <c r="B26" i="7"/>
  <c r="B25" i="8"/>
  <c r="B34" i="9"/>
  <c r="B71" i="9" s="1"/>
  <c r="B108" i="9" s="1"/>
  <c r="B25" i="18"/>
  <c r="E18" i="14"/>
  <c r="E25" i="18"/>
  <c r="E93" i="20"/>
  <c r="H90" i="21"/>
  <c r="E20" i="23"/>
  <c r="E22" i="6"/>
  <c r="D26" i="7"/>
  <c r="E25" i="17"/>
  <c r="E31" i="25"/>
  <c r="F93" i="26"/>
  <c r="E25" i="8"/>
  <c r="E23" i="5"/>
  <c r="D34" i="10"/>
  <c r="D72" i="10" s="1"/>
  <c r="E17" i="12"/>
  <c r="E28" i="15"/>
  <c r="F117" i="16" s="1"/>
  <c r="E16" i="12"/>
  <c r="E17" i="14"/>
  <c r="E24" i="17"/>
  <c r="E92" i="20"/>
  <c r="E30" i="25"/>
  <c r="D25" i="7"/>
  <c r="H89" i="21"/>
  <c r="D29" i="22"/>
  <c r="D57" i="22" s="1"/>
  <c r="D85" i="22" s="1"/>
  <c r="E19" i="23"/>
  <c r="F92" i="26"/>
  <c r="E27" i="15"/>
  <c r="F116" i="16" s="1"/>
  <c r="E24" i="8"/>
  <c r="E33" i="9"/>
  <c r="D70" i="9" s="1"/>
  <c r="D107" i="9" s="1"/>
  <c r="E24" i="18"/>
  <c r="A7" i="22"/>
  <c r="A7" i="11"/>
  <c r="A7" i="8"/>
  <c r="A7" i="7"/>
  <c r="A7" i="6"/>
  <c r="A7" i="25"/>
  <c r="A7" i="21"/>
  <c r="A8" i="20"/>
  <c r="A7" i="18"/>
  <c r="A7" i="12"/>
  <c r="A7" i="23"/>
  <c r="A7" i="17"/>
  <c r="A7" i="9"/>
  <c r="A7" i="5"/>
  <c r="A7" i="15"/>
  <c r="A7" i="16" s="1"/>
  <c r="A7" i="14"/>
  <c r="A7" i="13"/>
  <c r="A8" i="12"/>
  <c r="A8" i="18"/>
  <c r="A8" i="6"/>
  <c r="A8" i="7"/>
  <c r="A8" i="8"/>
  <c r="A8" i="11"/>
  <c r="A8" i="22"/>
  <c r="A8" i="14"/>
  <c r="A8" i="15"/>
  <c r="A8" i="5"/>
  <c r="A8" i="9"/>
  <c r="A9" i="10"/>
  <c r="A8" i="13"/>
  <c r="A8" i="17"/>
  <c r="A8" i="23"/>
  <c r="A9" i="20"/>
  <c r="A8" i="21"/>
  <c r="A1" i="23"/>
  <c r="A1" i="5"/>
  <c r="A1" i="7"/>
  <c r="A1" i="10"/>
  <c r="A36" i="10" s="1"/>
  <c r="A1" i="11"/>
  <c r="A30" i="11" s="1"/>
  <c r="A1" i="14"/>
  <c r="A1" i="26"/>
  <c r="A1" i="6"/>
  <c r="A1" i="13"/>
  <c r="A1" i="8"/>
  <c r="A1" i="12"/>
  <c r="A1" i="17"/>
  <c r="A1" i="20"/>
  <c r="A1" i="21"/>
  <c r="A1" i="25"/>
  <c r="A1" i="9"/>
  <c r="A1" i="15"/>
  <c r="A1" i="18"/>
  <c r="A3" i="18"/>
  <c r="A3" i="25"/>
  <c r="A3" i="7"/>
  <c r="A3" i="9"/>
  <c r="A3" i="10"/>
  <c r="A3" i="11"/>
  <c r="A3" i="23"/>
  <c r="A3" i="5"/>
  <c r="A3" i="15" s="1"/>
  <c r="A3" i="16" s="1"/>
  <c r="A3" i="6"/>
  <c r="A3" i="8"/>
  <c r="A3" i="14"/>
  <c r="A4" i="27" l="1"/>
  <c r="AI6" i="26"/>
  <c r="AI9" i="26"/>
  <c r="A36" i="9"/>
  <c r="A73" i="9"/>
  <c r="B86" i="26" l="1"/>
</calcChain>
</file>

<file path=xl/sharedStrings.xml><?xml version="1.0" encoding="utf-8"?>
<sst xmlns="http://schemas.openxmlformats.org/spreadsheetml/2006/main" count="1412" uniqueCount="817">
  <si>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</si>
  <si>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</si>
  <si>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</si>
  <si>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</si>
  <si>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</si>
  <si>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</si>
  <si>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</si>
  <si>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</si>
  <si>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</si>
  <si>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</si>
  <si>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</si>
  <si>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</si>
  <si>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</si>
  <si>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</si>
  <si>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</si>
  <si>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</si>
  <si>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</si>
  <si>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</si>
  <si>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</si>
  <si>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</si>
  <si>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</si>
  <si>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</si>
  <si>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</si>
  <si>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</si>
  <si>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</si>
  <si>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</si>
  <si>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</si>
  <si>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</si>
  <si>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</si>
  <si>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</si>
  <si>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</si>
  <si>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</si>
  <si>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</si>
  <si>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</si>
  <si>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</si>
  <si>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</si>
  <si>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</si>
  <si>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</si>
  <si>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</si>
  <si>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</si>
  <si>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</si>
  <si>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</si>
  <si>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</si>
  <si>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</si>
  <si>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</si>
  <si>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</si>
  <si>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</si>
  <si>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</si>
  <si>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</si>
  <si>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</si>
  <si>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</si>
  <si>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</si>
  <si>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</si>
  <si>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</si>
  <si>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</si>
  <si>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</si>
  <si>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</si>
  <si>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</si>
  <si>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</si>
  <si>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</si>
  <si>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</si>
  <si>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</si>
  <si>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</si>
  <si>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</si>
  <si>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</si>
  <si>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</si>
  <si>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</si>
  <si>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</si>
  <si>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</si>
  <si>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</si>
  <si>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</si>
  <si>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</si>
  <si>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</si>
  <si>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</si>
  <si>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</si>
  <si>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</si>
  <si>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</si>
  <si>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</si>
  <si>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</si>
  <si>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</si>
  <si>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</si>
  <si>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</si>
  <si>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</si>
  <si>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</si>
  <si>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</si>
  <si>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</si>
  <si>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</si>
  <si>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</si>
  <si>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</si>
  <si>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</si>
  <si>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</si>
  <si>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</si>
  <si>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</si>
  <si>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</si>
  <si>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</si>
  <si>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</si>
  <si>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</si>
  <si>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</si>
  <si>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</si>
  <si>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</si>
  <si>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</si>
  <si>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</si>
  <si>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</si>
  <si>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</si>
  <si>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</si>
  <si>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</si>
  <si>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</si>
  <si>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</si>
  <si>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</si>
  <si>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</si>
  <si>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</si>
  <si>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</si>
  <si>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</si>
  <si>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</si>
  <si>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</si>
  <si>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</si>
  <si>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</si>
  <si>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</si>
  <si>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</si>
  <si>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</si>
  <si>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</si>
  <si>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</si>
  <si>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</si>
  <si>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</si>
  <si>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</si>
  <si>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</si>
  <si>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</si>
  <si>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</si>
  <si>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</si>
  <si>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</si>
  <si>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</si>
  <si>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</si>
  <si>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</si>
  <si>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</si>
  <si>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</si>
  <si>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</si>
  <si>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</si>
  <si>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</si>
  <si>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</si>
  <si>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</si>
  <si>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</si>
  <si>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</si>
  <si>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</si>
  <si>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</si>
  <si>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</si>
  <si>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</si>
  <si>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</si>
  <si>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</si>
  <si>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</si>
  <si>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</si>
  <si>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</si>
  <si>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</si>
  <si>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</si>
  <si>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</si>
  <si>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</si>
  <si>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</si>
  <si>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</si>
  <si>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</si>
  <si>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</si>
  <si>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</si>
  <si>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</si>
  <si>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</si>
  <si>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</si>
  <si>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</si>
  <si>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</si>
  <si>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</si>
  <si>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</si>
  <si>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</si>
  <si>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</si>
  <si>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</si>
  <si>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</si>
  <si>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</si>
  <si>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</si>
  <si>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</si>
  <si>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</si>
  <si>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</si>
  <si>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</si>
  <si>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</si>
  <si>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</si>
  <si>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</si>
  <si>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</si>
  <si>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</si>
  <si>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</si>
  <si>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</si>
  <si>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</si>
  <si>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</si>
  <si>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</si>
  <si>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</si>
  <si>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</si>
  <si>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</si>
  <si>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</si>
  <si>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</si>
  <si>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</si>
  <si>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</si>
  <si>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</si>
  <si>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</si>
  <si>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</si>
  <si>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</si>
  <si>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</si>
  <si>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</si>
  <si>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</si>
  <si>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</si>
  <si>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</si>
  <si>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</si>
  <si>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</si>
  <si>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</si>
  <si>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</si>
  <si>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</si>
  <si>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</si>
  <si>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</si>
  <si>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</si>
  <si>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</si>
  <si>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</si>
  <si>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</si>
  <si>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</si>
  <si>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</si>
  <si>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</si>
  <si>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</si>
  <si>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</si>
  <si>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</si>
  <si>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</si>
  <si>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</si>
  <si>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</si>
  <si>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</si>
  <si>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</si>
  <si>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</si>
  <si>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</si>
  <si>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</si>
  <si>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</si>
  <si>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</si>
  <si>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</si>
  <si>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</si>
  <si>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</si>
  <si>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</si>
  <si>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</si>
  <si>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</si>
  <si>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</si>
  <si>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</si>
  <si>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</si>
  <si>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</si>
  <si>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</si>
  <si>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</si>
  <si>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</si>
  <si>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</si>
  <si>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</si>
  <si>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</si>
  <si>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</si>
  <si>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</si>
  <si>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</si>
  <si>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</si>
  <si>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</si>
  <si>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</si>
  <si>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</si>
  <si>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</si>
  <si>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</si>
  <si>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</si>
  <si>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</si>
  <si>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</si>
  <si>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</si>
  <si>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</si>
  <si>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</si>
  <si>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</si>
  <si>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</si>
  <si>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</si>
  <si>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</si>
  <si>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</si>
  <si>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</si>
  <si>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</si>
  <si>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</si>
  <si>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</si>
  <si>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</si>
  <si>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</si>
  <si>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</si>
  <si>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</si>
  <si>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</si>
  <si>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</si>
  <si>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</si>
  <si>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</si>
  <si>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</si>
  <si>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</si>
  <si>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</si>
  <si>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</si>
  <si>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</si>
  <si>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</si>
  <si>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</si>
  <si>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</si>
  <si>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</si>
  <si>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</si>
  <si>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</si>
  <si>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</si>
  <si>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</si>
  <si>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</si>
  <si>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</si>
  <si>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</si>
  <si>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</si>
  <si>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</si>
  <si>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</si>
  <si>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</si>
  <si>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</si>
  <si>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</si>
  <si>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</si>
  <si>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</si>
  <si>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</si>
  <si>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</si>
  <si>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</si>
  <si>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</si>
  <si>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</si>
  <si>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</si>
  <si>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</si>
  <si>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</si>
  <si>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</si>
  <si>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</si>
  <si>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</si>
  <si>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</si>
  <si>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</si>
  <si>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</si>
  <si>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</si>
  <si>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</si>
  <si>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</si>
  <si>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</si>
  <si>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</si>
  <si>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</si>
  <si>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</si>
  <si>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</si>
  <si>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</si>
  <si>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</si>
  <si>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</si>
  <si>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</si>
  <si>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</si>
  <si>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</si>
  <si>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</si>
  <si>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</si>
  <si>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</si>
  <si>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</si>
  <si>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</si>
  <si>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</si>
  <si>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</si>
  <si>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</si>
  <si>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</si>
  <si>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</si>
  <si>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</si>
  <si>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</si>
  <si>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</si>
  <si>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</si>
  <si>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</si>
  <si>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</si>
  <si>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</si>
  <si>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</si>
  <si>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</si>
  <si>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</si>
  <si>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</si>
  <si>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</si>
  <si>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</si>
  <si>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</si>
  <si>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</si>
  <si>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</si>
  <si>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</si>
  <si>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</si>
  <si>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</si>
  <si>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</si>
  <si>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</si>
  <si>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</si>
  <si>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</si>
  <si>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</si>
  <si>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</si>
  <si>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</si>
  <si>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</si>
  <si>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</si>
  <si>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</si>
  <si>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</si>
  <si>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</si>
  <si>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</si>
  <si>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</si>
  <si>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</si>
  <si>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</si>
  <si>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</si>
  <si>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</si>
  <si>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</si>
  <si>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</si>
  <si>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</si>
  <si>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</si>
  <si>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</si>
  <si>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</si>
  <si>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</si>
  <si>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</si>
  <si>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</si>
  <si>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</si>
  <si>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</si>
  <si>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</si>
  <si>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</si>
  <si>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</si>
  <si>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</si>
  <si>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</si>
  <si>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</si>
  <si>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</si>
  <si>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</si>
  <si>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</si>
  <si>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</si>
  <si>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</si>
  <si>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</si>
  <si>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</si>
  <si>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</si>
  <si>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</si>
  <si>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</si>
  <si>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</si>
  <si>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</si>
  <si>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</si>
  <si>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</si>
  <si>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</si>
  <si>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</si>
  <si>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</si>
  <si>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</si>
  <si>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</si>
  <si>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</si>
  <si>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</si>
  <si>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</si>
  <si>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</si>
  <si>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</si>
  <si>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</si>
  <si>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</si>
  <si>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</si>
  <si>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</si>
  <si>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</si>
  <si>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</si>
  <si>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</si>
  <si>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</si>
  <si>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</si>
  <si>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</si>
  <si>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</si>
  <si>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</si>
  <si>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</si>
  <si>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</si>
  <si>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</si>
  <si>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</si>
  <si>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</si>
  <si>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</si>
  <si>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</si>
  <si>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</si>
  <si>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</si>
  <si>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</si>
  <si>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</si>
  <si>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</si>
  <si>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</si>
  <si>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</si>
  <si>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</si>
  <si>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</si>
  <si>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</si>
  <si>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</si>
  <si>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</si>
  <si>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</si>
  <si>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</si>
  <si>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</si>
  <si>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</si>
  <si>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</si>
  <si>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</si>
  <si>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</si>
  <si>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</si>
  <si>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</si>
  <si>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</si>
  <si>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</si>
  <si>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</si>
  <si>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</si>
  <si>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</si>
  <si>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</si>
  <si>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</si>
  <si>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</si>
  <si>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</si>
  <si>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</si>
  <si>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</si>
  <si>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</si>
  <si>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</si>
  <si>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</si>
  <si>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</si>
  <si>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</si>
  <si>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</si>
  <si>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</si>
  <si>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</si>
  <si>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</si>
  <si>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</si>
  <si>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</si>
  <si>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</si>
  <si>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</si>
  <si>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</si>
  <si>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</si>
  <si>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</si>
  <si>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</si>
  <si>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</si>
  <si>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</si>
  <si>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</si>
  <si>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</si>
  <si>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</si>
  <si>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</si>
  <si>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</si>
  <si>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</si>
  <si>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</si>
  <si>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</si>
  <si>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</si>
  <si>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</si>
  <si>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</si>
  <si>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</si>
  <si>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</si>
  <si>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</si>
  <si>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Period in months from the effective date of contract</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</si>
  <si>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</si>
  <si>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</si>
  <si>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</si>
  <si>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</si>
  <si>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</si>
  <si>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</si>
  <si>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</si>
  <si>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</si>
  <si>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</si>
  <si>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</si>
  <si>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</si>
  <si>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</si>
  <si>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</si>
  <si>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</si>
  <si>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</si>
  <si>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</si>
  <si>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</si>
  <si>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</si>
  <si>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</si>
  <si>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</si>
  <si>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</si>
  <si>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</si>
  <si>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</si>
  <si>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</si>
  <si>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</si>
  <si>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</si>
  <si>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</si>
  <si>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</si>
  <si>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</si>
  <si>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</si>
  <si>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</si>
  <si>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</si>
  <si>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</si>
  <si>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</si>
  <si>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</si>
  <si>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</si>
  <si>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</si>
  <si>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</si>
  <si>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</si>
  <si>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</si>
  <si>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</si>
  <si>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</si>
  <si>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</si>
  <si>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</si>
  <si>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</si>
  <si>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</si>
  <si>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</si>
  <si>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</si>
  <si>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</si>
  <si>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</si>
  <si>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</si>
  <si>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</si>
  <si>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</si>
  <si>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</si>
  <si>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</si>
  <si>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</si>
  <si>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</si>
  <si>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</si>
  <si>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</si>
  <si>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</si>
  <si>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</si>
  <si>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</si>
  <si>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</si>
  <si>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</si>
  <si>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</si>
  <si>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</si>
  <si>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</si>
  <si>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</si>
  <si>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</si>
  <si>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</si>
  <si>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</si>
  <si>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</si>
  <si>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</si>
  <si>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</si>
  <si>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</si>
  <si>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</si>
  <si>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</si>
  <si>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</si>
  <si>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</si>
  <si>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</si>
  <si>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</si>
  <si>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</si>
  <si>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</si>
  <si>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</si>
  <si>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</si>
  <si>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</si>
  <si>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</si>
  <si>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</si>
  <si>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</si>
  <si>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</si>
  <si>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</si>
  <si>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</si>
  <si>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</si>
  <si>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</si>
  <si>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</si>
  <si>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</si>
  <si>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</si>
  <si>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</si>
  <si>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</si>
  <si>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</si>
  <si>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</si>
  <si>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</si>
  <si>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</si>
  <si>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</si>
  <si>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</si>
  <si>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</si>
  <si>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</si>
  <si>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</si>
  <si>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</si>
  <si>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</si>
  <si>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</si>
  <si>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</si>
  <si>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</si>
  <si>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</si>
  <si>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</si>
  <si>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</si>
  <si>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</si>
  <si>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</si>
  <si>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</si>
  <si>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</si>
  <si>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</si>
  <si>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</si>
  <si>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</si>
  <si>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</si>
  <si>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</si>
  <si>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</si>
  <si>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i)</t>
  </si>
  <si>
    <t>Labour I=</t>
  </si>
  <si>
    <t>Route-1 of Annexure-A(BDS)</t>
  </si>
  <si>
    <t>Route-2 of Annexure-A(BDS)</t>
  </si>
  <si>
    <t>Joint venture Route</t>
  </si>
  <si>
    <t>(x) Attachment 23:</t>
  </si>
  <si>
    <t>Compliance to the process related to the e-RA Terms &amp; Conditions and the Business Rules governing the e-RA</t>
  </si>
  <si>
    <t>Raw Material</t>
  </si>
  <si>
    <t>ii)</t>
  </si>
  <si>
    <t>iii)</t>
  </si>
  <si>
    <t>iv)</t>
  </si>
  <si>
    <t>PVC/XLPE Insulated Power and Control Cable</t>
  </si>
  <si>
    <t>a=PVC Compound</t>
  </si>
  <si>
    <t>Published Price of Metal</t>
  </si>
  <si>
    <t>i) Aluminium per MT</t>
  </si>
  <si>
    <t>ii) Copper per MT</t>
  </si>
  <si>
    <t>Weight in MT of Metal per kM
(Size wise)</t>
  </si>
  <si>
    <t>v)</t>
  </si>
  <si>
    <t xml:space="preserve">Indian field labour index – namely All India average consumer price index for Industrial Workers (monthly)  (Base: 2001= 100), as published by Labour Bureau, Shimla, Government of India (www.labourbureau.nic.in).
</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</si>
  <si>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</si>
  <si>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</si>
  <si>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</si>
  <si>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</si>
  <si>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</si>
  <si>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</si>
  <si>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</si>
  <si>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</si>
  <si>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</si>
  <si>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</si>
  <si>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</si>
  <si>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</si>
  <si>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</si>
  <si>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</si>
  <si>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</si>
  <si>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</si>
  <si>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</si>
  <si>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</si>
  <si>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</si>
  <si>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</si>
  <si>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</si>
  <si>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</si>
  <si>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</si>
  <si>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</si>
  <si>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</si>
  <si>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</si>
  <si>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</si>
  <si>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</si>
  <si>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</si>
  <si>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</si>
  <si>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</si>
  <si>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</si>
  <si>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</si>
  <si>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</si>
  <si>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</si>
  <si>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</si>
  <si>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</si>
  <si>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</si>
  <si>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</si>
  <si>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</si>
  <si>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</si>
  <si>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</si>
  <si>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</si>
  <si>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</si>
  <si>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</si>
  <si>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</si>
  <si>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</si>
  <si>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</si>
  <si>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</si>
  <si>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</si>
  <si>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</si>
  <si>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</si>
  <si>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</si>
  <si>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</si>
  <si>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</si>
  <si>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B.</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</si>
  <si>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</si>
  <si>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</si>
  <si>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</si>
  <si>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</si>
  <si>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</si>
  <si>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</si>
  <si>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</si>
  <si>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</si>
  <si>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</si>
  <si>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 xml:space="preserve">Declaration by the Bidder regarding events encountered pursuant to ITB Clause 2.1 </t>
  </si>
  <si>
    <t>(w) Attachment 22:</t>
  </si>
  <si>
    <t>Authorization certificate issued by Domestic Manufacturer for selling Domestically Manufactured  Iron &amp; Steel Products</t>
  </si>
  <si>
    <t xml:space="preserve">Affidavit of Self certification regarding Domestic Value Addition in Iron &amp; Steel Products </t>
  </si>
  <si>
    <t>(z) Attachment 25:</t>
  </si>
  <si>
    <t>(aa) Attachment 26:</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</si>
  <si>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</si>
  <si>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</si>
  <si>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</si>
  <si>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</si>
  <si>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</si>
  <si>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 xml:space="preserve">A) For Equipment Ex-Works Price Component </t>
  </si>
  <si>
    <t>For Installation Price Component</t>
  </si>
  <si>
    <t>2023- 2024</t>
  </si>
  <si>
    <t>2024-2025</t>
  </si>
  <si>
    <t>IEEMA</t>
  </si>
  <si>
    <t xml:space="preserve">VIII.  </t>
  </si>
  <si>
    <t>Series Reactor [ 420 kV, 12 ohm, 2500A, 1-ph air core dry type Series Reactor]</t>
  </si>
  <si>
    <t>Copper(a)</t>
  </si>
  <si>
    <t>Aluminium(a)</t>
  </si>
  <si>
    <t>The value of coefficient for raw materials: a=0.65 to 0.73 and value of coefficient for labour shall be between 0.12 and 0.20,  so that sum of all the coefficients including labour shall be a+l=0.85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</si>
  <si>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</si>
  <si>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ATTACHMENT-12</t>
  </si>
  <si>
    <t xml:space="preserve">Value of index </t>
  </si>
  <si>
    <t>Attachments 3(JV), 4,  4(A),  4(B),  5, 5(A), 6, 7,  9,  10, 11, 12, 13, 14, 15, 16, 17,18, 19 and Bid Form for 1st Envelope are included here.</t>
  </si>
  <si>
    <t>(bb) Attachment 27:</t>
  </si>
  <si>
    <t>For our Qualifying Requirements Data, please refer Attachment-3(QR) of this volume.</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</si>
  <si>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</si>
  <si>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</si>
  <si>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We hereby furnish the relevant details pertaining to the price adjustment provisions for equipment as specified in your specifications and documents for the Substation Package SS86. The necessary documentary evidence is enclosed.</t>
  </si>
  <si>
    <t>Copper a=</t>
  </si>
  <si>
    <t>Average LME settlement price of copper wire bars, in Rupees per MT, as published by IEEMA.</t>
  </si>
  <si>
    <t>Electrical Lamination Steel b=</t>
  </si>
  <si>
    <t xml:space="preserve">Price of CRGO Electrical Steel Lamination as published by IEEMA. </t>
  </si>
  <si>
    <t>Construction Steel c=</t>
  </si>
  <si>
    <t>Average price of Steel Plates (10mm thick), as published by IEEMA</t>
  </si>
  <si>
    <t>Insulating Material d=</t>
  </si>
  <si>
    <t>Price of Insulating Materials , as published by IEEMA.</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</si>
  <si>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</si>
  <si>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</si>
  <si>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</si>
  <si>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</si>
  <si>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</si>
  <si>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III</t>
  </si>
  <si>
    <t>Circuit Breaker</t>
  </si>
  <si>
    <t>a=</t>
  </si>
  <si>
    <t>b=</t>
  </si>
  <si>
    <t>c=</t>
  </si>
  <si>
    <t>d=</t>
  </si>
  <si>
    <t>Labour</t>
  </si>
  <si>
    <t>l=</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</si>
  <si>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</si>
  <si>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</si>
  <si>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Isolators</t>
  </si>
  <si>
    <t>IV</t>
  </si>
  <si>
    <t>Capacitive VoltageTransformer</t>
  </si>
  <si>
    <t>V</t>
  </si>
  <si>
    <t>Current Transformer</t>
  </si>
  <si>
    <t>VI</t>
  </si>
  <si>
    <t>VII</t>
  </si>
  <si>
    <t>Surge Arrester</t>
  </si>
  <si>
    <t xml:space="preserve">Labour </t>
  </si>
  <si>
    <t xml:space="preserve"> I=</t>
  </si>
  <si>
    <t>VIII</t>
  </si>
  <si>
    <t>IX</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</si>
  <si>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</si>
  <si>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</si>
  <si>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</si>
  <si>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</si>
  <si>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</si>
  <si>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</si>
  <si>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</si>
  <si>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</si>
  <si>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</si>
  <si>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</si>
  <si>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</si>
  <si>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</si>
  <si>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</si>
  <si>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</si>
  <si>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</si>
  <si>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</si>
  <si>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</si>
  <si>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</si>
  <si>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</si>
  <si>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 xml:space="preserve">Indian field labour index – namely All India average consumer price index for Industrial Workers (monthly)  (Base: 2016= 100), as published by Labour Bureau, Shimla, Government of India (www.labourbureau.nic.in).
</t>
  </si>
  <si>
    <t>2026-2027</t>
  </si>
  <si>
    <t>INR</t>
  </si>
  <si>
    <t>Option for Interest Bearing Advance(s) (Initial Advance and/or Engineering Advance) and Information for E – payment, PF details and declaration for Micro/Small and Medium Enterprise</t>
  </si>
  <si>
    <t>Transformer (excluding Insulating Oil) (ratings above 10MVA or voltage above 33kV up to 400kV)</t>
  </si>
  <si>
    <t>Insulating oil for  Transformer</t>
  </si>
  <si>
    <t>“Nagda Solar PV Power Plant Package SP01” associated with Nagda Solar Power Project</t>
  </si>
  <si>
    <t>5002002376/OTHERS/DOM/A02-CC CS -3</t>
  </si>
  <si>
    <t>Attachment 1 Bid Security (Not Applicable)</t>
  </si>
  <si>
    <t>Attachment-3(QR), Attachment 20,  Attachment-21,  Attachment-22, Attachment-23, Attachment-24,  Attachment-25, Attachment-26, Attachment-27, Attachment -28, Attachment-29 : To be submitted as per the provisions of the Bidding Documents ( Formats Attached seperately in Volume-III of Bidding Documents)</t>
  </si>
  <si>
    <t>“Nagda Solar PV Power Plant Package SP01” associated with 
Nagda Solar Power Project</t>
  </si>
  <si>
    <r>
      <t xml:space="preserve">
We declare that the ratings, performance figures and availability of the system furnished by us for subject Package covered under this specification are guaranteed by us. In particular, we declare that the equipments</t>
    </r>
    <r>
      <rPr>
        <b/>
        <sz val="11"/>
        <rFont val="Book Antiqua"/>
        <family val="1"/>
      </rPr>
      <t xml:space="preserve">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</si>
  <si>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(Price Adjustment Data) (Not Applicable)</t>
  </si>
  <si>
    <t>In accordance with Clause 2, Appendix-2, Form of Contract Agreement, Section-VI; Forms. Volume-I:</t>
  </si>
  <si>
    <t>Prices shall remain firm and fixed.</t>
  </si>
  <si>
    <t>Interest Bearing T&amp;P Advance (Services Portion):</t>
  </si>
  <si>
    <t>Bid Security (NOT APPLICABLE)</t>
  </si>
  <si>
    <t>(cc) Attachment 28:                  Bid Securing Declaration to be submitted by the Bidder.</t>
  </si>
  <si>
    <t xml:space="preserve">(dd) Attachment 29:                 Declaration on Annual Generation </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</si>
  <si>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and Fixed during the entire duration of the Contract and shall not be subject to any Price Adjustment during the execution of Contract.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</si>
</sst>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8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sz val="11"/>
      <color rgb="FFFF0000"/>
      <name val="Book Antiqua"/>
      <family val="1"/>
    </font>
    <font>
      <b/>
      <sz val="16"/>
      <name val="Book Antiqua"/>
      <family val="1"/>
    </font>
    <font>
      <i/>
      <sz val="12"/>
      <color rgb="FFFF0000"/>
      <name val="Book Antiqua"/>
      <family val="1"/>
    </font>
    <font>
      <b/>
      <sz val="22"/>
      <name val="Book Antiqu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70C0"/>
        <bgColor indexed="64"/>
      </patternFill>
    </fill>
  </fills>
  <borders count="3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948">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9" fillId="0" borderId="0" xfId="0" applyFont="1" applyFill="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39" fillId="0" borderId="0" xfId="0" applyFont="1" applyFill="1" applyProtection="1">
      <protection hidden="1"/>
    </xf>
    <xf numFmtId="0" fontId="39"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6" fillId="0" borderId="0" xfId="47" applyNumberFormat="1" applyFont="1" applyFill="1" applyBorder="1" applyAlignment="1" applyProtection="1">
      <alignment horizontal="left" vertical="center" indent="1"/>
      <protection hidden="1"/>
    </xf>
    <xf numFmtId="0" fontId="38"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Fill="1" applyAlignment="1" applyProtection="1">
      <alignment vertical="center"/>
      <protection hidden="1"/>
    </xf>
    <xf numFmtId="0" fontId="41" fillId="0" borderId="0" xfId="53" applyFont="1" applyFill="1" applyBorder="1" applyAlignment="1" applyProtection="1">
      <alignment vertical="center"/>
      <protection hidden="1"/>
    </xf>
    <xf numFmtId="0" fontId="40"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Font="1" applyFill="1" applyAlignment="1" applyProtection="1">
      <alignment vertical="top"/>
      <protection hidden="1"/>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5"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4" fillId="0" borderId="0" xfId="0" applyFont="1" applyFill="1" applyBorder="1" applyAlignment="1" applyProtection="1">
      <alignment horizontal="justify" vertical="center"/>
      <protection hidden="1"/>
    </xf>
    <xf numFmtId="0" fontId="44"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Fill="1" applyAlignment="1" applyProtection="1">
      <alignment horizontal="right" vertical="center" wrapText="1"/>
      <protection hidden="1"/>
    </xf>
    <xf numFmtId="0" fontId="9" fillId="0" borderId="14" xfId="0" applyFont="1" applyFill="1" applyBorder="1" applyAlignment="1" applyProtection="1">
      <alignment horizontal="center" vertical="center" wrapText="1"/>
      <protection hidden="1"/>
    </xf>
    <xf numFmtId="0" fontId="44"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4" fillId="0" borderId="0" xfId="0" applyFont="1" applyBorder="1" applyAlignment="1" applyProtection="1">
      <alignment vertical="center"/>
      <protection hidden="1"/>
    </xf>
    <xf numFmtId="0" fontId="44"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4" fillId="0" borderId="0" xfId="0" applyFont="1" applyBorder="1" applyAlignment="1" applyProtection="1">
      <alignment vertical="center" wrapText="1"/>
      <protection hidden="1"/>
    </xf>
    <xf numFmtId="0" fontId="44"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Border="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NumberFormat="1" applyFont="1" applyFill="1" applyBorder="1" applyAlignment="1" applyProtection="1">
      <alignment vertical="center"/>
      <protection hidden="1"/>
    </xf>
    <xf numFmtId="0" fontId="54" fillId="0" borderId="0" xfId="53" applyFont="1" applyAlignment="1" applyProtection="1">
      <alignment vertical="center"/>
      <protection hidden="1"/>
    </xf>
    <xf numFmtId="0" fontId="54" fillId="0" borderId="0" xfId="53" applyFont="1" applyBorder="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NumberFormat="1" applyFont="1" applyFill="1" applyBorder="1" applyAlignment="1" applyProtection="1">
      <alignment horizontal="justify" vertical="center"/>
      <protection hidden="1"/>
    </xf>
    <xf numFmtId="0" fontId="54" fillId="0" borderId="0" xfId="53" applyFont="1" applyBorder="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5" fillId="0" borderId="0" xfId="0" applyFont="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7"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0"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71" fillId="0" borderId="0" xfId="0" applyFont="1" applyFill="1" applyAlignment="1" applyProtection="1">
      <alignment vertical="center" wrapText="1"/>
      <protection hidden="1"/>
    </xf>
    <xf numFmtId="0" fontId="72" fillId="0" borderId="0" xfId="0" applyFont="1" applyAlignment="1" applyProtection="1">
      <alignment vertical="center" wrapText="1"/>
      <protection hidden="1"/>
    </xf>
    <xf numFmtId="0" fontId="73"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4" fillId="6"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5" fillId="0"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0"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0" fillId="0" borderId="0" xfId="35" applyFont="1" applyBorder="1" applyAlignment="1" applyProtection="1">
      <alignment horizontal="justify" vertical="center"/>
      <protection hidden="1"/>
    </xf>
    <xf numFmtId="0" fontId="50" fillId="0" borderId="0" xfId="35" applyFont="1" applyFill="1" applyBorder="1" applyAlignment="1" applyProtection="1">
      <alignment horizontal="center" vertical="center"/>
      <protection hidden="1"/>
    </xf>
    <xf numFmtId="0" fontId="50"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6" fillId="0" borderId="0" xfId="38" applyFont="1"/>
    <xf numFmtId="0" fontId="58"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6"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9"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0" xfId="47" applyNumberFormat="1" applyFont="1" applyFill="1" applyBorder="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10" borderId="0" xfId="0" applyFill="1" applyAlignment="1" applyProtection="1">
      <alignment vertical="center"/>
      <protection hidden="1"/>
    </xf>
    <xf numFmtId="0" fontId="0" fillId="10" borderId="0" xfId="0" applyFill="1" applyProtection="1">
      <protection hidden="1"/>
    </xf>
    <xf numFmtId="0" fontId="77" fillId="0" borderId="0" xfId="52" applyFont="1" applyBorder="1" applyAlignment="1" applyProtection="1">
      <alignment vertical="center"/>
      <protection hidden="1"/>
    </xf>
    <xf numFmtId="0" fontId="9" fillId="0" borderId="0" xfId="47" applyNumberFormat="1" applyFont="1" applyFill="1" applyBorder="1" applyAlignment="1" applyProtection="1">
      <alignment horizontal="left" vertical="center" indent="5"/>
      <protection hidden="1"/>
    </xf>
    <xf numFmtId="0" fontId="9" fillId="0" borderId="0" xfId="0" applyFont="1" applyAlignment="1" applyProtection="1">
      <alignment horizontal="justify" vertical="center" wrapText="1"/>
      <protection hidden="1"/>
    </xf>
    <xf numFmtId="0" fontId="5" fillId="0" borderId="0" xfId="35" applyFont="1" applyFill="1" applyBorder="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Border="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Border="1" applyAlignment="1" applyProtection="1">
      <alignment horizontal="center" vertical="top"/>
      <protection hidden="1"/>
    </xf>
    <xf numFmtId="0" fontId="60" fillId="0" borderId="0" xfId="52" applyFont="1" applyBorder="1" applyAlignment="1" applyProtection="1">
      <alignment horizontal="justify" vertical="center"/>
      <protection hidden="1"/>
    </xf>
    <xf numFmtId="0" fontId="46" fillId="10" borderId="26" xfId="0" applyFont="1" applyFill="1" applyBorder="1" applyAlignment="1" applyProtection="1">
      <alignment vertical="center"/>
      <protection hidden="1"/>
    </xf>
    <xf numFmtId="0" fontId="46" fillId="10"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horizontal="center" vertical="center"/>
      <protection hidden="1"/>
    </xf>
    <xf numFmtId="0" fontId="2" fillId="0" borderId="0" xfId="0" applyFont="1" applyFill="1" applyProtection="1">
      <protection hidden="1"/>
    </xf>
    <xf numFmtId="0" fontId="2" fillId="0" borderId="0" xfId="0" applyFont="1" applyAlignment="1" applyProtection="1">
      <alignment horizontal="center"/>
      <protection hidden="1"/>
    </xf>
    <xf numFmtId="0" fontId="9" fillId="0" borderId="0"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8" borderId="0" xfId="39" applyFont="1" applyFill="1" applyAlignment="1" applyProtection="1">
      <alignment vertical="center"/>
      <protection hidden="1"/>
    </xf>
    <xf numFmtId="0" fontId="9" fillId="8" borderId="0" xfId="39" applyFont="1" applyFill="1" applyProtection="1">
      <protection hidden="1"/>
    </xf>
    <xf numFmtId="0" fontId="9" fillId="9" borderId="0" xfId="39" applyFont="1" applyFill="1" applyAlignment="1" applyProtection="1">
      <alignment vertical="center"/>
      <protection hidden="1"/>
    </xf>
    <xf numFmtId="0" fontId="9" fillId="9"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10" fillId="9" borderId="6" xfId="39" applyFont="1" applyFill="1" applyBorder="1" applyAlignment="1" applyProtection="1">
      <alignment vertical="center" wrapText="1"/>
      <protection hidden="1"/>
    </xf>
    <xf numFmtId="0" fontId="10" fillId="0" borderId="6" xfId="39" applyFont="1" applyFill="1" applyBorder="1" applyAlignment="1" applyProtection="1">
      <alignment vertical="center" wrapText="1"/>
      <protection hidden="1"/>
    </xf>
    <xf numFmtId="2" fontId="9" fillId="0" borderId="6" xfId="39" applyNumberFormat="1" applyFont="1" applyFill="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Font="1" applyBorder="1"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70"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9" borderId="6" xfId="39" applyFont="1" applyFill="1" applyBorder="1" applyAlignment="1" applyProtection="1">
      <alignment horizontal="left" vertical="center" wrapText="1"/>
      <protection hidden="1"/>
    </xf>
    <xf numFmtId="0" fontId="70" fillId="0" borderId="26" xfId="39" applyFont="1" applyBorder="1" applyAlignment="1" applyProtection="1">
      <alignment horizontal="center" vertical="center"/>
      <protection hidden="1"/>
    </xf>
    <xf numFmtId="0" fontId="50" fillId="0" borderId="0" xfId="0" applyFont="1" applyBorder="1" applyAlignment="1">
      <alignment horizontal="left"/>
    </xf>
    <xf numFmtId="0" fontId="9" fillId="0" borderId="6" xfId="37" applyFont="1" applyBorder="1" applyAlignment="1" applyProtection="1">
      <alignment horizontal="center" vertical="center" wrapText="1"/>
      <protection hidden="1"/>
    </xf>
    <xf numFmtId="0" fontId="10" fillId="9" borderId="6" xfId="37" applyFont="1" applyFill="1" applyBorder="1" applyAlignment="1" applyProtection="1">
      <alignment vertical="center" wrapText="1"/>
      <protection hidden="1"/>
    </xf>
    <xf numFmtId="0" fontId="9" fillId="9" borderId="0" xfId="37" applyFont="1" applyFill="1" applyAlignment="1" applyProtection="1">
      <alignment vertical="center"/>
      <protection hidden="1"/>
    </xf>
    <xf numFmtId="0" fontId="9" fillId="9"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9" fillId="0" borderId="6" xfId="39" applyFont="1" applyBorder="1" applyAlignment="1" applyProtection="1">
      <alignment horizontal="justify" vertical="top" wrapText="1"/>
      <protection hidden="1"/>
    </xf>
    <xf numFmtId="0" fontId="9" fillId="0" borderId="6" xfId="39" applyFont="1" applyFill="1" applyBorder="1" applyAlignment="1" applyProtection="1">
      <alignment horizontal="left" vertical="center" wrapText="1"/>
      <protection hidden="1"/>
    </xf>
    <xf numFmtId="0" fontId="9" fillId="0" borderId="6" xfId="39" applyFont="1" applyFill="1" applyBorder="1" applyAlignment="1" applyProtection="1">
      <alignment vertical="center"/>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8" borderId="6" xfId="39" applyFont="1" applyFill="1" applyBorder="1" applyAlignment="1" applyProtection="1">
      <alignment horizontal="center" vertical="center" wrapText="1"/>
      <protection hidden="1"/>
    </xf>
    <xf numFmtId="0" fontId="10" fillId="9"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Fill="1" applyBorder="1" applyAlignment="1" applyProtection="1">
      <alignment horizontal="center" vertical="center" wrapText="1"/>
      <protection hidden="1"/>
    </xf>
    <xf numFmtId="0" fontId="9" fillId="0" borderId="6" xfId="39" applyFont="1" applyFill="1" applyBorder="1" applyAlignment="1" applyProtection="1">
      <alignment vertical="center" wrapText="1"/>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Alignment="1" applyProtection="1">
      <alignment horizontal="center" vertical="center"/>
      <protection hidden="1"/>
    </xf>
    <xf numFmtId="0" fontId="2" fillId="0" borderId="0" xfId="46" applyFont="1" applyProtection="1">
      <protection hidden="1"/>
    </xf>
    <xf numFmtId="0" fontId="49" fillId="0" borderId="0" xfId="0" applyFont="1" applyAlignment="1" applyProtection="1">
      <alignment vertical="top"/>
      <protection hidden="1"/>
    </xf>
    <xf numFmtId="0" fontId="5" fillId="0" borderId="0" xfId="0" applyFont="1" applyAlignment="1" applyProtection="1">
      <alignment vertical="center"/>
      <protection hidden="1"/>
    </xf>
    <xf numFmtId="0" fontId="5" fillId="2" borderId="26" xfId="0" applyFont="1" applyFill="1" applyBorder="1" applyAlignment="1" applyProtection="1">
      <alignment vertical="top" wrapText="1"/>
      <protection locked="0"/>
    </xf>
    <xf numFmtId="0" fontId="0" fillId="10" borderId="10" xfId="0" applyFill="1" applyBorder="1" applyAlignment="1" applyProtection="1">
      <alignment vertical="center"/>
      <protection hidden="1"/>
    </xf>
    <xf numFmtId="0" fontId="9" fillId="0" borderId="0" xfId="0" applyFont="1" applyAlignment="1" applyProtection="1">
      <alignment horizontal="left" vertical="top" wrapText="1"/>
      <protection hidden="1"/>
    </xf>
    <xf numFmtId="0" fontId="83" fillId="0" borderId="0" xfId="39" applyFont="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1" borderId="33"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4" fillId="0" borderId="7" xfId="52" applyFont="1" applyBorder="1" applyAlignment="1" applyProtection="1">
      <alignment horizontal="center" vertical="center" textRotation="90"/>
      <protection hidden="1"/>
    </xf>
    <xf numFmtId="0" fontId="64" fillId="0" borderId="14" xfId="52" applyFont="1" applyBorder="1" applyAlignment="1" applyProtection="1">
      <alignment horizontal="center" vertical="center" textRotation="90"/>
      <protection hidden="1"/>
    </xf>
    <xf numFmtId="0" fontId="64" fillId="0" borderId="13"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Border="1" applyAlignment="1" applyProtection="1">
      <alignment horizontal="center" vertical="center"/>
      <protection hidden="1"/>
    </xf>
    <xf numFmtId="0" fontId="74" fillId="6" borderId="3" xfId="52" applyFont="1" applyFill="1" applyBorder="1" applyAlignment="1" applyProtection="1">
      <alignment horizontal="justify" vertical="center"/>
      <protection hidden="1"/>
    </xf>
    <xf numFmtId="0" fontId="74" fillId="6" borderId="10" xfId="52" applyFont="1" applyFill="1" applyBorder="1" applyAlignment="1" applyProtection="1">
      <alignment horizontal="justify" vertical="center"/>
      <protection hidden="1"/>
    </xf>
    <xf numFmtId="0" fontId="2"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ont="1" applyFill="1" applyBorder="1" applyAlignment="1" applyProtection="1">
      <alignment horizontal="left" vertical="center"/>
      <protection locked="0"/>
    </xf>
    <xf numFmtId="0" fontId="2" fillId="2" borderId="15"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7" fillId="5"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4" xfId="0" applyFont="1" applyBorder="1" applyAlignment="1" applyProtection="1">
      <alignment horizontal="left" vertical="top"/>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Fill="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81" fillId="0" borderId="0" xfId="0" applyFont="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11" fillId="11" borderId="11"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2" borderId="26"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10" fillId="0" borderId="0" xfId="47" applyNumberFormat="1" applyFont="1" applyFill="1" applyBorder="1" applyAlignment="1" applyProtection="1">
      <alignment horizontal="left" vertical="center"/>
      <protection hidden="1"/>
    </xf>
    <xf numFmtId="0" fontId="5" fillId="0" borderId="11" xfId="0" applyFont="1" applyBorder="1" applyAlignment="1" applyProtection="1">
      <alignment horizontal="center" vertical="top" wrapText="1"/>
      <protection hidden="1"/>
    </xf>
    <xf numFmtId="0" fontId="5" fillId="0" borderId="0" xfId="0" applyFont="1" applyBorder="1" applyAlignment="1" applyProtection="1">
      <alignment horizontal="center" vertical="top" wrapText="1"/>
      <protection hidden="1"/>
    </xf>
    <xf numFmtId="0" fontId="8" fillId="0" borderId="7"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quotePrefix="1" applyFont="1" applyFill="1" applyAlignment="1">
      <alignment horizontal="left" vertical="center" wrapText="1"/>
    </xf>
    <xf numFmtId="0" fontId="9" fillId="0" borderId="0" xfId="0" applyFont="1" applyFill="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10" fillId="13"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8" borderId="26" xfId="39" applyFont="1" applyFill="1" applyBorder="1" applyAlignment="1" applyProtection="1">
      <alignment horizontal="left" vertical="center" wrapText="1"/>
      <protection hidden="1"/>
    </xf>
    <xf numFmtId="0" fontId="10" fillId="8" borderId="3" xfId="39" applyFont="1" applyFill="1" applyBorder="1" applyAlignment="1" applyProtection="1">
      <alignment horizontal="left" vertical="center" wrapText="1"/>
      <protection hidden="1"/>
    </xf>
    <xf numFmtId="0" fontId="10" fillId="8" borderId="10" xfId="39"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10" fillId="9" borderId="26" xfId="37" applyFont="1" applyFill="1" applyBorder="1" applyAlignment="1" applyProtection="1">
      <alignment horizontal="left" vertical="center" wrapText="1"/>
      <protection hidden="1"/>
    </xf>
    <xf numFmtId="0" fontId="10" fillId="9" borderId="3" xfId="37" applyFont="1" applyFill="1" applyBorder="1" applyAlignment="1" applyProtection="1">
      <alignment horizontal="left" vertical="center" wrapText="1"/>
      <protection hidden="1"/>
    </xf>
    <xf numFmtId="0" fontId="10" fillId="9" borderId="10"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0" xfId="38" applyFont="1" applyBorder="1" applyAlignment="1">
      <alignment horizontal="left" vertical="top" wrapText="1"/>
    </xf>
    <xf numFmtId="0" fontId="82" fillId="0" borderId="3" xfId="38" applyFont="1" applyBorder="1" applyAlignment="1">
      <alignment horizontal="left" vertical="top" wrapText="1"/>
    </xf>
    <xf numFmtId="0" fontId="82" fillId="0" borderId="10" xfId="38" applyFont="1" applyBorder="1" applyAlignment="1">
      <alignment horizontal="left" vertical="top" wrapText="1"/>
    </xf>
    <xf numFmtId="0" fontId="10" fillId="9" borderId="26" xfId="39" applyFont="1" applyFill="1" applyBorder="1" applyAlignment="1" applyProtection="1">
      <alignment horizontal="left" vertical="center" wrapText="1"/>
      <protection hidden="1"/>
    </xf>
    <xf numFmtId="0" fontId="10" fillId="9" borderId="3" xfId="39" applyFont="1" applyFill="1" applyBorder="1" applyAlignment="1" applyProtection="1">
      <alignment horizontal="left" vertical="center" wrapText="1"/>
      <protection hidden="1"/>
    </xf>
    <xf numFmtId="0" fontId="10" fillId="9" borderId="10" xfId="39" applyFont="1" applyFill="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0" xfId="39" applyFont="1" applyBorder="1" applyAlignment="1" applyProtection="1">
      <alignment horizontal="left" vertical="center" wrapText="1"/>
      <protection hidden="1"/>
    </xf>
    <xf numFmtId="0" fontId="83" fillId="0" borderId="24" xfId="39" applyFont="1" applyBorder="1" applyAlignment="1" applyProtection="1">
      <alignment horizontal="center" vertical="center" wrapText="1"/>
      <protection hidden="1"/>
    </xf>
    <xf numFmtId="0" fontId="10" fillId="9" borderId="26" xfId="38" applyFont="1" applyFill="1" applyBorder="1" applyAlignment="1" applyProtection="1">
      <alignment horizontal="left" vertical="center" wrapText="1"/>
      <protection hidden="1"/>
    </xf>
    <xf numFmtId="0" fontId="10" fillId="9" borderId="3" xfId="38" applyFont="1" applyFill="1" applyBorder="1" applyAlignment="1" applyProtection="1">
      <alignment horizontal="left" vertical="center" wrapText="1"/>
      <protection hidden="1"/>
    </xf>
    <xf numFmtId="0" fontId="10" fillId="9" borderId="10" xfId="38" applyFont="1" applyFill="1" applyBorder="1" applyAlignment="1" applyProtection="1">
      <alignment horizontal="left" vertical="center" wrapText="1"/>
      <protection hidden="1"/>
    </xf>
    <xf numFmtId="0" fontId="70" fillId="0" borderId="6" xfId="39" applyFont="1" applyBorder="1" applyAlignment="1" applyProtection="1">
      <alignment horizontal="center"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9" borderId="6" xfId="39" applyFont="1" applyFill="1" applyBorder="1" applyAlignment="1" applyProtection="1">
      <alignment horizontal="left" vertical="center"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78" fillId="0" borderId="29" xfId="33" applyFont="1" applyBorder="1" applyAlignment="1" applyProtection="1">
      <alignment horizontal="center" vertical="center"/>
      <protection hidden="1"/>
    </xf>
    <xf numFmtId="0" fontId="78" fillId="0" borderId="35" xfId="33" applyFont="1" applyBorder="1" applyAlignment="1" applyProtection="1">
      <alignment horizontal="center" vertical="center"/>
      <protection hidden="1"/>
    </xf>
    <xf numFmtId="0" fontId="78"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Border="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Border="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50" fillId="0" borderId="0" xfId="0" applyFont="1" applyBorder="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2" borderId="0" xfId="0" applyFont="1" applyFill="1" applyAlignment="1" applyProtection="1">
      <alignment horizontal="justify" vertical="top" wrapText="1"/>
      <protection hidden="1"/>
    </xf>
    <xf numFmtId="0" fontId="9" fillId="0" borderId="0" xfId="53" applyFont="1" applyFill="1"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Border="1" applyAlignment="1" applyProtection="1">
      <alignment horizontal="left" wrapText="1"/>
      <protection hidden="1"/>
    </xf>
    <xf numFmtId="0" fontId="9" fillId="0" borderId="0" xfId="0" applyFont="1" applyBorder="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Fill="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11" borderId="11" xfId="52" applyFont="1" applyFill="1" applyBorder="1" applyAlignment="1" applyProtection="1">
      <alignment horizontal="center" vertical="center" wrapText="1"/>
      <protection hidden="1"/>
    </xf>
    <xf numFmtId="0" fontId="64" fillId="11" borderId="0" xfId="52" applyFont="1" applyFill="1" applyBorder="1" applyAlignment="1" applyProtection="1">
      <alignment horizontal="center" vertical="center" wrapText="1"/>
      <protection hidden="1"/>
    </xf>
    <xf numFmtId="0" fontId="9" fillId="2" borderId="0" xfId="0" applyFont="1" applyFill="1" applyBorder="1" applyAlignment="1" applyProtection="1">
      <alignment horizontal="justify" vertical="center" wrapText="1"/>
      <protection locked="0"/>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56" fillId="0" borderId="0"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top" wrapText="1"/>
      <protection hidden="1"/>
    </xf>
    <xf numFmtId="0" fontId="9" fillId="13" borderId="0" xfId="0" applyFont="1" applyFill="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69" fillId="11" borderId="0" xfId="52" applyFont="1" applyFill="1" applyBorder="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9" fillId="0" borderId="0" xfId="0" applyFont="1" applyBorder="1" applyAlignment="1" applyProtection="1">
      <alignment horizontal="justify" vertical="center" wrapText="1"/>
      <protection hidden="1"/>
    </xf>
    <xf numFmtId="171" fontId="9" fillId="0" borderId="0" xfId="0" applyNumberFormat="1" applyFont="1" applyFill="1" applyBorder="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29">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48" Type="http://schemas.openxmlformats.org/officeDocument/2006/relationships/usernames" Target="revisions/userNam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fmlaLink="$H$21" lockText="1" noThreeD="1"/>
</file>

<file path=xl/ctrlProps/ctrlProp3.xml><?xml version="1.0" encoding="utf-8"?>
<formControlPr xmlns="http://schemas.microsoft.com/office/spreadsheetml/2009/9/main" objectType="CheckBox" fmlaLink="$H$20" lockText="1" noThreeD="1"/>
</file>

<file path=xl/ctrlProps/ctrlProp4.xml><?xml version="1.0" encoding="utf-8"?>
<formControlPr xmlns="http://schemas.microsoft.com/office/spreadsheetml/2009/9/main" objectType="Radio" firstButton="1" fmlaLink="$H$72" lockText="1" noThreeD="1"/>
</file>

<file path=xl/ctrlProps/ctrlProp5.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7'!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14</xdr:row>
      <xdr:rowOff>11430</xdr:rowOff>
    </xdr:from>
    <xdr:to>
      <xdr:col>5</xdr:col>
      <xdr:colOff>0</xdr:colOff>
      <xdr:row>15</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16</xdr:row>
      <xdr:rowOff>209550</xdr:rowOff>
    </xdr:from>
    <xdr:to>
      <xdr:col>2</xdr:col>
      <xdr:colOff>2428875</xdr:colOff>
      <xdr:row>19</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16</xdr:row>
      <xdr:rowOff>219075</xdr:rowOff>
    </xdr:from>
    <xdr:to>
      <xdr:col>4</xdr:col>
      <xdr:colOff>457200</xdr:colOff>
      <xdr:row>19</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A00-000033880100}"/>
            </a:ext>
          </a:extLst>
        </xdr:cNvPr>
        <xdr:cNvGrpSpPr>
          <a:grpSpLocks/>
        </xdr:cNvGrpSpPr>
      </xdr:nvGrpSpPr>
      <xdr:grpSpPr bwMode="auto">
        <a:xfrm>
          <a:off x="7848600" y="47625"/>
          <a:ext cx="1123950" cy="1000125"/>
          <a:chOff x="738" y="5"/>
          <a:chExt cx="116" cy="73"/>
        </a:xfrm>
      </xdr:grpSpPr>
      <xdr:sp macro="" textlink="">
        <xdr:nvSpPr>
          <xdr:cNvPr id="100405" name="AutoShape 2">
            <a:extLst>
              <a:ext uri="{FF2B5EF4-FFF2-40B4-BE49-F238E27FC236}">
                <a16:creationId xmlns:a16="http://schemas.microsoft.com/office/drawing/2014/main" id="{00000000-0008-0000-0A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A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A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B00-00001C2F0100}"/>
            </a:ext>
          </a:extLst>
        </xdr:cNvPr>
        <xdr:cNvGrpSpPr>
          <a:grpSpLocks/>
        </xdr:cNvGrpSpPr>
      </xdr:nvGrpSpPr>
      <xdr:grpSpPr bwMode="auto">
        <a:xfrm>
          <a:off x="8037195" y="47625"/>
          <a:ext cx="1135380" cy="866775"/>
          <a:chOff x="738" y="5"/>
          <a:chExt cx="116" cy="73"/>
        </a:xfrm>
      </xdr:grpSpPr>
      <xdr:sp macro="" textlink="">
        <xdr:nvSpPr>
          <xdr:cNvPr id="77597" name="AutoShape 2">
            <a:extLst>
              <a:ext uri="{FF2B5EF4-FFF2-40B4-BE49-F238E27FC236}">
                <a16:creationId xmlns:a16="http://schemas.microsoft.com/office/drawing/2014/main" id="{00000000-0008-0000-0B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B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180975</xdr:colOff>
      <xdr:row>0</xdr:row>
      <xdr:rowOff>114300</xdr:rowOff>
    </xdr:from>
    <xdr:to>
      <xdr:col>11</xdr:col>
      <xdr:colOff>419100</xdr:colOff>
      <xdr:row>2</xdr:row>
      <xdr:rowOff>600075</xdr:rowOff>
    </xdr:to>
    <xdr:grpSp>
      <xdr:nvGrpSpPr>
        <xdr:cNvPr id="78620" name="Group 4">
          <a:extLst>
            <a:ext uri="{FF2B5EF4-FFF2-40B4-BE49-F238E27FC236}">
              <a16:creationId xmlns:a16="http://schemas.microsoft.com/office/drawing/2014/main" id="{00000000-0008-0000-0C00-00001C330100}"/>
            </a:ext>
          </a:extLst>
        </xdr:cNvPr>
        <xdr:cNvGrpSpPr>
          <a:grpSpLocks/>
        </xdr:cNvGrpSpPr>
      </xdr:nvGrpSpPr>
      <xdr:grpSpPr bwMode="auto">
        <a:xfrm>
          <a:off x="9622155" y="114300"/>
          <a:ext cx="2112645" cy="1102995"/>
          <a:chOff x="8106711" y="101208"/>
          <a:chExt cx="2139950" cy="887942"/>
        </a:xfrm>
      </xdr:grpSpPr>
      <xdr:sp macro="" textlink="">
        <xdr:nvSpPr>
          <xdr:cNvPr id="78621" name="AutoShape 2">
            <a:extLst>
              <a:ext uri="{FF2B5EF4-FFF2-40B4-BE49-F238E27FC236}">
                <a16:creationId xmlns:a16="http://schemas.microsoft.com/office/drawing/2014/main" id="{00000000-0008-0000-0C00-00001D330100}"/>
              </a:ext>
            </a:extLst>
          </xdr:cNvPr>
          <xdr:cNvSpPr>
            <a:spLocks noChangeArrowheads="1"/>
          </xdr:cNvSpPr>
        </xdr:nvSpPr>
        <xdr:spPr bwMode="auto">
          <a:xfrm>
            <a:off x="8106711" y="101208"/>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C00-000003300000}"/>
              </a:ext>
            </a:extLst>
          </xdr:cNvPr>
          <xdr:cNvSpPr txBox="1">
            <a:spLocks noChangeArrowheads="1"/>
          </xdr:cNvSpPr>
        </xdr:nvSpPr>
        <xdr:spPr bwMode="auto">
          <a:xfrm>
            <a:off x="8303639" y="330847"/>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D00-00001C370100}"/>
            </a:ext>
          </a:extLst>
        </xdr:cNvPr>
        <xdr:cNvGrpSpPr>
          <a:grpSpLocks/>
        </xdr:cNvGrpSpPr>
      </xdr:nvGrpSpPr>
      <xdr:grpSpPr bwMode="auto">
        <a:xfrm>
          <a:off x="9725025" y="9525"/>
          <a:ext cx="3171825" cy="923925"/>
          <a:chOff x="738" y="5"/>
          <a:chExt cx="116" cy="73"/>
        </a:xfrm>
      </xdr:grpSpPr>
      <xdr:sp macro="" textlink="">
        <xdr:nvSpPr>
          <xdr:cNvPr id="79645" name="AutoShape 2">
            <a:extLst>
              <a:ext uri="{FF2B5EF4-FFF2-40B4-BE49-F238E27FC236}">
                <a16:creationId xmlns:a16="http://schemas.microsoft.com/office/drawing/2014/main" id="{00000000-0008-0000-0D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E00-00001C3B0100}"/>
            </a:ext>
          </a:extLst>
        </xdr:cNvPr>
        <xdr:cNvGrpSpPr>
          <a:grpSpLocks/>
        </xdr:cNvGrpSpPr>
      </xdr:nvGrpSpPr>
      <xdr:grpSpPr bwMode="auto">
        <a:xfrm>
          <a:off x="9001125" y="57150"/>
          <a:ext cx="1143000" cy="809625"/>
          <a:chOff x="738" y="5"/>
          <a:chExt cx="116" cy="73"/>
        </a:xfrm>
      </xdr:grpSpPr>
      <xdr:sp macro="" textlink="">
        <xdr:nvSpPr>
          <xdr:cNvPr id="80669" name="AutoShape 2">
            <a:extLst>
              <a:ext uri="{FF2B5EF4-FFF2-40B4-BE49-F238E27FC236}">
                <a16:creationId xmlns:a16="http://schemas.microsoft.com/office/drawing/2014/main" id="{00000000-0008-0000-0E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0F00-000005000000}"/>
            </a:ext>
          </a:extLst>
        </xdr:cNvPr>
        <xdr:cNvGrpSpPr>
          <a:grpSpLocks/>
        </xdr:cNvGrpSpPr>
      </xdr:nvGrpSpPr>
      <xdr:grpSpPr bwMode="auto">
        <a:xfrm>
          <a:off x="9305925" y="66675"/>
          <a:ext cx="2095500" cy="885825"/>
          <a:chOff x="919" y="4"/>
          <a:chExt cx="116" cy="73"/>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000-00001C430100}"/>
            </a:ext>
          </a:extLst>
        </xdr:cNvPr>
        <xdr:cNvGrpSpPr>
          <a:grpSpLocks/>
        </xdr:cNvGrpSpPr>
      </xdr:nvGrpSpPr>
      <xdr:grpSpPr bwMode="auto">
        <a:xfrm>
          <a:off x="8244840" y="47625"/>
          <a:ext cx="1135380" cy="641985"/>
          <a:chOff x="738" y="5"/>
          <a:chExt cx="116" cy="73"/>
        </a:xfrm>
      </xdr:grpSpPr>
      <xdr:sp macro="" textlink="">
        <xdr:nvSpPr>
          <xdr:cNvPr id="82717" name="AutoShape 2">
            <a:extLst>
              <a:ext uri="{FF2B5EF4-FFF2-40B4-BE49-F238E27FC236}">
                <a16:creationId xmlns:a16="http://schemas.microsoft.com/office/drawing/2014/main" id="{00000000-0008-0000-10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100-00001C470100}"/>
            </a:ext>
          </a:extLst>
        </xdr:cNvPr>
        <xdr:cNvGrpSpPr>
          <a:grpSpLocks/>
        </xdr:cNvGrpSpPr>
      </xdr:nvGrpSpPr>
      <xdr:grpSpPr bwMode="auto">
        <a:xfrm>
          <a:off x="8557260" y="47625"/>
          <a:ext cx="1135380" cy="847725"/>
          <a:chOff x="738" y="5"/>
          <a:chExt cx="116" cy="73"/>
        </a:xfrm>
      </xdr:grpSpPr>
      <xdr:sp macro="" textlink="">
        <xdr:nvSpPr>
          <xdr:cNvPr id="83741" name="AutoShape 2">
            <a:extLst>
              <a:ext uri="{FF2B5EF4-FFF2-40B4-BE49-F238E27FC236}">
                <a16:creationId xmlns:a16="http://schemas.microsoft.com/office/drawing/2014/main" id="{00000000-0008-0000-11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200-00001C4B0100}"/>
            </a:ext>
          </a:extLst>
        </xdr:cNvPr>
        <xdr:cNvGrpSpPr>
          <a:grpSpLocks/>
        </xdr:cNvGrpSpPr>
      </xdr:nvGrpSpPr>
      <xdr:grpSpPr bwMode="auto">
        <a:xfrm>
          <a:off x="7882890" y="451485"/>
          <a:ext cx="1135380" cy="699135"/>
          <a:chOff x="738" y="5"/>
          <a:chExt cx="116" cy="73"/>
        </a:xfrm>
      </xdr:grpSpPr>
      <xdr:sp macro="" textlink="">
        <xdr:nvSpPr>
          <xdr:cNvPr id="84765" name="AutoShape 2">
            <a:extLst>
              <a:ext uri="{FF2B5EF4-FFF2-40B4-BE49-F238E27FC236}">
                <a16:creationId xmlns:a16="http://schemas.microsoft.com/office/drawing/2014/main" id="{00000000-0008-0000-12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300-000026630000}"/>
            </a:ext>
          </a:extLst>
        </xdr:cNvPr>
        <xdr:cNvGrpSpPr>
          <a:grpSpLocks/>
        </xdr:cNvGrpSpPr>
      </xdr:nvGrpSpPr>
      <xdr:grpSpPr bwMode="auto">
        <a:xfrm>
          <a:off x="8947785" y="57150"/>
          <a:ext cx="1230630" cy="1108710"/>
          <a:chOff x="738" y="5"/>
          <a:chExt cx="116" cy="73"/>
        </a:xfrm>
      </xdr:grpSpPr>
      <xdr:sp macro="" textlink="">
        <xdr:nvSpPr>
          <xdr:cNvPr id="25383" name="AutoShape 3">
            <a:extLst>
              <a:ext uri="{FF2B5EF4-FFF2-40B4-BE49-F238E27FC236}">
                <a16:creationId xmlns:a16="http://schemas.microsoft.com/office/drawing/2014/main" id="{00000000-0008-0000-13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609600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783830" y="47625"/>
          <a:ext cx="720090" cy="678180"/>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400-000020530100}"/>
            </a:ext>
          </a:extLst>
        </xdr:cNvPr>
        <xdr:cNvGrpSpPr>
          <a:grpSpLocks/>
        </xdr:cNvGrpSpPr>
      </xdr:nvGrpSpPr>
      <xdr:grpSpPr bwMode="auto">
        <a:xfrm>
          <a:off x="7339965" y="523875"/>
          <a:ext cx="1135380" cy="1243965"/>
          <a:chOff x="738" y="5"/>
          <a:chExt cx="116" cy="73"/>
        </a:xfrm>
      </xdr:grpSpPr>
      <xdr:sp macro="" textlink="">
        <xdr:nvSpPr>
          <xdr:cNvPr id="86817" name="AutoShape 2">
            <a:extLst>
              <a:ext uri="{FF2B5EF4-FFF2-40B4-BE49-F238E27FC236}">
                <a16:creationId xmlns:a16="http://schemas.microsoft.com/office/drawing/2014/main" id="{00000000-0008-0000-14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500-00001C570100}"/>
            </a:ext>
          </a:extLst>
        </xdr:cNvPr>
        <xdr:cNvGrpSpPr>
          <a:grpSpLocks/>
        </xdr:cNvGrpSpPr>
      </xdr:nvGrpSpPr>
      <xdr:grpSpPr bwMode="auto">
        <a:xfrm>
          <a:off x="8576733" y="57150"/>
          <a:ext cx="1138767" cy="789517"/>
          <a:chOff x="738" y="5"/>
          <a:chExt cx="116" cy="73"/>
        </a:xfrm>
      </xdr:grpSpPr>
      <xdr:sp macro="" textlink="">
        <xdr:nvSpPr>
          <xdr:cNvPr id="87837" name="AutoShape 2">
            <a:extLst>
              <a:ext uri="{FF2B5EF4-FFF2-40B4-BE49-F238E27FC236}">
                <a16:creationId xmlns:a16="http://schemas.microsoft.com/office/drawing/2014/main" id="{00000000-0008-0000-15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600-00001C5B0100}"/>
            </a:ext>
          </a:extLst>
        </xdr:cNvPr>
        <xdr:cNvGrpSpPr>
          <a:grpSpLocks/>
        </xdr:cNvGrpSpPr>
      </xdr:nvGrpSpPr>
      <xdr:grpSpPr bwMode="auto">
        <a:xfrm>
          <a:off x="7200900" y="47625"/>
          <a:ext cx="1135380" cy="969645"/>
          <a:chOff x="738" y="5"/>
          <a:chExt cx="116" cy="73"/>
        </a:xfrm>
      </xdr:grpSpPr>
      <xdr:sp macro="" textlink="">
        <xdr:nvSpPr>
          <xdr:cNvPr id="88861" name="AutoShape 2">
            <a:extLst>
              <a:ext uri="{FF2B5EF4-FFF2-40B4-BE49-F238E27FC236}">
                <a16:creationId xmlns:a16="http://schemas.microsoft.com/office/drawing/2014/main" id="{00000000-0008-0000-16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700-00001C5F0100}"/>
            </a:ext>
          </a:extLst>
        </xdr:cNvPr>
        <xdr:cNvGrpSpPr>
          <a:grpSpLocks/>
        </xdr:cNvGrpSpPr>
      </xdr:nvGrpSpPr>
      <xdr:grpSpPr bwMode="auto">
        <a:xfrm>
          <a:off x="7210425" y="209550"/>
          <a:ext cx="5695950" cy="695325"/>
          <a:chOff x="738" y="5"/>
          <a:chExt cx="116" cy="73"/>
        </a:xfrm>
      </xdr:grpSpPr>
      <xdr:sp macro="" textlink="">
        <xdr:nvSpPr>
          <xdr:cNvPr id="89885" name="AutoShape 2">
            <a:extLst>
              <a:ext uri="{FF2B5EF4-FFF2-40B4-BE49-F238E27FC236}">
                <a16:creationId xmlns:a16="http://schemas.microsoft.com/office/drawing/2014/main" id="{00000000-0008-0000-17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800-00001C630100}"/>
            </a:ext>
          </a:extLst>
        </xdr:cNvPr>
        <xdr:cNvGrpSpPr>
          <a:grpSpLocks/>
        </xdr:cNvGrpSpPr>
      </xdr:nvGrpSpPr>
      <xdr:grpSpPr bwMode="auto">
        <a:xfrm>
          <a:off x="8883015" y="57150"/>
          <a:ext cx="1135380" cy="763905"/>
          <a:chOff x="738" y="5"/>
          <a:chExt cx="116" cy="73"/>
        </a:xfrm>
      </xdr:grpSpPr>
      <xdr:sp macro="" textlink="">
        <xdr:nvSpPr>
          <xdr:cNvPr id="90909" name="AutoShape 2">
            <a:extLst>
              <a:ext uri="{FF2B5EF4-FFF2-40B4-BE49-F238E27FC236}">
                <a16:creationId xmlns:a16="http://schemas.microsoft.com/office/drawing/2014/main" id="{00000000-0008-0000-18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900-0000147E0100}"/>
            </a:ext>
          </a:extLst>
        </xdr:cNvPr>
        <xdr:cNvGrpSpPr>
          <a:grpSpLocks/>
        </xdr:cNvGrpSpPr>
      </xdr:nvGrpSpPr>
      <xdr:grpSpPr bwMode="auto">
        <a:xfrm>
          <a:off x="7879080" y="57150"/>
          <a:ext cx="1213485" cy="920115"/>
          <a:chOff x="711" y="6"/>
          <a:chExt cx="125" cy="73"/>
        </a:xfrm>
      </xdr:grpSpPr>
      <xdr:sp macro="" textlink="">
        <xdr:nvSpPr>
          <xdr:cNvPr id="97817" name="AutoShape 8">
            <a:extLst>
              <a:ext uri="{FF2B5EF4-FFF2-40B4-BE49-F238E27FC236}">
                <a16:creationId xmlns:a16="http://schemas.microsoft.com/office/drawing/2014/main" id="{00000000-0008-0000-19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9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21</xdr:row>
      <xdr:rowOff>133350</xdr:rowOff>
    </xdr:from>
    <xdr:to>
      <xdr:col>7</xdr:col>
      <xdr:colOff>657225</xdr:colOff>
      <xdr:row>21</xdr:row>
      <xdr:rowOff>339163</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21</xdr:row>
      <xdr:rowOff>123825</xdr:rowOff>
    </xdr:from>
    <xdr:to>
      <xdr:col>9</xdr:col>
      <xdr:colOff>63131</xdr:colOff>
      <xdr:row>21</xdr:row>
      <xdr:rowOff>321945</xdr:rowOff>
    </xdr:to>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21</xdr:row>
      <xdr:rowOff>38100</xdr:rowOff>
    </xdr:from>
    <xdr:to>
      <xdr:col>10</xdr:col>
      <xdr:colOff>89536</xdr:colOff>
      <xdr:row>21</xdr:row>
      <xdr:rowOff>321828</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300-00001C0F0000}"/>
            </a:ext>
          </a:extLst>
        </xdr:cNvPr>
        <xdr:cNvGrpSpPr>
          <a:grpSpLocks/>
        </xdr:cNvGrpSpPr>
      </xdr:nvGrpSpPr>
      <xdr:grpSpPr bwMode="auto">
        <a:xfrm>
          <a:off x="8783955" y="47625"/>
          <a:ext cx="702945" cy="758190"/>
          <a:chOff x="738" y="5"/>
          <a:chExt cx="116" cy="73"/>
        </a:xfrm>
      </xdr:grpSpPr>
      <xdr:sp macro="" textlink="">
        <xdr:nvSpPr>
          <xdr:cNvPr id="3869" name="AutoShape 1">
            <a:extLst>
              <a:ext uri="{FF2B5EF4-FFF2-40B4-BE49-F238E27FC236}">
                <a16:creationId xmlns:a16="http://schemas.microsoft.com/office/drawing/2014/main" id="{00000000-0008-0000-03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400-00001C130000}"/>
            </a:ext>
          </a:extLst>
        </xdr:cNvPr>
        <xdr:cNvGrpSpPr>
          <a:grpSpLocks/>
        </xdr:cNvGrpSpPr>
      </xdr:nvGrpSpPr>
      <xdr:grpSpPr bwMode="auto">
        <a:xfrm>
          <a:off x="8627745" y="28575"/>
          <a:ext cx="1135380" cy="733425"/>
          <a:chOff x="738" y="5"/>
          <a:chExt cx="116" cy="73"/>
        </a:xfrm>
      </xdr:grpSpPr>
      <xdr:sp macro="" textlink="">
        <xdr:nvSpPr>
          <xdr:cNvPr id="4893" name="AutoShape 2">
            <a:extLst>
              <a:ext uri="{FF2B5EF4-FFF2-40B4-BE49-F238E27FC236}">
                <a16:creationId xmlns:a16="http://schemas.microsoft.com/office/drawing/2014/main" id="{00000000-0008-0000-04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4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500-00001C170000}"/>
            </a:ext>
          </a:extLst>
        </xdr:cNvPr>
        <xdr:cNvGrpSpPr>
          <a:grpSpLocks/>
        </xdr:cNvGrpSpPr>
      </xdr:nvGrpSpPr>
      <xdr:grpSpPr bwMode="auto">
        <a:xfrm>
          <a:off x="10347960" y="0"/>
          <a:ext cx="1135380" cy="742950"/>
          <a:chOff x="738" y="5"/>
          <a:chExt cx="116" cy="73"/>
        </a:xfrm>
      </xdr:grpSpPr>
      <xdr:sp macro="" textlink="">
        <xdr:nvSpPr>
          <xdr:cNvPr id="5917" name="AutoShape 2">
            <a:extLst>
              <a:ext uri="{FF2B5EF4-FFF2-40B4-BE49-F238E27FC236}">
                <a16:creationId xmlns:a16="http://schemas.microsoft.com/office/drawing/2014/main" id="{00000000-0008-0000-05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600-00001C1B0000}"/>
            </a:ext>
          </a:extLst>
        </xdr:cNvPr>
        <xdr:cNvGrpSpPr>
          <a:grpSpLocks/>
        </xdr:cNvGrpSpPr>
      </xdr:nvGrpSpPr>
      <xdr:grpSpPr bwMode="auto">
        <a:xfrm>
          <a:off x="7066492" y="57150"/>
          <a:ext cx="1138766" cy="886883"/>
          <a:chOff x="738" y="5"/>
          <a:chExt cx="116" cy="73"/>
        </a:xfrm>
      </xdr:grpSpPr>
      <xdr:sp macro="" textlink="">
        <xdr:nvSpPr>
          <xdr:cNvPr id="6941" name="AutoShape 2">
            <a:extLst>
              <a:ext uri="{FF2B5EF4-FFF2-40B4-BE49-F238E27FC236}">
                <a16:creationId xmlns:a16="http://schemas.microsoft.com/office/drawing/2014/main" id="{00000000-0008-0000-06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700-00001C1F0000}"/>
            </a:ext>
          </a:extLst>
        </xdr:cNvPr>
        <xdr:cNvGrpSpPr>
          <a:grpSpLocks/>
        </xdr:cNvGrpSpPr>
      </xdr:nvGrpSpPr>
      <xdr:grpSpPr bwMode="auto">
        <a:xfrm>
          <a:off x="7655983" y="47625"/>
          <a:ext cx="1121834" cy="860425"/>
          <a:chOff x="738" y="5"/>
          <a:chExt cx="116" cy="73"/>
        </a:xfrm>
      </xdr:grpSpPr>
      <xdr:sp macro="" textlink="">
        <xdr:nvSpPr>
          <xdr:cNvPr id="7965" name="AutoShape 2">
            <a:extLst>
              <a:ext uri="{FF2B5EF4-FFF2-40B4-BE49-F238E27FC236}">
                <a16:creationId xmlns:a16="http://schemas.microsoft.com/office/drawing/2014/main" id="{00000000-0008-0000-07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800-000038840100}"/>
            </a:ext>
          </a:extLst>
        </xdr:cNvPr>
        <xdr:cNvGrpSpPr>
          <a:grpSpLocks/>
        </xdr:cNvGrpSpPr>
      </xdr:nvGrpSpPr>
      <xdr:grpSpPr bwMode="auto">
        <a:xfrm>
          <a:off x="8496300" y="47625"/>
          <a:ext cx="1123950" cy="1009650"/>
          <a:chOff x="738" y="5"/>
          <a:chExt cx="116" cy="73"/>
        </a:xfrm>
      </xdr:grpSpPr>
      <xdr:sp macro="" textlink="">
        <xdr:nvSpPr>
          <xdr:cNvPr id="99386" name="AutoShape 2">
            <a:extLst>
              <a:ext uri="{FF2B5EF4-FFF2-40B4-BE49-F238E27FC236}">
                <a16:creationId xmlns:a16="http://schemas.microsoft.com/office/drawing/2014/main" id="{00000000-0008-0000-08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8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900-0000268C0100}"/>
            </a:ext>
          </a:extLst>
        </xdr:cNvPr>
        <xdr:cNvGrpSpPr>
          <a:grpSpLocks/>
        </xdr:cNvGrpSpPr>
      </xdr:nvGrpSpPr>
      <xdr:grpSpPr bwMode="auto">
        <a:xfrm>
          <a:off x="8201025" y="47625"/>
          <a:ext cx="542925" cy="990600"/>
          <a:chOff x="738" y="5"/>
          <a:chExt cx="116" cy="73"/>
        </a:xfrm>
      </xdr:grpSpPr>
      <xdr:sp macro="" textlink="">
        <xdr:nvSpPr>
          <xdr:cNvPr id="101416" name="AutoShape 2">
            <a:extLst>
              <a:ext uri="{FF2B5EF4-FFF2-40B4-BE49-F238E27FC236}">
                <a16:creationId xmlns:a16="http://schemas.microsoft.com/office/drawing/2014/main" id="{00000000-0008-0000-09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9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121920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9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DE5D15D-CE19-4E4B-AD85-5CC79CAD0113}" protected="1">
  <header guid="{FDE5D15D-CE19-4E4B-AD85-5CC79CAD0113}" dateTime="2022-08-23T11:33:55" maxSheetId="29" userName="Himanshu Mittal {Himanshu Mittal}"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DE5D15D-CE19-4E4B-AD85-5CC79CAD0113}" name="Himanshu Mittal {Himanshu Mittal}" id="-2076823599" dateTime="2022-08-23T11:33:55"/>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ctrlProp" Target="../ctrlProps/ctrlProp2.xml"/><Relationship Id="rId3" Type="http://schemas.openxmlformats.org/officeDocument/2006/relationships/printerSettings" Target="../printerSettings/printerSettings261.bin"/><Relationship Id="rId7" Type="http://schemas.openxmlformats.org/officeDocument/2006/relationships/printerSettings" Target="../printerSettings/printerSettings265.bin"/><Relationship Id="rId12" Type="http://schemas.openxmlformats.org/officeDocument/2006/relationships/vmlDrawing" Target="../drawings/vmlDrawing2.vml"/><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drawing" Target="../drawings/drawing9.xml"/><Relationship Id="rId5" Type="http://schemas.openxmlformats.org/officeDocument/2006/relationships/printerSettings" Target="../printerSettings/printerSettings263.bin"/><Relationship Id="rId10" Type="http://schemas.openxmlformats.org/officeDocument/2006/relationships/printerSettings" Target="../printerSettings/printerSettings268.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printerSettings" Target="../printerSettings/printerSettings294.bin"/><Relationship Id="rId3" Type="http://schemas.openxmlformats.org/officeDocument/2006/relationships/printerSettings" Target="../printerSettings/printerSettings271.bin"/><Relationship Id="rId21" Type="http://schemas.openxmlformats.org/officeDocument/2006/relationships/printerSettings" Target="../printerSettings/printerSettings289.bin"/><Relationship Id="rId34" Type="http://schemas.openxmlformats.org/officeDocument/2006/relationships/ctrlProp" Target="../ctrlProps/ctrlProp3.xml"/><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33" Type="http://schemas.openxmlformats.org/officeDocument/2006/relationships/vmlDrawing" Target="../drawings/vmlDrawing3.vml"/><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29" Type="http://schemas.openxmlformats.org/officeDocument/2006/relationships/printerSettings" Target="../printerSettings/printerSettings297.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32" Type="http://schemas.openxmlformats.org/officeDocument/2006/relationships/drawing" Target="../drawings/drawing10.xml"/><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28" Type="http://schemas.openxmlformats.org/officeDocument/2006/relationships/printerSettings" Target="../printerSettings/printerSettings296.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31" Type="http://schemas.openxmlformats.org/officeDocument/2006/relationships/printerSettings" Target="../printerSettings/printerSettings299.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 Id="rId27" Type="http://schemas.openxmlformats.org/officeDocument/2006/relationships/printerSettings" Target="../printerSettings/printerSettings295.bin"/><Relationship Id="rId30" Type="http://schemas.openxmlformats.org/officeDocument/2006/relationships/printerSettings" Target="../printerSettings/printerSettings298.bin"/><Relationship Id="rId8" Type="http://schemas.openxmlformats.org/officeDocument/2006/relationships/printerSettings" Target="../printerSettings/printerSettings2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31" Type="http://schemas.openxmlformats.org/officeDocument/2006/relationships/drawing" Target="../drawings/drawing11.xml"/><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 Id="rId30" Type="http://schemas.openxmlformats.org/officeDocument/2006/relationships/printerSettings" Target="../printerSettings/printerSettings32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29" Type="http://schemas.openxmlformats.org/officeDocument/2006/relationships/printerSettings" Target="../printerSettings/printerSettings358.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32" Type="http://schemas.openxmlformats.org/officeDocument/2006/relationships/drawing" Target="../drawings/drawing12.xml"/><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28" Type="http://schemas.openxmlformats.org/officeDocument/2006/relationships/printerSettings" Target="../printerSettings/printerSettings357.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31" Type="http://schemas.openxmlformats.org/officeDocument/2006/relationships/printerSettings" Target="../printerSettings/printerSettings360.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printerSettings" Target="../printerSettings/printerSettings356.bin"/><Relationship Id="rId30" Type="http://schemas.openxmlformats.org/officeDocument/2006/relationships/printerSettings" Target="../printerSettings/printerSettings35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openxmlformats.org/officeDocument/2006/relationships/printerSettings" Target="../printerSettings/printerSettings386.bin"/><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printerSettings" Target="../printerSettings/printerSettings385.bin"/><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29" Type="http://schemas.openxmlformats.org/officeDocument/2006/relationships/printerSettings" Target="../printerSettings/printerSettings389.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32" Type="http://schemas.openxmlformats.org/officeDocument/2006/relationships/drawing" Target="../drawings/drawing13.xml"/><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28" Type="http://schemas.openxmlformats.org/officeDocument/2006/relationships/printerSettings" Target="../printerSettings/printerSettings388.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31" Type="http://schemas.openxmlformats.org/officeDocument/2006/relationships/printerSettings" Target="../printerSettings/printerSettings391.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 Id="rId27" Type="http://schemas.openxmlformats.org/officeDocument/2006/relationships/printerSettings" Target="../printerSettings/printerSettings387.bin"/><Relationship Id="rId30" Type="http://schemas.openxmlformats.org/officeDocument/2006/relationships/printerSettings" Target="../printerSettings/printerSettings39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18" Type="http://schemas.openxmlformats.org/officeDocument/2006/relationships/printerSettings" Target="../printerSettings/printerSettings409.bin"/><Relationship Id="rId26" Type="http://schemas.openxmlformats.org/officeDocument/2006/relationships/printerSettings" Target="../printerSettings/printerSettings417.bin"/><Relationship Id="rId3" Type="http://schemas.openxmlformats.org/officeDocument/2006/relationships/printerSettings" Target="../printerSettings/printerSettings394.bin"/><Relationship Id="rId21" Type="http://schemas.openxmlformats.org/officeDocument/2006/relationships/printerSettings" Target="../printerSettings/printerSettings412.bin"/><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17" Type="http://schemas.openxmlformats.org/officeDocument/2006/relationships/printerSettings" Target="../printerSettings/printerSettings408.bin"/><Relationship Id="rId25" Type="http://schemas.openxmlformats.org/officeDocument/2006/relationships/printerSettings" Target="../printerSettings/printerSettings416.bin"/><Relationship Id="rId2" Type="http://schemas.openxmlformats.org/officeDocument/2006/relationships/printerSettings" Target="../printerSettings/printerSettings393.bin"/><Relationship Id="rId16" Type="http://schemas.openxmlformats.org/officeDocument/2006/relationships/printerSettings" Target="../printerSettings/printerSettings407.bin"/><Relationship Id="rId20" Type="http://schemas.openxmlformats.org/officeDocument/2006/relationships/printerSettings" Target="../printerSettings/printerSettings411.bin"/><Relationship Id="rId29" Type="http://schemas.openxmlformats.org/officeDocument/2006/relationships/printerSettings" Target="../printerSettings/printerSettings420.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24" Type="http://schemas.openxmlformats.org/officeDocument/2006/relationships/printerSettings" Target="../printerSettings/printerSettings415.bin"/><Relationship Id="rId32" Type="http://schemas.openxmlformats.org/officeDocument/2006/relationships/drawing" Target="../drawings/drawing14.xml"/><Relationship Id="rId5" Type="http://schemas.openxmlformats.org/officeDocument/2006/relationships/printerSettings" Target="../printerSettings/printerSettings396.bin"/><Relationship Id="rId15" Type="http://schemas.openxmlformats.org/officeDocument/2006/relationships/printerSettings" Target="../printerSettings/printerSettings406.bin"/><Relationship Id="rId23" Type="http://schemas.openxmlformats.org/officeDocument/2006/relationships/printerSettings" Target="../printerSettings/printerSettings414.bin"/><Relationship Id="rId28" Type="http://schemas.openxmlformats.org/officeDocument/2006/relationships/printerSettings" Target="../printerSettings/printerSettings419.bin"/><Relationship Id="rId10" Type="http://schemas.openxmlformats.org/officeDocument/2006/relationships/printerSettings" Target="../printerSettings/printerSettings401.bin"/><Relationship Id="rId19" Type="http://schemas.openxmlformats.org/officeDocument/2006/relationships/printerSettings" Target="../printerSettings/printerSettings410.bin"/><Relationship Id="rId31" Type="http://schemas.openxmlformats.org/officeDocument/2006/relationships/printerSettings" Target="../printerSettings/printerSettings422.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 Id="rId14" Type="http://schemas.openxmlformats.org/officeDocument/2006/relationships/printerSettings" Target="../printerSettings/printerSettings405.bin"/><Relationship Id="rId22" Type="http://schemas.openxmlformats.org/officeDocument/2006/relationships/printerSettings" Target="../printerSettings/printerSettings413.bin"/><Relationship Id="rId27" Type="http://schemas.openxmlformats.org/officeDocument/2006/relationships/printerSettings" Target="../printerSettings/printerSettings418.bin"/><Relationship Id="rId30" Type="http://schemas.openxmlformats.org/officeDocument/2006/relationships/printerSettings" Target="../printerSettings/printerSettings42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5.bin"/><Relationship Id="rId2" Type="http://schemas.openxmlformats.org/officeDocument/2006/relationships/printerSettings" Target="../printerSettings/printerSettings424.bin"/><Relationship Id="rId1" Type="http://schemas.openxmlformats.org/officeDocument/2006/relationships/printerSettings" Target="../printerSettings/printerSettings423.bin"/><Relationship Id="rId6" Type="http://schemas.openxmlformats.org/officeDocument/2006/relationships/drawing" Target="../drawings/drawing15.xml"/><Relationship Id="rId5" Type="http://schemas.openxmlformats.org/officeDocument/2006/relationships/printerSettings" Target="../printerSettings/printerSettings427.bin"/><Relationship Id="rId4" Type="http://schemas.openxmlformats.org/officeDocument/2006/relationships/printerSettings" Target="../printerSettings/printerSettings42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printerSettings" Target="../printerSettings/printerSettings453.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printerSettings" Target="../printerSettings/printerSettings452.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29" Type="http://schemas.openxmlformats.org/officeDocument/2006/relationships/printerSettings" Target="../printerSettings/printerSettings456.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32" Type="http://schemas.openxmlformats.org/officeDocument/2006/relationships/drawing" Target="../drawings/drawing16.x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28" Type="http://schemas.openxmlformats.org/officeDocument/2006/relationships/printerSettings" Target="../printerSettings/printerSettings455.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31" Type="http://schemas.openxmlformats.org/officeDocument/2006/relationships/printerSettings" Target="../printerSettings/printerSettings458.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printerSettings" Target="../printerSettings/printerSettings454.bin"/><Relationship Id="rId30" Type="http://schemas.openxmlformats.org/officeDocument/2006/relationships/printerSettings" Target="../printerSettings/printerSettings45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18" Type="http://schemas.openxmlformats.org/officeDocument/2006/relationships/printerSettings" Target="../printerSettings/printerSettings476.bin"/><Relationship Id="rId26" Type="http://schemas.openxmlformats.org/officeDocument/2006/relationships/printerSettings" Target="../printerSettings/printerSettings484.bin"/><Relationship Id="rId3" Type="http://schemas.openxmlformats.org/officeDocument/2006/relationships/printerSettings" Target="../printerSettings/printerSettings461.bin"/><Relationship Id="rId21" Type="http://schemas.openxmlformats.org/officeDocument/2006/relationships/printerSettings" Target="../printerSettings/printerSettings479.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17" Type="http://schemas.openxmlformats.org/officeDocument/2006/relationships/printerSettings" Target="../printerSettings/printerSettings475.bin"/><Relationship Id="rId25" Type="http://schemas.openxmlformats.org/officeDocument/2006/relationships/printerSettings" Target="../printerSettings/printerSettings483.bin"/><Relationship Id="rId2" Type="http://schemas.openxmlformats.org/officeDocument/2006/relationships/printerSettings" Target="../printerSettings/printerSettings460.bin"/><Relationship Id="rId16" Type="http://schemas.openxmlformats.org/officeDocument/2006/relationships/printerSettings" Target="../printerSettings/printerSettings474.bin"/><Relationship Id="rId20" Type="http://schemas.openxmlformats.org/officeDocument/2006/relationships/printerSettings" Target="../printerSettings/printerSettings478.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24" Type="http://schemas.openxmlformats.org/officeDocument/2006/relationships/printerSettings" Target="../printerSettings/printerSettings482.bin"/><Relationship Id="rId5" Type="http://schemas.openxmlformats.org/officeDocument/2006/relationships/printerSettings" Target="../printerSettings/printerSettings463.bin"/><Relationship Id="rId15" Type="http://schemas.openxmlformats.org/officeDocument/2006/relationships/printerSettings" Target="../printerSettings/printerSettings473.bin"/><Relationship Id="rId23" Type="http://schemas.openxmlformats.org/officeDocument/2006/relationships/printerSettings" Target="../printerSettings/printerSettings481.bin"/><Relationship Id="rId10" Type="http://schemas.openxmlformats.org/officeDocument/2006/relationships/printerSettings" Target="../printerSettings/printerSettings468.bin"/><Relationship Id="rId19" Type="http://schemas.openxmlformats.org/officeDocument/2006/relationships/printerSettings" Target="../printerSettings/printerSettings477.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 Id="rId14" Type="http://schemas.openxmlformats.org/officeDocument/2006/relationships/printerSettings" Target="../printerSettings/printerSettings472.bin"/><Relationship Id="rId22" Type="http://schemas.openxmlformats.org/officeDocument/2006/relationships/printerSettings" Target="../printerSettings/printerSettings480.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 Type="http://schemas.openxmlformats.org/officeDocument/2006/relationships/printerSettings" Target="../printerSettings/printerSettings487.bin"/><Relationship Id="rId21" Type="http://schemas.openxmlformats.org/officeDocument/2006/relationships/printerSettings" Target="../printerSettings/printerSettings505.bin"/><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29" Type="http://schemas.openxmlformats.org/officeDocument/2006/relationships/drawing" Target="../drawings/drawing19.xml"/><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ctrlProp" Target="../ctrlProps/ctrlProp5.xml"/><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ctrlProp" Target="../ctrlProps/ctrlProp4.xml"/><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vmlDrawing" Target="../drawings/vmlDrawing4.v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26" Type="http://schemas.openxmlformats.org/officeDocument/2006/relationships/printerSettings" Target="../printerSettings/printerSettings564.bin"/><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5" Type="http://schemas.openxmlformats.org/officeDocument/2006/relationships/printerSettings" Target="../printerSettings/printerSettings563.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29" Type="http://schemas.openxmlformats.org/officeDocument/2006/relationships/printerSettings" Target="../printerSettings/printerSettings567.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24" Type="http://schemas.openxmlformats.org/officeDocument/2006/relationships/printerSettings" Target="../printerSettings/printerSettings562.bin"/><Relationship Id="rId32" Type="http://schemas.openxmlformats.org/officeDocument/2006/relationships/drawing" Target="../drawings/drawing20.xml"/><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23" Type="http://schemas.openxmlformats.org/officeDocument/2006/relationships/printerSettings" Target="../printerSettings/printerSettings561.bin"/><Relationship Id="rId28" Type="http://schemas.openxmlformats.org/officeDocument/2006/relationships/printerSettings" Target="../printerSettings/printerSettings566.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31" Type="http://schemas.openxmlformats.org/officeDocument/2006/relationships/printerSettings" Target="../printerSettings/printerSettings569.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printerSettings" Target="../printerSettings/printerSettings560.bin"/><Relationship Id="rId27" Type="http://schemas.openxmlformats.org/officeDocument/2006/relationships/printerSettings" Target="../printerSettings/printerSettings565.bin"/><Relationship Id="rId30" Type="http://schemas.openxmlformats.org/officeDocument/2006/relationships/printerSettings" Target="../printerSettings/printerSettings5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77.bin"/><Relationship Id="rId13" Type="http://schemas.openxmlformats.org/officeDocument/2006/relationships/printerSettings" Target="../printerSettings/printerSettings582.bin"/><Relationship Id="rId18" Type="http://schemas.openxmlformats.org/officeDocument/2006/relationships/printerSettings" Target="../printerSettings/printerSettings587.bin"/><Relationship Id="rId26" Type="http://schemas.openxmlformats.org/officeDocument/2006/relationships/drawing" Target="../drawings/drawing21.xml"/><Relationship Id="rId3" Type="http://schemas.openxmlformats.org/officeDocument/2006/relationships/printerSettings" Target="../printerSettings/printerSettings572.bin"/><Relationship Id="rId21" Type="http://schemas.openxmlformats.org/officeDocument/2006/relationships/printerSettings" Target="../printerSettings/printerSettings590.bin"/><Relationship Id="rId7" Type="http://schemas.openxmlformats.org/officeDocument/2006/relationships/printerSettings" Target="../printerSettings/printerSettings576.bin"/><Relationship Id="rId12" Type="http://schemas.openxmlformats.org/officeDocument/2006/relationships/printerSettings" Target="../printerSettings/printerSettings581.bin"/><Relationship Id="rId17" Type="http://schemas.openxmlformats.org/officeDocument/2006/relationships/printerSettings" Target="../printerSettings/printerSettings586.bin"/><Relationship Id="rId25" Type="http://schemas.openxmlformats.org/officeDocument/2006/relationships/printerSettings" Target="../printerSettings/printerSettings594.bin"/><Relationship Id="rId2" Type="http://schemas.openxmlformats.org/officeDocument/2006/relationships/printerSettings" Target="../printerSettings/printerSettings571.bin"/><Relationship Id="rId16" Type="http://schemas.openxmlformats.org/officeDocument/2006/relationships/printerSettings" Target="../printerSettings/printerSettings585.bin"/><Relationship Id="rId20" Type="http://schemas.openxmlformats.org/officeDocument/2006/relationships/printerSettings" Target="../printerSettings/printerSettings589.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24" Type="http://schemas.openxmlformats.org/officeDocument/2006/relationships/printerSettings" Target="../printerSettings/printerSettings593.bin"/><Relationship Id="rId5" Type="http://schemas.openxmlformats.org/officeDocument/2006/relationships/printerSettings" Target="../printerSettings/printerSettings574.bin"/><Relationship Id="rId15" Type="http://schemas.openxmlformats.org/officeDocument/2006/relationships/printerSettings" Target="../printerSettings/printerSettings584.bin"/><Relationship Id="rId23" Type="http://schemas.openxmlformats.org/officeDocument/2006/relationships/printerSettings" Target="../printerSettings/printerSettings592.bin"/><Relationship Id="rId10" Type="http://schemas.openxmlformats.org/officeDocument/2006/relationships/printerSettings" Target="../printerSettings/printerSettings579.bin"/><Relationship Id="rId19" Type="http://schemas.openxmlformats.org/officeDocument/2006/relationships/printerSettings" Target="../printerSettings/printerSettings588.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 Id="rId14" Type="http://schemas.openxmlformats.org/officeDocument/2006/relationships/printerSettings" Target="../printerSettings/printerSettings583.bin"/><Relationship Id="rId22" Type="http://schemas.openxmlformats.org/officeDocument/2006/relationships/printerSettings" Target="../printerSettings/printerSettings59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3" Type="http://schemas.openxmlformats.org/officeDocument/2006/relationships/printerSettings" Target="../printerSettings/printerSettings597.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drawing" Target="../drawings/drawing22.xml"/><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10" Type="http://schemas.openxmlformats.org/officeDocument/2006/relationships/printerSettings" Target="../printerSettings/printerSettings604.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18.bin"/><Relationship Id="rId3" Type="http://schemas.openxmlformats.org/officeDocument/2006/relationships/printerSettings" Target="../printerSettings/printerSettings613.bin"/><Relationship Id="rId7" Type="http://schemas.openxmlformats.org/officeDocument/2006/relationships/printerSettings" Target="../printerSettings/printerSettings617.bin"/><Relationship Id="rId2" Type="http://schemas.openxmlformats.org/officeDocument/2006/relationships/printerSettings" Target="../printerSettings/printerSettings612.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drawing" Target="../drawings/drawing23.xml"/><Relationship Id="rId5" Type="http://schemas.openxmlformats.org/officeDocument/2006/relationships/printerSettings" Target="../printerSettings/printerSettings615.bin"/><Relationship Id="rId10" Type="http://schemas.openxmlformats.org/officeDocument/2006/relationships/printerSettings" Target="../printerSettings/printerSettings620.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8.bin"/><Relationship Id="rId13" Type="http://schemas.openxmlformats.org/officeDocument/2006/relationships/printerSettings" Target="../printerSettings/printerSettings633.bin"/><Relationship Id="rId18" Type="http://schemas.openxmlformats.org/officeDocument/2006/relationships/printerSettings" Target="../printerSettings/printerSettings638.bin"/><Relationship Id="rId26" Type="http://schemas.openxmlformats.org/officeDocument/2006/relationships/printerSettings" Target="../printerSettings/printerSettings646.bin"/><Relationship Id="rId3" Type="http://schemas.openxmlformats.org/officeDocument/2006/relationships/printerSettings" Target="../printerSettings/printerSettings623.bin"/><Relationship Id="rId21" Type="http://schemas.openxmlformats.org/officeDocument/2006/relationships/printerSettings" Target="../printerSettings/printerSettings641.bin"/><Relationship Id="rId7" Type="http://schemas.openxmlformats.org/officeDocument/2006/relationships/printerSettings" Target="../printerSettings/printerSettings627.bin"/><Relationship Id="rId12" Type="http://schemas.openxmlformats.org/officeDocument/2006/relationships/printerSettings" Target="../printerSettings/printerSettings632.bin"/><Relationship Id="rId17" Type="http://schemas.openxmlformats.org/officeDocument/2006/relationships/printerSettings" Target="../printerSettings/printerSettings637.bin"/><Relationship Id="rId25" Type="http://schemas.openxmlformats.org/officeDocument/2006/relationships/printerSettings" Target="../printerSettings/printerSettings645.bin"/><Relationship Id="rId2" Type="http://schemas.openxmlformats.org/officeDocument/2006/relationships/printerSettings" Target="../printerSettings/printerSettings622.bin"/><Relationship Id="rId16" Type="http://schemas.openxmlformats.org/officeDocument/2006/relationships/printerSettings" Target="../printerSettings/printerSettings636.bin"/><Relationship Id="rId20" Type="http://schemas.openxmlformats.org/officeDocument/2006/relationships/printerSettings" Target="../printerSettings/printerSettings640.bin"/><Relationship Id="rId29" Type="http://schemas.openxmlformats.org/officeDocument/2006/relationships/printerSettings" Target="../printerSettings/printerSettings649.bin"/><Relationship Id="rId1" Type="http://schemas.openxmlformats.org/officeDocument/2006/relationships/printerSettings" Target="../printerSettings/printerSettings621.bin"/><Relationship Id="rId6" Type="http://schemas.openxmlformats.org/officeDocument/2006/relationships/printerSettings" Target="../printerSettings/printerSettings626.bin"/><Relationship Id="rId11" Type="http://schemas.openxmlformats.org/officeDocument/2006/relationships/printerSettings" Target="../printerSettings/printerSettings631.bin"/><Relationship Id="rId24" Type="http://schemas.openxmlformats.org/officeDocument/2006/relationships/printerSettings" Target="../printerSettings/printerSettings644.bin"/><Relationship Id="rId32" Type="http://schemas.openxmlformats.org/officeDocument/2006/relationships/drawing" Target="../drawings/drawing24.xml"/><Relationship Id="rId5" Type="http://schemas.openxmlformats.org/officeDocument/2006/relationships/printerSettings" Target="../printerSettings/printerSettings625.bin"/><Relationship Id="rId15" Type="http://schemas.openxmlformats.org/officeDocument/2006/relationships/printerSettings" Target="../printerSettings/printerSettings635.bin"/><Relationship Id="rId23" Type="http://schemas.openxmlformats.org/officeDocument/2006/relationships/printerSettings" Target="../printerSettings/printerSettings643.bin"/><Relationship Id="rId28" Type="http://schemas.openxmlformats.org/officeDocument/2006/relationships/printerSettings" Target="../printerSettings/printerSettings648.bin"/><Relationship Id="rId10" Type="http://schemas.openxmlformats.org/officeDocument/2006/relationships/printerSettings" Target="../printerSettings/printerSettings630.bin"/><Relationship Id="rId19" Type="http://schemas.openxmlformats.org/officeDocument/2006/relationships/printerSettings" Target="../printerSettings/printerSettings639.bin"/><Relationship Id="rId31" Type="http://schemas.openxmlformats.org/officeDocument/2006/relationships/printerSettings" Target="../printerSettings/printerSettings651.bin"/><Relationship Id="rId4" Type="http://schemas.openxmlformats.org/officeDocument/2006/relationships/printerSettings" Target="../printerSettings/printerSettings624.bin"/><Relationship Id="rId9" Type="http://schemas.openxmlformats.org/officeDocument/2006/relationships/printerSettings" Target="../printerSettings/printerSettings629.bin"/><Relationship Id="rId14" Type="http://schemas.openxmlformats.org/officeDocument/2006/relationships/printerSettings" Target="../printerSettings/printerSettings634.bin"/><Relationship Id="rId22" Type="http://schemas.openxmlformats.org/officeDocument/2006/relationships/printerSettings" Target="../printerSettings/printerSettings642.bin"/><Relationship Id="rId27" Type="http://schemas.openxmlformats.org/officeDocument/2006/relationships/printerSettings" Target="../printerSettings/printerSettings647.bin"/><Relationship Id="rId30" Type="http://schemas.openxmlformats.org/officeDocument/2006/relationships/printerSettings" Target="../printerSettings/printerSettings65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26" Type="http://schemas.openxmlformats.org/officeDocument/2006/relationships/printerSettings" Target="../printerSettings/printerSettings677.bin"/><Relationship Id="rId3" Type="http://schemas.openxmlformats.org/officeDocument/2006/relationships/printerSettings" Target="../printerSettings/printerSettings654.bin"/><Relationship Id="rId21" Type="http://schemas.openxmlformats.org/officeDocument/2006/relationships/printerSettings" Target="../printerSettings/printerSettings672.bin"/><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printerSettings" Target="../printerSettings/printerSettings676.bin"/><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printerSettings" Target="../printerSettings/printerSettings675.bin"/><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4.bin"/><Relationship Id="rId28" Type="http://schemas.openxmlformats.org/officeDocument/2006/relationships/drawing" Target="../drawings/drawing25.xml"/><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printerSettings" Target="../printerSettings/printerSettings673.bin"/><Relationship Id="rId27" Type="http://schemas.openxmlformats.org/officeDocument/2006/relationships/printerSettings" Target="../printerSettings/printerSettings67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26" Type="http://schemas.openxmlformats.org/officeDocument/2006/relationships/printerSettings" Target="../printerSettings/printerSettings704.bin"/><Relationship Id="rId3" Type="http://schemas.openxmlformats.org/officeDocument/2006/relationships/printerSettings" Target="../printerSettings/printerSettings681.bin"/><Relationship Id="rId21" Type="http://schemas.openxmlformats.org/officeDocument/2006/relationships/printerSettings" Target="../printerSettings/printerSettings699.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5" Type="http://schemas.openxmlformats.org/officeDocument/2006/relationships/printerSettings" Target="../printerSettings/printerSettings703.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20" Type="http://schemas.openxmlformats.org/officeDocument/2006/relationships/printerSettings" Target="../printerSettings/printerSettings698.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24" Type="http://schemas.openxmlformats.org/officeDocument/2006/relationships/printerSettings" Target="../printerSettings/printerSettings702.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23" Type="http://schemas.openxmlformats.org/officeDocument/2006/relationships/printerSettings" Target="../printerSettings/printerSettings701.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 Id="rId22" Type="http://schemas.openxmlformats.org/officeDocument/2006/relationships/printerSettings" Target="../printerSettings/printerSettings700.bin"/><Relationship Id="rId27" Type="http://schemas.openxmlformats.org/officeDocument/2006/relationships/printerSettings" Target="../printerSettings/printerSettings70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26" Type="http://schemas.openxmlformats.org/officeDocument/2006/relationships/printerSettings" Target="../printerSettings/printerSettings98.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printerSettings" Target="../printerSettings/printerSettings97.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29" Type="http://schemas.openxmlformats.org/officeDocument/2006/relationships/printerSettings" Target="../printerSettings/printerSettings101.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32" Type="http://schemas.openxmlformats.org/officeDocument/2006/relationships/drawing" Target="../drawings/drawing3.xml"/><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28" Type="http://schemas.openxmlformats.org/officeDocument/2006/relationships/printerSettings" Target="../printerSettings/printerSettings100.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31" Type="http://schemas.openxmlformats.org/officeDocument/2006/relationships/printerSettings" Target="../printerSettings/printerSettings103.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 Id="rId27" Type="http://schemas.openxmlformats.org/officeDocument/2006/relationships/printerSettings" Target="../printerSettings/printerSettings99.bin"/><Relationship Id="rId30" Type="http://schemas.openxmlformats.org/officeDocument/2006/relationships/printerSettings" Target="../printerSettings/printerSettings10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29" Type="http://schemas.openxmlformats.org/officeDocument/2006/relationships/printerSettings" Target="../printerSettings/printerSettings132.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32" Type="http://schemas.openxmlformats.org/officeDocument/2006/relationships/drawing" Target="../drawings/drawing4.xml"/><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31" Type="http://schemas.openxmlformats.org/officeDocument/2006/relationships/printerSettings" Target="../printerSettings/printerSettings134.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 Id="rId30" Type="http://schemas.openxmlformats.org/officeDocument/2006/relationships/printerSettings" Target="../printerSettings/printerSettings13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26" Type="http://schemas.openxmlformats.org/officeDocument/2006/relationships/printerSettings" Target="../printerSettings/printerSettings160.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5" Type="http://schemas.openxmlformats.org/officeDocument/2006/relationships/printerSettings" Target="../printerSettings/printerSettings159.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29" Type="http://schemas.openxmlformats.org/officeDocument/2006/relationships/printerSettings" Target="../printerSettings/printerSettings163.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24" Type="http://schemas.openxmlformats.org/officeDocument/2006/relationships/printerSettings" Target="../printerSettings/printerSettings158.bin"/><Relationship Id="rId32" Type="http://schemas.openxmlformats.org/officeDocument/2006/relationships/drawing" Target="../drawings/drawing5.xml"/><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23" Type="http://schemas.openxmlformats.org/officeDocument/2006/relationships/printerSettings" Target="../printerSettings/printerSettings157.bin"/><Relationship Id="rId28" Type="http://schemas.openxmlformats.org/officeDocument/2006/relationships/printerSettings" Target="../printerSettings/printerSettings162.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31" Type="http://schemas.openxmlformats.org/officeDocument/2006/relationships/printerSettings" Target="../printerSettings/printerSettings165.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 Id="rId22" Type="http://schemas.openxmlformats.org/officeDocument/2006/relationships/printerSettings" Target="../printerSettings/printerSettings156.bin"/><Relationship Id="rId27" Type="http://schemas.openxmlformats.org/officeDocument/2006/relationships/printerSettings" Target="../printerSettings/printerSettings161.bin"/><Relationship Id="rId30" Type="http://schemas.openxmlformats.org/officeDocument/2006/relationships/printerSettings" Target="../printerSettings/printerSettings16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29" Type="http://schemas.openxmlformats.org/officeDocument/2006/relationships/printerSettings" Target="../printerSettings/printerSettings194.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32" Type="http://schemas.openxmlformats.org/officeDocument/2006/relationships/drawing" Target="../drawings/drawing6.xml"/><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31" Type="http://schemas.openxmlformats.org/officeDocument/2006/relationships/printerSettings" Target="../printerSettings/printerSettings196.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 Id="rId30" Type="http://schemas.openxmlformats.org/officeDocument/2006/relationships/printerSettings" Target="../printerSettings/printerSettings19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18" Type="http://schemas.openxmlformats.org/officeDocument/2006/relationships/printerSettings" Target="../printerSettings/printerSettings214.bin"/><Relationship Id="rId26" Type="http://schemas.openxmlformats.org/officeDocument/2006/relationships/printerSettings" Target="../printerSettings/printerSettings222.bin"/><Relationship Id="rId3" Type="http://schemas.openxmlformats.org/officeDocument/2006/relationships/printerSettings" Target="../printerSettings/printerSettings199.bin"/><Relationship Id="rId21" Type="http://schemas.openxmlformats.org/officeDocument/2006/relationships/printerSettings" Target="../printerSettings/printerSettings217.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17" Type="http://schemas.openxmlformats.org/officeDocument/2006/relationships/printerSettings" Target="../printerSettings/printerSettings213.bin"/><Relationship Id="rId25" Type="http://schemas.openxmlformats.org/officeDocument/2006/relationships/printerSettings" Target="../printerSettings/printerSettings221.bin"/><Relationship Id="rId2" Type="http://schemas.openxmlformats.org/officeDocument/2006/relationships/printerSettings" Target="../printerSettings/printerSettings198.bin"/><Relationship Id="rId16" Type="http://schemas.openxmlformats.org/officeDocument/2006/relationships/printerSettings" Target="../printerSettings/printerSettings212.bin"/><Relationship Id="rId20" Type="http://schemas.openxmlformats.org/officeDocument/2006/relationships/printerSettings" Target="../printerSettings/printerSettings216.bin"/><Relationship Id="rId29" Type="http://schemas.openxmlformats.org/officeDocument/2006/relationships/printerSettings" Target="../printerSettings/printerSettings225.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24" Type="http://schemas.openxmlformats.org/officeDocument/2006/relationships/printerSettings" Target="../printerSettings/printerSettings220.bin"/><Relationship Id="rId32" Type="http://schemas.openxmlformats.org/officeDocument/2006/relationships/drawing" Target="../drawings/drawing7.xml"/><Relationship Id="rId5" Type="http://schemas.openxmlformats.org/officeDocument/2006/relationships/printerSettings" Target="../printerSettings/printerSettings201.bin"/><Relationship Id="rId15" Type="http://schemas.openxmlformats.org/officeDocument/2006/relationships/printerSettings" Target="../printerSettings/printerSettings211.bin"/><Relationship Id="rId23" Type="http://schemas.openxmlformats.org/officeDocument/2006/relationships/printerSettings" Target="../printerSettings/printerSettings219.bin"/><Relationship Id="rId28" Type="http://schemas.openxmlformats.org/officeDocument/2006/relationships/printerSettings" Target="../printerSettings/printerSettings224.bin"/><Relationship Id="rId10" Type="http://schemas.openxmlformats.org/officeDocument/2006/relationships/printerSettings" Target="../printerSettings/printerSettings206.bin"/><Relationship Id="rId19" Type="http://schemas.openxmlformats.org/officeDocument/2006/relationships/printerSettings" Target="../printerSettings/printerSettings215.bin"/><Relationship Id="rId31" Type="http://schemas.openxmlformats.org/officeDocument/2006/relationships/printerSettings" Target="../printerSettings/printerSettings227.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10.bin"/><Relationship Id="rId22" Type="http://schemas.openxmlformats.org/officeDocument/2006/relationships/printerSettings" Target="../printerSettings/printerSettings218.bin"/><Relationship Id="rId27" Type="http://schemas.openxmlformats.org/officeDocument/2006/relationships/printerSettings" Target="../printerSettings/printerSettings223.bin"/><Relationship Id="rId30" Type="http://schemas.openxmlformats.org/officeDocument/2006/relationships/printerSettings" Target="../printerSettings/printerSettings22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34" Type="http://schemas.openxmlformats.org/officeDocument/2006/relationships/ctrlProp" Target="../ctrlProps/ctrlProp1.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vmlDrawing" Target="../drawings/vmlDrawing1.vml"/><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drawing" Target="../drawings/drawing8.xml"/><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8" Type="http://schemas.openxmlformats.org/officeDocument/2006/relationships/printerSettings" Target="../printerSettings/printerSettings2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6" sqref="B6"/>
    </sheetView>
  </sheetViews>
  <sheetFormatPr defaultColWidth="9.109375" defaultRowHeight="15.6"/>
  <cols>
    <col min="1" max="1" width="27.5546875" style="72" customWidth="1"/>
    <col min="2" max="2" width="14.88671875" style="72" customWidth="1"/>
    <col min="3" max="7" width="9.109375" style="72"/>
    <col min="8" max="8" width="48" style="72" customWidth="1"/>
    <col min="9" max="16384" width="9.109375" style="26"/>
  </cols>
  <sheetData>
    <row r="1" spans="1:8" ht="37.950000000000003" customHeight="1">
      <c r="A1" s="159" t="s">
        <v>311</v>
      </c>
      <c r="B1" s="621" t="s">
        <v>803</v>
      </c>
      <c r="C1" s="622"/>
      <c r="D1" s="622"/>
      <c r="E1" s="622"/>
      <c r="F1" s="622"/>
      <c r="G1" s="622"/>
      <c r="H1" s="622"/>
    </row>
    <row r="2" spans="1:8" ht="30.75" customHeight="1">
      <c r="A2" s="159" t="s">
        <v>180</v>
      </c>
      <c r="B2" s="35"/>
    </row>
    <row r="3" spans="1:8" ht="51.75" customHeight="1">
      <c r="A3" s="159" t="s">
        <v>310</v>
      </c>
      <c r="B3" s="623" t="s">
        <v>804</v>
      </c>
      <c r="C3" s="624"/>
      <c r="D3" s="624"/>
      <c r="E3" s="624"/>
      <c r="F3" s="624"/>
      <c r="G3" s="624"/>
      <c r="H3" s="624"/>
    </row>
    <row r="4" spans="1:8">
      <c r="B4" s="625"/>
      <c r="C4" s="625"/>
    </row>
    <row r="5" spans="1:8">
      <c r="A5" s="159" t="s">
        <v>123</v>
      </c>
      <c r="B5" s="211">
        <v>12</v>
      </c>
      <c r="C5" s="165" t="s">
        <v>124</v>
      </c>
      <c r="D5" s="35"/>
    </row>
    <row r="6" spans="1:8">
      <c r="B6" s="211"/>
      <c r="C6" s="165"/>
      <c r="D6" s="35"/>
    </row>
    <row r="7" spans="1:8">
      <c r="A7" s="198"/>
      <c r="B7" s="211"/>
      <c r="C7" s="165"/>
    </row>
    <row r="8" spans="1:8">
      <c r="B8" s="211"/>
      <c r="C8" s="165"/>
    </row>
    <row r="9" spans="1:8">
      <c r="B9" s="211"/>
      <c r="C9" s="165"/>
    </row>
    <row r="10" spans="1:8">
      <c r="B10" s="469" t="s">
        <v>621</v>
      </c>
    </row>
  </sheetData>
  <sheetProtection formatColumns="0" formatRows="0" selectLockedCells="1"/>
  <customSheetViews>
    <customSheetView guid="{EE1EF9E3-13BF-4B61-B562-C1E8D153AF15}"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 guid="{52F2C04E-6775-4163-A63C-A853FCC713DD}" state="hidden" showRuler="0">
      <selection activeCell="F6" sqref="F6"/>
      <pageMargins left="0.75" right="0.75" top="1" bottom="1" header="0.5" footer="0.5"/>
      <pageSetup orientation="portrait" r:id="rId30"/>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0" zoomScaleNormal="100" zoomScaleSheetLayoutView="80" workbookViewId="0">
      <selection activeCell="M23" sqref="M23"/>
    </sheetView>
  </sheetViews>
  <sheetFormatPr defaultColWidth="9.109375" defaultRowHeight="15.6"/>
  <cols>
    <col min="1" max="1" width="12.109375" style="382" customWidth="1"/>
    <col min="2" max="2" width="28.5546875" style="382" customWidth="1"/>
    <col min="3" max="3" width="36.6640625" style="382" customWidth="1"/>
    <col min="4" max="4" width="15" style="382" customWidth="1"/>
    <col min="5" max="5" width="26" style="382" customWidth="1"/>
    <col min="6" max="6" width="9.109375" style="382"/>
    <col min="7" max="7" width="0" style="382" hidden="1" customWidth="1"/>
    <col min="8" max="8" width="10.44140625" style="382" hidden="1" customWidth="1"/>
    <col min="9" max="16384" width="9.109375" style="383"/>
  </cols>
  <sheetData>
    <row r="1" spans="1:9" ht="28.5" customHeight="1">
      <c r="A1" s="379" t="str">
        <f>'Attach 3(JV)'!A1</f>
        <v>Specification No. :5002002376/OTHERS/DOM/A02-CC CS -3</v>
      </c>
      <c r="B1" s="380"/>
      <c r="C1" s="380"/>
      <c r="D1" s="380"/>
      <c r="E1" s="381" t="s">
        <v>526</v>
      </c>
    </row>
    <row r="2" spans="1:9" ht="8.1" customHeight="1"/>
    <row r="3" spans="1:9" ht="84.75" customHeight="1">
      <c r="A3" s="630" t="str">
        <f>'Attach 3(JV)'!A3</f>
        <v>“Nagda Solar PV Power Plant Package SP01” associated with Nagda Solar Power Project</v>
      </c>
      <c r="B3" s="631"/>
      <c r="C3" s="631"/>
      <c r="D3" s="631"/>
      <c r="E3" s="631"/>
      <c r="F3" s="384"/>
      <c r="G3" s="384"/>
      <c r="H3" s="384"/>
    </row>
    <row r="4" spans="1:9" ht="8.1" customHeight="1">
      <c r="A4" s="385"/>
      <c r="H4" s="386"/>
      <c r="I4" s="387"/>
    </row>
    <row r="5" spans="1:9" ht="44.25" customHeight="1">
      <c r="A5" s="718" t="s">
        <v>527</v>
      </c>
      <c r="B5" s="718"/>
      <c r="C5" s="718"/>
      <c r="D5" s="718"/>
      <c r="E5" s="718"/>
      <c r="F5" s="388"/>
      <c r="H5" s="386"/>
      <c r="I5" s="389"/>
    </row>
    <row r="6" spans="1:9" ht="8.1" customHeight="1">
      <c r="A6" s="390"/>
      <c r="H6" s="386"/>
      <c r="I6" s="389"/>
    </row>
    <row r="7" spans="1:9" ht="20.100000000000001" customHeight="1">
      <c r="A7" s="388"/>
      <c r="B7" s="390"/>
      <c r="C7" s="390"/>
      <c r="D7" s="391" t="str">
        <f>'[12]Attach 3(JV)'!E7</f>
        <v>To:</v>
      </c>
      <c r="H7" s="386"/>
      <c r="I7" s="389"/>
    </row>
    <row r="8" spans="1:9" ht="26.25" customHeight="1">
      <c r="A8" s="719" t="str">
        <f>'[12]Attach 3(QR)'!A8:D8</f>
        <v>Bidder's Name and Address:</v>
      </c>
      <c r="B8" s="719"/>
      <c r="C8" s="719"/>
      <c r="D8" s="392" t="str">
        <f>'[12]Attach 3(JV)'!E8</f>
        <v>Contract Services</v>
      </c>
      <c r="H8" s="386"/>
      <c r="I8" s="389"/>
    </row>
    <row r="9" spans="1:9" ht="26.25" customHeight="1">
      <c r="A9" s="712" t="str">
        <f>'Attach 3(JV)'!A8</f>
        <v/>
      </c>
      <c r="B9" s="712"/>
      <c r="C9" s="516"/>
      <c r="D9" s="392"/>
      <c r="H9" s="386"/>
      <c r="I9" s="389"/>
    </row>
    <row r="10" spans="1:9" ht="33" customHeight="1">
      <c r="A10" s="393" t="s">
        <v>349</v>
      </c>
      <c r="B10" s="720" t="str">
        <f>'Attach 3(JV)'!B9</f>
        <v/>
      </c>
      <c r="C10" s="720"/>
      <c r="D10" s="392" t="str">
        <f>'[12]Attach 3(JV)'!E9</f>
        <v>Power Grid Corporation of India Ltd.,</v>
      </c>
      <c r="F10" s="394"/>
      <c r="H10" s="386"/>
      <c r="I10" s="389"/>
    </row>
    <row r="11" spans="1:9">
      <c r="A11" s="393" t="s">
        <v>351</v>
      </c>
      <c r="B11" s="711" t="str">
        <f>'Attach 3(JV)'!B10</f>
        <v/>
      </c>
      <c r="C11" s="711"/>
      <c r="D11" s="392" t="str">
        <f>'[12]Attach 3(JV)'!E10</f>
        <v>"Saudamini", Plot No. 2, Sector 29</v>
      </c>
      <c r="H11" s="386"/>
      <c r="I11" s="389"/>
    </row>
    <row r="12" spans="1:9">
      <c r="B12" s="711" t="str">
        <f>'Attach 3(JV)'!B11</f>
        <v/>
      </c>
      <c r="C12" s="711"/>
      <c r="D12" s="392" t="str">
        <f>'[12]Attach 3(JV)'!E11</f>
        <v>Gurgaon (Haryana) - 122001</v>
      </c>
    </row>
    <row r="13" spans="1:9" ht="21" customHeight="1">
      <c r="A13" s="390"/>
      <c r="B13" s="711" t="str">
        <f>'Attach 3(JV)'!B12</f>
        <v/>
      </c>
      <c r="C13" s="711"/>
      <c r="D13" s="392"/>
    </row>
    <row r="14" spans="1:9" ht="20.100000000000001" customHeight="1">
      <c r="A14" s="382" t="s">
        <v>344</v>
      </c>
      <c r="D14" s="395"/>
    </row>
    <row r="15" spans="1:9" ht="63" customHeight="1">
      <c r="A15" s="396">
        <v>1</v>
      </c>
      <c r="B15" s="713" t="s">
        <v>528</v>
      </c>
      <c r="C15" s="713"/>
      <c r="D15" s="713"/>
      <c r="E15" s="713"/>
    </row>
    <row r="16" spans="1:9" ht="32.1" customHeight="1">
      <c r="A16" s="714" t="s">
        <v>347</v>
      </c>
      <c r="B16" s="714" t="s">
        <v>365</v>
      </c>
      <c r="C16" s="714" t="s">
        <v>369</v>
      </c>
      <c r="D16" s="716" t="s">
        <v>529</v>
      </c>
      <c r="E16" s="717"/>
    </row>
    <row r="17" spans="1:8" ht="41.25" customHeight="1">
      <c r="A17" s="715"/>
      <c r="B17" s="715"/>
      <c r="C17" s="715"/>
      <c r="D17" s="397" t="s">
        <v>371</v>
      </c>
      <c r="E17" s="397" t="s">
        <v>530</v>
      </c>
    </row>
    <row r="18" spans="1:8" ht="21.75" customHeight="1">
      <c r="A18" s="398">
        <v>1</v>
      </c>
      <c r="B18" s="399"/>
      <c r="C18" s="399"/>
      <c r="D18" s="399"/>
      <c r="E18" s="399"/>
    </row>
    <row r="19" spans="1:8" ht="21.9" customHeight="1">
      <c r="A19" s="400">
        <v>2</v>
      </c>
      <c r="B19" s="401"/>
      <c r="C19" s="401"/>
      <c r="D19" s="401"/>
      <c r="E19" s="401"/>
    </row>
    <row r="20" spans="1:8" ht="21.9" customHeight="1">
      <c r="A20" s="400">
        <v>3</v>
      </c>
      <c r="B20" s="401"/>
      <c r="C20" s="401"/>
      <c r="D20" s="401"/>
      <c r="E20" s="401"/>
    </row>
    <row r="21" spans="1:8" ht="21.9" customHeight="1">
      <c r="A21" s="400">
        <v>4</v>
      </c>
      <c r="B21" s="401"/>
      <c r="C21" s="401"/>
      <c r="D21" s="401"/>
      <c r="E21" s="401"/>
      <c r="F21" s="402"/>
      <c r="G21" s="402"/>
      <c r="H21" s="531" t="b">
        <v>0</v>
      </c>
    </row>
    <row r="22" spans="1:8" ht="24.75" customHeight="1">
      <c r="A22" s="403">
        <v>5</v>
      </c>
      <c r="B22" s="404"/>
      <c r="C22" s="404"/>
      <c r="D22" s="404"/>
      <c r="E22" s="404"/>
      <c r="F22" s="402"/>
      <c r="G22" s="402"/>
      <c r="H22" s="405"/>
    </row>
    <row r="23" spans="1:8" ht="90.75" customHeight="1">
      <c r="A23" s="406">
        <v>2</v>
      </c>
      <c r="B23" s="707" t="s">
        <v>702</v>
      </c>
      <c r="C23" s="707"/>
      <c r="D23" s="707"/>
      <c r="E23" s="707"/>
      <c r="F23" s="402"/>
      <c r="G23" s="402"/>
      <c r="H23" s="405"/>
    </row>
    <row r="24" spans="1:8" ht="18" customHeight="1">
      <c r="A24" s="407"/>
      <c r="B24" s="408"/>
      <c r="C24" s="408"/>
      <c r="D24" s="408"/>
      <c r="E24" s="408"/>
      <c r="F24" s="409"/>
      <c r="G24" s="409"/>
      <c r="H24" s="410"/>
    </row>
    <row r="25" spans="1:8" ht="54.75" hidden="1" customHeight="1">
      <c r="A25" s="708" t="s">
        <v>80</v>
      </c>
      <c r="B25" s="708"/>
      <c r="C25" s="708"/>
      <c r="D25" s="708"/>
      <c r="E25" s="708"/>
      <c r="F25" s="411"/>
      <c r="G25" s="411"/>
      <c r="H25" s="410"/>
    </row>
    <row r="26" spans="1:8" ht="32.1" hidden="1" customHeight="1">
      <c r="A26" s="704" t="s">
        <v>347</v>
      </c>
      <c r="B26" s="704" t="s">
        <v>365</v>
      </c>
      <c r="C26" s="704" t="s">
        <v>102</v>
      </c>
      <c r="D26" s="709" t="s">
        <v>103</v>
      </c>
      <c r="E26" s="710"/>
    </row>
    <row r="27" spans="1:8" ht="22.5" hidden="1" customHeight="1">
      <c r="A27" s="703"/>
      <c r="B27" s="703"/>
      <c r="C27" s="703"/>
      <c r="D27" s="412" t="s">
        <v>104</v>
      </c>
      <c r="E27" s="412" t="s">
        <v>105</v>
      </c>
    </row>
    <row r="28" spans="1:8" ht="21.9" hidden="1" customHeight="1">
      <c r="A28" s="413">
        <v>1</v>
      </c>
      <c r="B28" s="414"/>
      <c r="C28" s="414"/>
      <c r="D28" s="414"/>
      <c r="E28" s="414"/>
    </row>
    <row r="29" spans="1:8" ht="21.9" hidden="1" customHeight="1">
      <c r="A29" s="413">
        <v>2</v>
      </c>
      <c r="B29" s="414"/>
      <c r="C29" s="414"/>
      <c r="D29" s="414"/>
      <c r="E29" s="414"/>
    </row>
    <row r="30" spans="1:8" ht="37.5" hidden="1" customHeight="1">
      <c r="A30" s="413">
        <v>3</v>
      </c>
      <c r="B30" s="414"/>
      <c r="C30" s="414"/>
      <c r="D30" s="414"/>
      <c r="E30" s="414"/>
    </row>
    <row r="31" spans="1:8" ht="15.9" customHeight="1">
      <c r="A31" s="415"/>
      <c r="B31" s="415"/>
      <c r="C31" s="415"/>
      <c r="D31" s="415"/>
      <c r="E31" s="415"/>
    </row>
    <row r="32" spans="1:8" ht="15.9" customHeight="1">
      <c r="A32" s="415"/>
      <c r="B32" s="415"/>
      <c r="C32" s="416"/>
      <c r="D32" s="415"/>
      <c r="E32" s="415"/>
    </row>
    <row r="33" spans="1:9" ht="15.9" customHeight="1">
      <c r="A33" s="417" t="s">
        <v>6</v>
      </c>
      <c r="B33" s="430" t="str">
        <f>'Attach 3(JV)'!B24</f>
        <v>--</v>
      </c>
      <c r="C33" s="416" t="s">
        <v>4</v>
      </c>
      <c r="D33" s="698" t="str">
        <f>'Attach 3(JV)'!E24</f>
        <v/>
      </c>
      <c r="E33" s="698"/>
    </row>
    <row r="34" spans="1:9" ht="15.9" customHeight="1">
      <c r="A34" s="417" t="s">
        <v>7</v>
      </c>
      <c r="B34" s="431" t="str">
        <f>'Attach 3(JV)'!B25</f>
        <v/>
      </c>
      <c r="C34" s="416" t="s">
        <v>5</v>
      </c>
      <c r="D34" s="698" t="str">
        <f>'Attach 3(JV)'!E25</f>
        <v/>
      </c>
      <c r="E34" s="698"/>
    </row>
    <row r="35" spans="1:9" s="382" customFormat="1" ht="15.75" customHeight="1">
      <c r="A35" s="383"/>
      <c r="B35" s="383"/>
      <c r="C35" s="416"/>
      <c r="D35" s="383"/>
      <c r="E35" s="383"/>
      <c r="I35" s="383"/>
    </row>
    <row r="36" spans="1:9" s="382" customFormat="1" ht="19.5" customHeight="1">
      <c r="A36" s="421" t="str">
        <f>A1</f>
        <v>Specification No. :5002002376/OTHERS/DOM/A02-CC CS -3</v>
      </c>
      <c r="B36" s="422"/>
      <c r="C36" s="422"/>
      <c r="D36" s="422"/>
      <c r="E36" s="423" t="str">
        <f>E1</f>
        <v>Attachment-5A</v>
      </c>
      <c r="I36" s="383"/>
    </row>
    <row r="37" spans="1:9" s="382" customFormat="1" ht="18" customHeight="1">
      <c r="A37" s="419"/>
      <c r="I37" s="383"/>
    </row>
    <row r="38" spans="1:9" s="382" customFormat="1" ht="30" customHeight="1">
      <c r="A38" s="699" t="s">
        <v>367</v>
      </c>
      <c r="B38" s="699"/>
      <c r="C38" s="699"/>
      <c r="D38" s="699"/>
      <c r="E38" s="699"/>
      <c r="I38" s="383"/>
    </row>
    <row r="39" spans="1:9" s="382" customFormat="1" ht="18" customHeight="1">
      <c r="B39" s="415"/>
      <c r="I39" s="383"/>
    </row>
    <row r="40" spans="1:9" s="382" customFormat="1" ht="36" customHeight="1">
      <c r="A40" s="700" t="s">
        <v>347</v>
      </c>
      <c r="B40" s="702" t="s">
        <v>365</v>
      </c>
      <c r="C40" s="704" t="s">
        <v>369</v>
      </c>
      <c r="D40" s="705" t="s">
        <v>529</v>
      </c>
      <c r="E40" s="706"/>
      <c r="I40" s="383"/>
    </row>
    <row r="41" spans="1:9" s="382" customFormat="1" ht="36" customHeight="1">
      <c r="A41" s="701"/>
      <c r="B41" s="703"/>
      <c r="C41" s="703"/>
      <c r="D41" s="412" t="s">
        <v>371</v>
      </c>
      <c r="E41" s="412" t="s">
        <v>531</v>
      </c>
      <c r="I41" s="383"/>
    </row>
    <row r="42" spans="1:9" s="382" customFormat="1" ht="18" customHeight="1">
      <c r="A42" s="424"/>
      <c r="B42" s="425"/>
      <c r="C42" s="424"/>
      <c r="D42" s="424"/>
      <c r="E42" s="424"/>
      <c r="I42" s="383"/>
    </row>
    <row r="43" spans="1:9" s="382" customFormat="1" ht="18" customHeight="1">
      <c r="A43" s="426"/>
      <c r="B43" s="427"/>
      <c r="C43" s="426"/>
      <c r="D43" s="426"/>
      <c r="E43" s="426"/>
      <c r="I43" s="383"/>
    </row>
    <row r="44" spans="1:9" s="382" customFormat="1" ht="18" customHeight="1">
      <c r="A44" s="426"/>
      <c r="B44" s="427"/>
      <c r="C44" s="426"/>
      <c r="D44" s="426"/>
      <c r="E44" s="426"/>
      <c r="I44" s="383"/>
    </row>
    <row r="45" spans="1:9" s="382" customFormat="1" ht="18" customHeight="1">
      <c r="A45" s="426"/>
      <c r="B45" s="427"/>
      <c r="C45" s="426"/>
      <c r="D45" s="426"/>
      <c r="E45" s="426"/>
      <c r="I45" s="383"/>
    </row>
    <row r="46" spans="1:9" s="382" customFormat="1" ht="18" customHeight="1">
      <c r="A46" s="426"/>
      <c r="B46" s="427"/>
      <c r="C46" s="426"/>
      <c r="D46" s="426"/>
      <c r="E46" s="426"/>
      <c r="I46" s="383"/>
    </row>
    <row r="47" spans="1:9" s="382" customFormat="1" ht="18" customHeight="1">
      <c r="A47" s="426"/>
      <c r="B47" s="427"/>
      <c r="C47" s="426"/>
      <c r="D47" s="426"/>
      <c r="E47" s="426"/>
      <c r="I47" s="383"/>
    </row>
    <row r="48" spans="1:9" s="382" customFormat="1" ht="18" customHeight="1">
      <c r="A48" s="426"/>
      <c r="B48" s="427"/>
      <c r="C48" s="426"/>
      <c r="D48" s="426"/>
      <c r="E48" s="426"/>
      <c r="I48" s="383"/>
    </row>
    <row r="49" spans="1:9" s="382" customFormat="1" ht="18" customHeight="1">
      <c r="A49" s="426"/>
      <c r="B49" s="427"/>
      <c r="C49" s="426"/>
      <c r="D49" s="426"/>
      <c r="E49" s="426"/>
      <c r="I49" s="383"/>
    </row>
    <row r="50" spans="1:9" s="382" customFormat="1" ht="18" customHeight="1">
      <c r="A50" s="426"/>
      <c r="B50" s="427"/>
      <c r="C50" s="426"/>
      <c r="D50" s="426"/>
      <c r="E50" s="426"/>
      <c r="I50" s="383"/>
    </row>
    <row r="51" spans="1:9" s="382" customFormat="1" ht="18" customHeight="1">
      <c r="A51" s="426"/>
      <c r="B51" s="427"/>
      <c r="C51" s="426"/>
      <c r="D51" s="426"/>
      <c r="E51" s="426"/>
      <c r="I51" s="383"/>
    </row>
    <row r="52" spans="1:9" s="382" customFormat="1" ht="18" customHeight="1">
      <c r="A52" s="426"/>
      <c r="B52" s="427"/>
      <c r="C52" s="426"/>
      <c r="D52" s="426"/>
      <c r="E52" s="426"/>
      <c r="I52" s="383"/>
    </row>
    <row r="53" spans="1:9" s="382" customFormat="1" ht="18" customHeight="1">
      <c r="A53" s="426"/>
      <c r="B53" s="427"/>
      <c r="C53" s="426"/>
      <c r="D53" s="426"/>
      <c r="E53" s="426"/>
      <c r="I53" s="383"/>
    </row>
    <row r="54" spans="1:9" s="382" customFormat="1" ht="18" customHeight="1">
      <c r="A54" s="426"/>
      <c r="B54" s="427"/>
      <c r="C54" s="426"/>
      <c r="D54" s="426"/>
      <c r="E54" s="426"/>
      <c r="I54" s="383"/>
    </row>
    <row r="55" spans="1:9" s="382" customFormat="1" ht="18" customHeight="1">
      <c r="A55" s="426"/>
      <c r="B55" s="427"/>
      <c r="C55" s="426"/>
      <c r="D55" s="426"/>
      <c r="E55" s="426"/>
      <c r="I55" s="383"/>
    </row>
    <row r="56" spans="1:9" s="382" customFormat="1" ht="18" customHeight="1">
      <c r="A56" s="426"/>
      <c r="B56" s="427"/>
      <c r="C56" s="426"/>
      <c r="D56" s="426"/>
      <c r="E56" s="426"/>
      <c r="I56" s="383"/>
    </row>
    <row r="57" spans="1:9" s="382" customFormat="1" ht="18" customHeight="1">
      <c r="A57" s="426"/>
      <c r="B57" s="427"/>
      <c r="C57" s="426"/>
      <c r="D57" s="426"/>
      <c r="E57" s="426"/>
      <c r="I57" s="383"/>
    </row>
    <row r="58" spans="1:9" s="382" customFormat="1" ht="18" customHeight="1">
      <c r="A58" s="426"/>
      <c r="B58" s="427"/>
      <c r="C58" s="426"/>
      <c r="D58" s="426"/>
      <c r="E58" s="426"/>
      <c r="I58" s="383"/>
    </row>
    <row r="59" spans="1:9" s="382" customFormat="1" ht="18" customHeight="1">
      <c r="A59" s="426"/>
      <c r="B59" s="427"/>
      <c r="C59" s="426"/>
      <c r="D59" s="426"/>
      <c r="E59" s="426"/>
      <c r="I59" s="383"/>
    </row>
    <row r="60" spans="1:9" s="382" customFormat="1" ht="18" customHeight="1">
      <c r="A60" s="426"/>
      <c r="B60" s="427"/>
      <c r="C60" s="426"/>
      <c r="D60" s="426"/>
      <c r="E60" s="426"/>
      <c r="I60" s="383"/>
    </row>
    <row r="61" spans="1:9" s="382" customFormat="1" ht="18" customHeight="1">
      <c r="A61" s="426"/>
      <c r="B61" s="427"/>
      <c r="C61" s="426"/>
      <c r="D61" s="426"/>
      <c r="E61" s="426"/>
      <c r="I61" s="383"/>
    </row>
    <row r="62" spans="1:9" s="382" customFormat="1" ht="18" customHeight="1">
      <c r="A62" s="426"/>
      <c r="B62" s="427"/>
      <c r="C62" s="426"/>
      <c r="D62" s="426"/>
      <c r="E62" s="426"/>
      <c r="I62" s="383"/>
    </row>
    <row r="63" spans="1:9" s="382" customFormat="1" ht="18" customHeight="1">
      <c r="A63" s="426"/>
      <c r="B63" s="427"/>
      <c r="C63" s="426"/>
      <c r="D63" s="426"/>
      <c r="E63" s="426"/>
      <c r="I63" s="383"/>
    </row>
    <row r="64" spans="1:9" s="382" customFormat="1" ht="18" customHeight="1">
      <c r="A64" s="426"/>
      <c r="B64" s="427"/>
      <c r="C64" s="426"/>
      <c r="D64" s="426"/>
      <c r="E64" s="426"/>
      <c r="I64" s="383"/>
    </row>
    <row r="65" spans="1:9" s="382" customFormat="1" ht="18" customHeight="1">
      <c r="A65" s="426"/>
      <c r="B65" s="427"/>
      <c r="C65" s="426"/>
      <c r="D65" s="426"/>
      <c r="E65" s="426"/>
      <c r="I65" s="383"/>
    </row>
    <row r="66" spans="1:9" s="382" customFormat="1" ht="18" customHeight="1">
      <c r="A66" s="426"/>
      <c r="B66" s="427"/>
      <c r="C66" s="426"/>
      <c r="D66" s="426"/>
      <c r="E66" s="426"/>
      <c r="I66" s="383"/>
    </row>
    <row r="67" spans="1:9" s="382" customFormat="1" ht="18" customHeight="1">
      <c r="A67" s="426"/>
      <c r="B67" s="427"/>
      <c r="C67" s="426"/>
      <c r="D67" s="426"/>
      <c r="E67" s="426"/>
      <c r="I67" s="383"/>
    </row>
    <row r="68" spans="1:9" s="382" customFormat="1" ht="18" customHeight="1">
      <c r="A68" s="428"/>
      <c r="B68" s="429"/>
      <c r="C68" s="428"/>
      <c r="D68" s="428"/>
      <c r="E68" s="428"/>
      <c r="I68" s="383"/>
    </row>
    <row r="69" spans="1:9" s="382" customFormat="1" ht="18" customHeight="1">
      <c r="I69" s="383"/>
    </row>
    <row r="70" spans="1:9" s="382" customFormat="1" ht="24" customHeight="1">
      <c r="C70" s="416"/>
      <c r="I70" s="383"/>
    </row>
    <row r="71" spans="1:9" s="382" customFormat="1" ht="24" customHeight="1">
      <c r="A71" s="417" t="s">
        <v>6</v>
      </c>
      <c r="B71" s="418" t="str">
        <f>B33</f>
        <v>--</v>
      </c>
      <c r="C71" s="416" t="s">
        <v>4</v>
      </c>
      <c r="D71" s="420" t="str">
        <f>D33</f>
        <v/>
      </c>
      <c r="I71" s="383"/>
    </row>
    <row r="72" spans="1:9" s="382" customFormat="1" ht="24" customHeight="1">
      <c r="A72" s="417" t="s">
        <v>7</v>
      </c>
      <c r="B72" s="418" t="str">
        <f>B34</f>
        <v/>
      </c>
      <c r="C72" s="416" t="s">
        <v>5</v>
      </c>
      <c r="D72" s="420" t="str">
        <f>D34</f>
        <v/>
      </c>
      <c r="I72" s="383"/>
    </row>
    <row r="73" spans="1:9" s="382" customFormat="1" ht="24" customHeight="1">
      <c r="A73" s="417"/>
      <c r="B73" s="430"/>
      <c r="C73" s="416"/>
      <c r="D73" s="431"/>
      <c r="I73" s="383"/>
    </row>
    <row r="74" spans="1:9" s="382" customFormat="1" ht="33" customHeight="1">
      <c r="A74" s="415"/>
      <c r="B74" s="415"/>
      <c r="C74" s="415"/>
      <c r="D74" s="432"/>
      <c r="E74" s="415"/>
      <c r="I74" s="383"/>
    </row>
  </sheetData>
  <sheetProtection algorithmName="SHA-512" hashValue="ey6WUdsPbD2AmvDmUKFQseA0Cq6unnvQ0MSRC4YhKdH06czZSOkKISwuGVcrSFg4pxYQZ9FasuNhjWANxHv/NA==" saltValue="HiLQPDOB2JudydsYVV0kjw==" spinCount="100000" sheet="1" formatColumns="0" formatRows="0" selectLockedCells="1"/>
  <customSheetViews>
    <customSheetView guid="{EE1EF9E3-13BF-4B61-B562-C1E8D153AF15}"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52F2C04E-6775-4163-A63C-A853FCC713DD}"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18" priority="2" stopIfTrue="1">
      <formula>$H$21="No"</formula>
    </cfRule>
  </conditionalFormatting>
  <conditionalFormatting sqref="A42:E73 A36:E39">
    <cfRule type="expression" dxfId="17" priority="3" stopIfTrue="1">
      <formula>$H$21=FALSE</formula>
    </cfRule>
  </conditionalFormatting>
  <conditionalFormatting sqref="F40:IV41">
    <cfRule type="expression" dxfId="16" priority="1" stopIfTrue="1">
      <formula>$H$21=FALSE</formula>
    </cfRule>
  </conditionalFormatting>
  <conditionalFormatting sqref="A40:E41">
    <cfRule type="expression" dxfId="15" priority="4"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121920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80" zoomScaleSheetLayoutView="80" workbookViewId="0">
      <selection activeCell="A17" sqref="A17"/>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9.44140625" style="30" customWidth="1"/>
    <col min="6" max="7" width="9.109375" style="25"/>
    <col min="8" max="8" width="0" style="25" hidden="1" customWidth="1"/>
    <col min="9" max="16384" width="9.109375" style="26"/>
  </cols>
  <sheetData>
    <row r="1" spans="1:26" ht="31.5" customHeight="1">
      <c r="A1" s="674" t="str">
        <f>'Attach 3(JV)'!A1</f>
        <v>Specification No. :5002002376/OTHERS/DOM/A02-CC CS -3</v>
      </c>
      <c r="B1" s="674"/>
      <c r="C1" s="674"/>
      <c r="D1" s="674"/>
      <c r="E1" s="370" t="str">
        <f>"Attachment-6 " &amp; 'Attach 3(JV)'!AT1</f>
        <v xml:space="preserve">Attachment-6 </v>
      </c>
      <c r="Z1" s="168"/>
    </row>
    <row r="2" spans="1:26" ht="3.75" customHeight="1">
      <c r="Z2" s="168"/>
    </row>
    <row r="3" spans="1:26" ht="84.75" customHeight="1">
      <c r="A3" s="630" t="str">
        <f>'Attach 3(JV)'!A3</f>
        <v>“Nagda Solar PV Power Plant Package SP01” associated with Nagda Solar Power Project</v>
      </c>
      <c r="B3" s="631"/>
      <c r="C3" s="631"/>
      <c r="D3" s="631"/>
      <c r="E3" s="631"/>
      <c r="F3" s="27"/>
      <c r="G3" s="28"/>
      <c r="H3" s="27"/>
    </row>
    <row r="4" spans="1:26" ht="6.75" customHeight="1">
      <c r="A4" s="29"/>
      <c r="H4" s="31"/>
      <c r="I4" s="11"/>
    </row>
    <row r="5" spans="1:26" ht="20.100000000000001" customHeight="1">
      <c r="A5" s="666" t="s">
        <v>46</v>
      </c>
      <c r="B5" s="666"/>
      <c r="C5" s="666"/>
      <c r="D5" s="666"/>
      <c r="E5" s="666"/>
      <c r="F5" s="32"/>
      <c r="H5" s="31"/>
      <c r="I5" s="13"/>
    </row>
    <row r="6" spans="1:26" ht="10.5" customHeight="1">
      <c r="A6" s="33"/>
      <c r="H6" s="31"/>
      <c r="I6" s="13"/>
    </row>
    <row r="7" spans="1:26" ht="20.100000000000001" customHeight="1">
      <c r="A7" s="34" t="str">
        <f>'Attach 3(JV)'!A7</f>
        <v>Bidder’s Name and Address (Sole Bidder) :</v>
      </c>
      <c r="E7" s="16" t="str">
        <f>'Attach 3(JV)'!E7</f>
        <v>To:</v>
      </c>
      <c r="H7" s="31"/>
      <c r="I7" s="13"/>
    </row>
    <row r="8" spans="1:26" ht="36" customHeight="1">
      <c r="A8" s="664" t="str">
        <f>'Attach 3(JV)'!A8</f>
        <v/>
      </c>
      <c r="B8" s="664"/>
      <c r="C8" s="664"/>
      <c r="D8" s="664"/>
      <c r="E8" s="12" t="str">
        <f>'Attach 3(JV)'!E8</f>
        <v>Contract Services</v>
      </c>
      <c r="H8" s="31"/>
      <c r="I8" s="13"/>
    </row>
    <row r="9" spans="1:26" ht="20.100000000000001" customHeight="1">
      <c r="A9" s="14" t="s">
        <v>349</v>
      </c>
      <c r="B9" s="676" t="str">
        <f>'Attach 3(JV)'!B9</f>
        <v/>
      </c>
      <c r="C9" s="676"/>
      <c r="D9" s="676"/>
      <c r="E9" s="12" t="str">
        <f>'Attach 3(JV)'!E9</f>
        <v>Power Grid Corporation of India Ltd.,</v>
      </c>
      <c r="H9" s="31"/>
      <c r="I9" s="13"/>
    </row>
    <row r="10" spans="1:26" ht="20.100000000000001" customHeight="1">
      <c r="A10" s="14" t="s">
        <v>351</v>
      </c>
      <c r="B10" s="676" t="str">
        <f>'Attach 3(JV)'!B10</f>
        <v/>
      </c>
      <c r="C10" s="676"/>
      <c r="D10" s="676"/>
      <c r="E10" s="12" t="str">
        <f>'Attach 3(JV)'!E10</f>
        <v>"Saudamini", Plot No. 2, Sector 29</v>
      </c>
      <c r="H10" s="31"/>
      <c r="I10" s="13"/>
    </row>
    <row r="11" spans="1:26" ht="20.100000000000001" customHeight="1">
      <c r="B11" s="676" t="str">
        <f>'Attach 3(JV)'!B11</f>
        <v/>
      </c>
      <c r="C11" s="676"/>
      <c r="D11" s="676"/>
      <c r="E11" s="12" t="str">
        <f>'Attach 3(JV)'!E11</f>
        <v>Gurgaon (Haryana) - 122001</v>
      </c>
    </row>
    <row r="12" spans="1:26" ht="17.25" customHeight="1">
      <c r="A12" s="33"/>
      <c r="B12" s="676" t="str">
        <f>'Attach 3(JV)'!B12</f>
        <v/>
      </c>
      <c r="C12" s="676"/>
      <c r="D12" s="676"/>
      <c r="E12" s="12"/>
    </row>
    <row r="13" spans="1:26" ht="21" customHeight="1">
      <c r="A13" s="30" t="s">
        <v>344</v>
      </c>
      <c r="B13" s="147"/>
      <c r="C13" s="147"/>
      <c r="D13" s="147"/>
    </row>
    <row r="14" spans="1:26" ht="45" customHeight="1">
      <c r="A14" s="672" t="s">
        <v>47</v>
      </c>
      <c r="B14" s="672"/>
      <c r="C14" s="672"/>
      <c r="D14" s="672"/>
      <c r="E14" s="672"/>
      <c r="F14" s="35"/>
      <c r="G14" s="35"/>
      <c r="H14" s="35"/>
    </row>
    <row r="15" spans="1:26" ht="12" customHeight="1">
      <c r="A15" s="33"/>
      <c r="B15" s="33"/>
      <c r="C15" s="33"/>
      <c r="D15" s="33"/>
      <c r="E15" s="33"/>
      <c r="F15" s="35"/>
      <c r="G15" s="35"/>
      <c r="H15" s="35"/>
    </row>
    <row r="16" spans="1:26" ht="42" customHeight="1">
      <c r="A16" s="48" t="s">
        <v>347</v>
      </c>
      <c r="B16" s="48" t="s">
        <v>48</v>
      </c>
      <c r="C16" s="725" t="s">
        <v>49</v>
      </c>
      <c r="D16" s="725"/>
      <c r="E16" s="48" t="s">
        <v>50</v>
      </c>
      <c r="F16" s="35"/>
      <c r="G16" s="35"/>
      <c r="H16" s="35"/>
    </row>
    <row r="17" spans="1:9" ht="21" customHeight="1">
      <c r="A17" s="306"/>
      <c r="B17" s="306"/>
      <c r="C17" s="722"/>
      <c r="D17" s="723"/>
      <c r="E17" s="306"/>
      <c r="F17" s="35"/>
      <c r="G17" s="35"/>
      <c r="H17" s="35"/>
    </row>
    <row r="18" spans="1:9" ht="21" customHeight="1">
      <c r="A18" s="306"/>
      <c r="B18" s="306"/>
      <c r="C18" s="722"/>
      <c r="D18" s="723"/>
      <c r="E18" s="306"/>
      <c r="F18" s="35"/>
      <c r="G18" s="35"/>
      <c r="H18" s="35"/>
    </row>
    <row r="19" spans="1:9" ht="21" customHeight="1">
      <c r="A19" s="306"/>
      <c r="B19" s="306"/>
      <c r="C19" s="721"/>
      <c r="D19" s="721"/>
      <c r="E19" s="306"/>
      <c r="F19" s="186"/>
      <c r="G19" s="186"/>
      <c r="H19" s="186"/>
    </row>
    <row r="20" spans="1:9" ht="21" customHeight="1">
      <c r="A20" s="306"/>
      <c r="B20" s="306"/>
      <c r="C20" s="721"/>
      <c r="D20" s="721"/>
      <c r="E20" s="306"/>
      <c r="F20" s="225"/>
      <c r="G20" s="225"/>
      <c r="H20" s="223" t="b">
        <v>0</v>
      </c>
      <c r="I20" s="154"/>
    </row>
    <row r="21" spans="1:9" ht="21" customHeight="1">
      <c r="A21" s="306"/>
      <c r="B21" s="306"/>
      <c r="C21" s="721"/>
      <c r="D21" s="721"/>
      <c r="E21" s="306"/>
      <c r="F21" s="225"/>
      <c r="G21" s="225"/>
      <c r="H21" s="226"/>
    </row>
    <row r="22" spans="1:9" ht="16.5" customHeight="1">
      <c r="D22" s="33"/>
      <c r="E22" s="33"/>
      <c r="F22" s="186"/>
      <c r="G22" s="186"/>
      <c r="H22" s="186"/>
      <c r="I22" s="154"/>
    </row>
    <row r="23" spans="1:9" s="25" customFormat="1" ht="51.75" customHeight="1">
      <c r="A23" s="681" t="s">
        <v>51</v>
      </c>
      <c r="B23" s="681"/>
      <c r="C23" s="681"/>
      <c r="D23" s="681"/>
      <c r="E23" s="681"/>
      <c r="F23" s="35"/>
      <c r="G23" s="35"/>
      <c r="H23" s="35"/>
    </row>
    <row r="24" spans="1:9" s="25" customFormat="1" ht="96.75" customHeight="1">
      <c r="A24" s="681" t="s">
        <v>52</v>
      </c>
      <c r="B24" s="681"/>
      <c r="C24" s="681"/>
      <c r="D24" s="681"/>
      <c r="E24" s="681"/>
      <c r="F24" s="35"/>
      <c r="G24" s="35"/>
      <c r="H24" s="35"/>
    </row>
    <row r="25" spans="1:9" s="25" customFormat="1" ht="24" customHeight="1">
      <c r="A25" s="216"/>
      <c r="B25" s="216"/>
      <c r="C25" s="216"/>
      <c r="D25" s="38"/>
      <c r="E25" s="216"/>
      <c r="F25" s="35"/>
      <c r="G25" s="35"/>
      <c r="H25" s="35"/>
    </row>
    <row r="26" spans="1:9" ht="24" customHeight="1">
      <c r="A26" s="37" t="s">
        <v>6</v>
      </c>
      <c r="B26" s="73" t="str">
        <f>'Attach 3(JV)'!B24</f>
        <v>--</v>
      </c>
      <c r="C26" s="41"/>
      <c r="D26" s="38" t="s">
        <v>4</v>
      </c>
      <c r="E26" s="295" t="str">
        <f>'Attach 3(JV)'!E24</f>
        <v/>
      </c>
    </row>
    <row r="27" spans="1:9" ht="24" customHeight="1">
      <c r="A27" s="37" t="s">
        <v>7</v>
      </c>
      <c r="B27" s="295" t="str">
        <f>'Attach 3(JV)'!B25</f>
        <v/>
      </c>
      <c r="C27" s="41"/>
      <c r="D27" s="38" t="s">
        <v>5</v>
      </c>
      <c r="E27" s="295" t="str">
        <f>'Attach 3(JV)'!E25</f>
        <v/>
      </c>
    </row>
    <row r="28" spans="1:9" ht="24" customHeight="1">
      <c r="D28" s="38"/>
    </row>
    <row r="29" spans="1:9" ht="24" customHeight="1">
      <c r="D29" s="38"/>
    </row>
    <row r="30" spans="1:9" s="54" customFormat="1" ht="32.25" customHeight="1">
      <c r="A30" s="34" t="str">
        <f>A1</f>
        <v>Specification No. :5002002376/OTHERS/DOM/A02-CC CS -3</v>
      </c>
      <c r="B30" s="34"/>
      <c r="C30" s="34"/>
      <c r="D30" s="34"/>
      <c r="E30" s="62" t="str">
        <f>"Annexure I to" &amp; E1</f>
        <v xml:space="preserve">Annexure I toAttachment-6 </v>
      </c>
      <c r="F30" s="53"/>
      <c r="G30" s="53"/>
      <c r="H30" s="53"/>
    </row>
    <row r="31" spans="1:9" ht="15.75" customHeight="1">
      <c r="A31" s="724"/>
      <c r="B31" s="724"/>
      <c r="C31" s="724"/>
      <c r="D31" s="724"/>
      <c r="E31" s="724"/>
    </row>
    <row r="32" spans="1:9" ht="20.100000000000001" customHeight="1">
      <c r="A32" s="669" t="str">
        <f>A5</f>
        <v>(Alternative, Deviations and Exceptions to the Provisions)</v>
      </c>
      <c r="B32" s="669"/>
      <c r="C32" s="669"/>
      <c r="D32" s="669"/>
      <c r="E32" s="669"/>
    </row>
    <row r="33" spans="1:5" ht="20.100000000000001" customHeight="1">
      <c r="A33" s="669" t="s">
        <v>182</v>
      </c>
      <c r="B33" s="669"/>
      <c r="C33" s="669"/>
      <c r="D33" s="669"/>
      <c r="E33" s="669"/>
    </row>
    <row r="34" spans="1:5" ht="20.100000000000001" customHeight="1"/>
    <row r="35" spans="1:5" ht="42" customHeight="1">
      <c r="A35" s="48" t="s">
        <v>347</v>
      </c>
      <c r="B35" s="48" t="s">
        <v>48</v>
      </c>
      <c r="C35" s="725" t="s">
        <v>49</v>
      </c>
      <c r="D35" s="725"/>
      <c r="E35" s="48" t="s">
        <v>50</v>
      </c>
    </row>
    <row r="36" spans="1:5" ht="39.9" customHeight="1">
      <c r="A36" s="306"/>
      <c r="B36" s="306"/>
      <c r="C36" s="722"/>
      <c r="D36" s="723"/>
      <c r="E36" s="306"/>
    </row>
    <row r="37" spans="1:5" ht="39.9" customHeight="1">
      <c r="A37" s="306"/>
      <c r="B37" s="306"/>
      <c r="C37" s="722"/>
      <c r="D37" s="723"/>
      <c r="E37" s="306"/>
    </row>
    <row r="38" spans="1:5" ht="39.9" customHeight="1">
      <c r="A38" s="306"/>
      <c r="B38" s="306"/>
      <c r="C38" s="722"/>
      <c r="D38" s="723"/>
      <c r="E38" s="306"/>
    </row>
    <row r="39" spans="1:5" ht="39.9" customHeight="1">
      <c r="A39" s="306"/>
      <c r="B39" s="306"/>
      <c r="C39" s="722"/>
      <c r="D39" s="723"/>
      <c r="E39" s="306"/>
    </row>
    <row r="40" spans="1:5" ht="39.9" customHeight="1">
      <c r="A40" s="306"/>
      <c r="B40" s="306"/>
      <c r="C40" s="722"/>
      <c r="D40" s="723"/>
      <c r="E40" s="306"/>
    </row>
    <row r="41" spans="1:5" ht="39.9" customHeight="1">
      <c r="A41" s="306"/>
      <c r="B41" s="306"/>
      <c r="C41" s="722"/>
      <c r="D41" s="723"/>
      <c r="E41" s="306"/>
    </row>
    <row r="42" spans="1:5" ht="39.9" customHeight="1">
      <c r="A42" s="306"/>
      <c r="B42" s="306"/>
      <c r="C42" s="722"/>
      <c r="D42" s="723"/>
      <c r="E42" s="306"/>
    </row>
    <row r="43" spans="1:5" ht="39.9" customHeight="1">
      <c r="A43" s="306"/>
      <c r="B43" s="306"/>
      <c r="C43" s="722"/>
      <c r="D43" s="723"/>
      <c r="E43" s="306"/>
    </row>
    <row r="44" spans="1:5" ht="39.9" customHeight="1">
      <c r="A44" s="306"/>
      <c r="B44" s="306"/>
      <c r="C44" s="722"/>
      <c r="D44" s="723"/>
      <c r="E44" s="306"/>
    </row>
    <row r="45" spans="1:5" ht="39.9" customHeight="1">
      <c r="A45" s="306"/>
      <c r="B45" s="306"/>
      <c r="C45" s="722"/>
      <c r="D45" s="723"/>
      <c r="E45" s="306"/>
    </row>
    <row r="46" spans="1:5" ht="20.100000000000001" customHeight="1"/>
    <row r="47" spans="1:5" ht="25.5" customHeight="1"/>
    <row r="48" spans="1:5" ht="25.5" customHeight="1">
      <c r="A48" s="26"/>
      <c r="B48" s="26"/>
      <c r="C48" s="26"/>
      <c r="D48" s="38"/>
      <c r="E48" s="26"/>
    </row>
    <row r="49" spans="1:5" ht="25.5" customHeight="1">
      <c r="A49" s="37" t="s">
        <v>6</v>
      </c>
      <c r="B49" s="73" t="str">
        <f>B26</f>
        <v>--</v>
      </c>
      <c r="C49" s="41"/>
      <c r="D49" s="38" t="s">
        <v>4</v>
      </c>
      <c r="E49" s="295" t="str">
        <f>E26</f>
        <v/>
      </c>
    </row>
    <row r="50" spans="1:5" ht="25.5" customHeight="1">
      <c r="A50" s="37" t="s">
        <v>7</v>
      </c>
      <c r="B50" s="300" t="str">
        <f>B27</f>
        <v/>
      </c>
      <c r="C50" s="41"/>
      <c r="D50" s="38" t="s">
        <v>5</v>
      </c>
      <c r="E50" s="295" t="str">
        <f>E27</f>
        <v/>
      </c>
    </row>
    <row r="51" spans="1:5" ht="25.5" customHeight="1">
      <c r="D51" s="38"/>
    </row>
  </sheetData>
  <sheetProtection algorithmName="SHA-512" hashValue="qQx8l4+65KRuuIsGSbrWL6JuyfAFbjKuJEBOxjydObG267f1ss3VR9MGBAj3qN2p5Zidnr6QQCp+6iJKoXWVLA==" saltValue="fryBo963uRvON62uIYKpMg==" spinCount="100000" sheet="1" formatColumns="0" formatRows="0" selectLockedCells="1"/>
  <customSheetViews>
    <customSheetView guid="{EE1EF9E3-13BF-4B61-B562-C1E8D153AF15}"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52F2C04E-6775-4163-A63C-A853FCC713DD}" scale="80"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4" priority="2" stopIfTrue="1">
      <formula>$H$20="No"</formula>
    </cfRule>
  </conditionalFormatting>
  <conditionalFormatting sqref="A31:E51">
    <cfRule type="expression" dxfId="13" priority="3" stopIfTrue="1">
      <formula>$H$20=FALSE</formula>
    </cfRule>
  </conditionalFormatting>
  <conditionalFormatting sqref="A30:E30">
    <cfRule type="expression" dxfId="12" priority="1" stopIfTrue="1">
      <formula>$H$20=FALSE</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12"/>
    <pageSetUpPr fitToPage="1"/>
  </sheetPr>
  <dimension ref="A1:I28"/>
  <sheetViews>
    <sheetView showGridLines="0" view="pageBreakPreview" zoomScaleSheetLayoutView="100" workbookViewId="0">
      <selection activeCell="E15" sqref="E15"/>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9.44140625" style="30" customWidth="1"/>
    <col min="6" max="8" width="9.109375" style="25"/>
    <col min="9" max="16384" width="9.109375" style="26"/>
  </cols>
  <sheetData>
    <row r="1" spans="1:9" ht="33.75" customHeight="1">
      <c r="A1" s="674" t="str">
        <f>'Attach 3(JV)'!A1</f>
        <v>Specification No. :5002002376/OTHERS/DOM/A02-CC CS -3</v>
      </c>
      <c r="B1" s="674"/>
      <c r="C1" s="674"/>
      <c r="D1" s="674"/>
      <c r="E1" s="371" t="str">
        <f>"Attachment-7 " &amp; 'Attach 3(JV)'!AT1</f>
        <v xml:space="preserve">Attachment-7 </v>
      </c>
    </row>
    <row r="2" spans="1:9">
      <c r="E2" s="272"/>
    </row>
    <row r="3" spans="1:9" ht="92.25" customHeight="1">
      <c r="A3" s="630" t="str">
        <f>'Attach 3(JV)'!A3</f>
        <v>“Nagda Solar PV Power Plant Package SP01” associated with Nagda Solar Power Project</v>
      </c>
      <c r="B3" s="631"/>
      <c r="C3" s="631"/>
      <c r="D3" s="631"/>
      <c r="E3" s="631"/>
      <c r="F3" s="27"/>
      <c r="G3" s="28"/>
      <c r="H3" s="27"/>
    </row>
    <row r="4" spans="1:9" ht="20.100000000000001" customHeight="1">
      <c r="A4" s="29"/>
      <c r="H4" s="31"/>
      <c r="I4" s="11"/>
    </row>
    <row r="5" spans="1:9" ht="20.100000000000001" customHeight="1">
      <c r="A5" s="666" t="s">
        <v>185</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58" t="str">
        <f>'Attach 3(JV)'!E8</f>
        <v>Contract Services</v>
      </c>
      <c r="H8" s="31"/>
      <c r="I8" s="13"/>
    </row>
    <row r="9" spans="1:9" ht="20.100000000000001" customHeight="1">
      <c r="A9" s="14" t="s">
        <v>349</v>
      </c>
      <c r="B9" s="668" t="str">
        <f>'Attach 3(JV)'!B9</f>
        <v/>
      </c>
      <c r="C9" s="668"/>
      <c r="D9" s="668"/>
      <c r="E9" s="158" t="str">
        <f>'Attach 3(JV)'!E9</f>
        <v>Power Grid Corporation of India Ltd.,</v>
      </c>
      <c r="H9" s="31"/>
      <c r="I9" s="13"/>
    </row>
    <row r="10" spans="1:9" ht="20.100000000000001" customHeight="1">
      <c r="A10" s="14" t="s">
        <v>351</v>
      </c>
      <c r="B10" s="668" t="str">
        <f>'Attach 3(JV)'!B10</f>
        <v/>
      </c>
      <c r="C10" s="668"/>
      <c r="D10" s="668"/>
      <c r="E10" s="158" t="str">
        <f>'Attach 3(JV)'!E10</f>
        <v>"Saudamini", Plot No. 2, Sector 29</v>
      </c>
      <c r="H10" s="31"/>
      <c r="I10" s="13"/>
    </row>
    <row r="11" spans="1:9" ht="20.100000000000001" customHeight="1">
      <c r="B11" s="668" t="str">
        <f>'Attach 3(JV)'!B11</f>
        <v/>
      </c>
      <c r="C11" s="668"/>
      <c r="D11" s="668"/>
      <c r="E11" s="158" t="str">
        <f>'Attach 3(JV)'!E11</f>
        <v>Gurgaon (Haryana) - 122001</v>
      </c>
    </row>
    <row r="12" spans="1:9" ht="20.100000000000001" customHeight="1">
      <c r="B12" s="104"/>
      <c r="C12" s="104"/>
      <c r="D12" s="104"/>
    </row>
    <row r="13" spans="1:9" ht="20.100000000000001" customHeight="1">
      <c r="A13" s="33"/>
      <c r="B13" s="104"/>
      <c r="C13" s="104"/>
      <c r="D13" s="104"/>
    </row>
    <row r="14" spans="1:9" ht="27.75" customHeight="1">
      <c r="A14" s="726" t="s">
        <v>186</v>
      </c>
      <c r="B14" s="726"/>
      <c r="C14" s="726"/>
      <c r="D14" s="726"/>
      <c r="E14" s="726"/>
      <c r="F14" s="35"/>
      <c r="G14" s="35"/>
      <c r="H14" s="35"/>
    </row>
    <row r="15" spans="1:9" ht="20.100000000000001" customHeight="1">
      <c r="A15" s="33"/>
    </row>
    <row r="16" spans="1:9" ht="33" customHeight="1">
      <c r="A16" s="37" t="s">
        <v>6</v>
      </c>
      <c r="B16" s="73" t="str">
        <f>'Attach 3(JV)'!B24</f>
        <v>--</v>
      </c>
      <c r="C16" s="34"/>
      <c r="D16" s="38" t="s">
        <v>4</v>
      </c>
      <c r="E16" s="295" t="str">
        <f>'Attach 3(JV)'!E24</f>
        <v/>
      </c>
    </row>
    <row r="17" spans="1:5" ht="33" customHeight="1">
      <c r="A17" s="37" t="s">
        <v>7</v>
      </c>
      <c r="B17" s="295" t="str">
        <f>'Attach 3(JV)'!B25</f>
        <v/>
      </c>
      <c r="C17" s="34"/>
      <c r="D17" s="38" t="s">
        <v>5</v>
      </c>
      <c r="E17" s="295" t="str">
        <f>'Attach 3(JV)'!E25</f>
        <v/>
      </c>
    </row>
    <row r="18" spans="1:5" ht="33" customHeight="1">
      <c r="D18" s="38"/>
    </row>
    <row r="19" spans="1:5" ht="20.100000000000001" customHeight="1"/>
    <row r="20" spans="1:5" ht="20.100000000000001" customHeight="1">
      <c r="A20" s="39"/>
    </row>
    <row r="21" spans="1:5" ht="20.100000000000001" customHeight="1"/>
    <row r="22" spans="1:5" ht="20.100000000000001" customHeight="1">
      <c r="A22" s="39"/>
    </row>
    <row r="23" spans="1:5" ht="20.100000000000001" customHeight="1"/>
    <row r="24" spans="1:5" ht="20.100000000000001" customHeight="1">
      <c r="A24" s="39"/>
    </row>
    <row r="25" spans="1:5" ht="20.100000000000001" customHeight="1"/>
    <row r="26" spans="1:5" ht="20.100000000000001" customHeight="1"/>
    <row r="27" spans="1:5" ht="20.100000000000001" customHeight="1"/>
    <row r="28" spans="1:5" ht="20.100000000000001" customHeight="1"/>
  </sheetData>
  <sheetProtection algorithmName="SHA-512" hashValue="BRX68XIAbmXeE925oySdQwCbn+Zdp+HCq5t8+EztG3TbRXqe4gaH+6+aaNeExeyqZH4fjdj2E4KRE10D5sXxwg==" saltValue="1BzE+GrhiTmUrqDjedyaIQ==" spinCount="100000" sheet="1" formatColumns="0" formatRows="0" selectLockedCells="1"/>
  <customSheetViews>
    <customSheetView guid="{EE1EF9E3-13BF-4B61-B562-C1E8D153AF15}"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52F2C04E-6775-4163-A63C-A853FCC713DD}"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J64"/>
  <sheetViews>
    <sheetView showGridLines="0" view="pageBreakPreview" zoomScaleSheetLayoutView="100" workbookViewId="0">
      <selection activeCell="E44" sqref="E44:G44"/>
    </sheetView>
  </sheetViews>
  <sheetFormatPr defaultColWidth="9.109375" defaultRowHeight="14.4"/>
  <cols>
    <col min="1" max="1" width="12.109375" style="30" customWidth="1"/>
    <col min="2" max="2" width="20.5546875" style="30" customWidth="1"/>
    <col min="3" max="3" width="11.44140625" style="30" customWidth="1"/>
    <col min="4" max="4" width="24.33203125" style="30" customWidth="1"/>
    <col min="5" max="5" width="38.109375" style="30" customWidth="1"/>
    <col min="6" max="6" width="17.44140625" style="30" customWidth="1"/>
    <col min="7" max="7" width="13.6640625" style="30" customWidth="1"/>
    <col min="8" max="8" width="17.44140625" style="25" hidden="1" customWidth="1"/>
    <col min="9" max="9" width="9.109375" style="25"/>
    <col min="10" max="16384" width="9.109375" style="26"/>
  </cols>
  <sheetData>
    <row r="1" spans="1:10" ht="33.75" customHeight="1">
      <c r="A1" s="674" t="str">
        <f>'Attach 3(JV)'!A1</f>
        <v>Specification No. :5002002376/OTHERS/DOM/A02-CC CS -3</v>
      </c>
      <c r="B1" s="674"/>
      <c r="C1" s="674"/>
      <c r="D1" s="674"/>
      <c r="E1" s="372"/>
      <c r="F1" s="372"/>
      <c r="G1" s="372" t="str">
        <f>"Attachment-9 " &amp; 'Attach 3(JV)'!AT1</f>
        <v xml:space="preserve">Attachment-9 </v>
      </c>
      <c r="H1" s="52"/>
    </row>
    <row r="2" spans="1:10" ht="15" customHeight="1">
      <c r="H2" s="52"/>
    </row>
    <row r="3" spans="1:10" ht="73.5" customHeight="1">
      <c r="A3" s="728" t="str">
        <f>'Attach 3(JV)'!A3</f>
        <v>“Nagda Solar PV Power Plant Package SP01” associated with Nagda Solar Power Project</v>
      </c>
      <c r="B3" s="729"/>
      <c r="C3" s="729"/>
      <c r="D3" s="729"/>
      <c r="E3" s="729"/>
      <c r="F3" s="729"/>
      <c r="G3" s="729"/>
      <c r="H3" s="76"/>
      <c r="I3" s="27"/>
    </row>
    <row r="4" spans="1:10" ht="15" customHeight="1">
      <c r="A4" s="29"/>
      <c r="H4" s="52"/>
      <c r="I4" s="31"/>
      <c r="J4" s="11"/>
    </row>
    <row r="5" spans="1:10" ht="20.100000000000001" customHeight="1">
      <c r="A5" s="666" t="s">
        <v>373</v>
      </c>
      <c r="B5" s="666"/>
      <c r="C5" s="666"/>
      <c r="D5" s="666"/>
      <c r="E5" s="666"/>
      <c r="F5" s="666"/>
      <c r="G5" s="666"/>
      <c r="H5" s="52"/>
      <c r="I5" s="31"/>
      <c r="J5" s="13"/>
    </row>
    <row r="6" spans="1:10" ht="12.75" customHeight="1">
      <c r="A6" s="33"/>
      <c r="H6" s="52"/>
      <c r="I6" s="31"/>
      <c r="J6" s="13"/>
    </row>
    <row r="7" spans="1:10" ht="20.100000000000001" customHeight="1">
      <c r="A7" s="34" t="str">
        <f>'Attach 3(JV)'!A7</f>
        <v>Bidder’s Name and Address (Sole Bidder) :</v>
      </c>
      <c r="E7" s="509"/>
      <c r="F7" s="743" t="s">
        <v>348</v>
      </c>
      <c r="G7" s="743"/>
      <c r="H7" s="52"/>
      <c r="I7" s="31"/>
      <c r="J7" s="13"/>
    </row>
    <row r="8" spans="1:10" ht="36" customHeight="1">
      <c r="A8" s="664" t="str">
        <f>'Attach 3(JV)'!A8</f>
        <v/>
      </c>
      <c r="B8" s="664"/>
      <c r="C8" s="664"/>
      <c r="D8" s="664"/>
      <c r="E8" s="13"/>
      <c r="F8" s="743" t="str">
        <f>'Attach 3(JV)'!E8</f>
        <v>Contract Services</v>
      </c>
      <c r="G8" s="743"/>
      <c r="H8" s="52"/>
      <c r="I8" s="31"/>
      <c r="J8" s="13"/>
    </row>
    <row r="9" spans="1:10" ht="20.100000000000001" customHeight="1">
      <c r="A9" s="14" t="s">
        <v>349</v>
      </c>
      <c r="B9" s="676" t="str">
        <f>'Attach 3(JV)'!B9</f>
        <v/>
      </c>
      <c r="C9" s="676"/>
      <c r="D9" s="676"/>
      <c r="E9" s="13"/>
      <c r="F9" s="743" t="str">
        <f>'Attach 3(JV)'!E9</f>
        <v>Power Grid Corporation of India Ltd.,</v>
      </c>
      <c r="G9" s="743"/>
      <c r="H9" s="52"/>
      <c r="I9" s="31"/>
      <c r="J9" s="13"/>
    </row>
    <row r="10" spans="1:10" ht="20.100000000000001" customHeight="1">
      <c r="A10" s="14" t="s">
        <v>351</v>
      </c>
      <c r="B10" s="676" t="str">
        <f>'Attach 3(JV)'!B10</f>
        <v/>
      </c>
      <c r="C10" s="676"/>
      <c r="D10" s="676"/>
      <c r="E10" s="13"/>
      <c r="F10" s="743" t="str">
        <f>'Attach 3(JV)'!E10</f>
        <v>"Saudamini", Plot No. 2, Sector 29</v>
      </c>
      <c r="G10" s="743"/>
      <c r="H10" s="52"/>
      <c r="I10" s="31"/>
      <c r="J10" s="13"/>
    </row>
    <row r="11" spans="1:10" ht="20.100000000000001" customHeight="1">
      <c r="B11" s="676" t="str">
        <f>'Attach 3(JV)'!B11</f>
        <v/>
      </c>
      <c r="C11" s="676"/>
      <c r="D11" s="676"/>
      <c r="E11" s="13"/>
      <c r="F11" s="743" t="str">
        <f>'Attach 3(JV)'!E11</f>
        <v>Gurgaon (Haryana) - 122001</v>
      </c>
      <c r="G11" s="743"/>
      <c r="H11" s="52"/>
    </row>
    <row r="12" spans="1:10" ht="20.100000000000001" customHeight="1">
      <c r="A12" s="33"/>
      <c r="B12" s="676" t="str">
        <f>'Attach 3(JV)'!B12</f>
        <v/>
      </c>
      <c r="C12" s="676"/>
      <c r="D12" s="676"/>
      <c r="E12" s="12"/>
      <c r="F12" s="12"/>
      <c r="G12" s="12"/>
      <c r="H12" s="52"/>
    </row>
    <row r="13" spans="1:10" ht="13.5" customHeight="1">
      <c r="A13" s="33"/>
      <c r="B13" s="149"/>
      <c r="C13" s="149"/>
      <c r="D13" s="149"/>
      <c r="H13" s="52"/>
    </row>
    <row r="14" spans="1:10" ht="20.100000000000001" customHeight="1">
      <c r="A14" s="30" t="s">
        <v>344</v>
      </c>
      <c r="H14" s="52"/>
    </row>
    <row r="15" spans="1:10" ht="15" customHeight="1">
      <c r="A15" s="33"/>
      <c r="H15" s="52"/>
    </row>
    <row r="16" spans="1:10" ht="95.25" customHeight="1">
      <c r="A16" s="731"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“Nagda Solar PV Power Plant Package SP01” associated with Nagda Solar Power Project for the period commencing from the effective date of Contract to us :</v>
      </c>
      <c r="B16" s="731"/>
      <c r="C16" s="731"/>
      <c r="D16" s="731"/>
      <c r="E16" s="731"/>
      <c r="F16" s="731"/>
      <c r="G16" s="731"/>
      <c r="H16" s="80"/>
      <c r="I16" s="35"/>
    </row>
    <row r="17" spans="1:9" ht="19.2" customHeight="1">
      <c r="A17" s="746" t="s">
        <v>347</v>
      </c>
      <c r="B17" s="749" t="s">
        <v>385</v>
      </c>
      <c r="C17" s="750"/>
      <c r="D17" s="751"/>
      <c r="E17" s="730" t="s">
        <v>502</v>
      </c>
      <c r="F17" s="730"/>
      <c r="G17" s="730"/>
      <c r="H17" s="730"/>
      <c r="I17" s="35"/>
    </row>
    <row r="18" spans="1:9" ht="57.75" customHeight="1">
      <c r="A18" s="747"/>
      <c r="B18" s="752"/>
      <c r="C18" s="753"/>
      <c r="D18" s="754"/>
      <c r="E18" s="749" t="s">
        <v>807</v>
      </c>
      <c r="F18" s="750"/>
      <c r="G18" s="750"/>
      <c r="H18" s="751"/>
      <c r="I18" s="35"/>
    </row>
    <row r="19" spans="1:9" ht="32.25" customHeight="1">
      <c r="A19" s="748"/>
      <c r="B19" s="755"/>
      <c r="C19" s="756"/>
      <c r="D19" s="757"/>
      <c r="E19" s="755"/>
      <c r="F19" s="756"/>
      <c r="G19" s="756"/>
      <c r="H19" s="757"/>
      <c r="I19" s="616"/>
    </row>
    <row r="20" spans="1:9" ht="20.100000000000001" customHeight="1">
      <c r="A20" s="727">
        <v>1</v>
      </c>
      <c r="B20" s="733" t="s">
        <v>374</v>
      </c>
      <c r="C20" s="733"/>
      <c r="D20" s="733"/>
      <c r="E20" s="744"/>
      <c r="F20" s="745"/>
      <c r="G20" s="745"/>
      <c r="H20" s="745"/>
      <c r="I20" s="35"/>
    </row>
    <row r="21" spans="1:9" ht="20.100000000000001" customHeight="1">
      <c r="A21" s="727"/>
      <c r="B21" s="732" t="s">
        <v>375</v>
      </c>
      <c r="C21" s="732"/>
      <c r="D21" s="732"/>
      <c r="E21" s="737"/>
      <c r="F21" s="738"/>
      <c r="G21" s="739"/>
      <c r="H21" s="617"/>
      <c r="I21" s="35"/>
    </row>
    <row r="22" spans="1:9" ht="20.100000000000001" customHeight="1">
      <c r="A22" s="727"/>
      <c r="B22" s="734" t="s">
        <v>376</v>
      </c>
      <c r="C22" s="734"/>
      <c r="D22" s="734"/>
      <c r="E22" s="737"/>
      <c r="F22" s="738"/>
      <c r="G22" s="739"/>
      <c r="H22" s="617"/>
      <c r="I22" s="35"/>
    </row>
    <row r="23" spans="1:9" ht="20.100000000000001" customHeight="1">
      <c r="A23" s="727">
        <v>2</v>
      </c>
      <c r="B23" s="733" t="s">
        <v>377</v>
      </c>
      <c r="C23" s="733"/>
      <c r="D23" s="733"/>
      <c r="E23" s="740"/>
      <c r="F23" s="741"/>
      <c r="G23" s="742"/>
      <c r="H23" s="35"/>
      <c r="I23" s="35"/>
    </row>
    <row r="24" spans="1:9" ht="20.100000000000001" customHeight="1">
      <c r="A24" s="727"/>
      <c r="B24" s="732" t="s">
        <v>375</v>
      </c>
      <c r="C24" s="732"/>
      <c r="D24" s="732"/>
      <c r="E24" s="737"/>
      <c r="F24" s="738"/>
      <c r="G24" s="739"/>
      <c r="H24" s="617"/>
      <c r="I24" s="35"/>
    </row>
    <row r="25" spans="1:9" ht="20.100000000000001" customHeight="1">
      <c r="A25" s="727"/>
      <c r="B25" s="734" t="s">
        <v>376</v>
      </c>
      <c r="C25" s="734"/>
      <c r="D25" s="734"/>
      <c r="E25" s="737"/>
      <c r="F25" s="738"/>
      <c r="G25" s="739"/>
      <c r="H25" s="617"/>
      <c r="I25" s="35"/>
    </row>
    <row r="26" spans="1:9" ht="20.100000000000001" customHeight="1">
      <c r="A26" s="727">
        <v>3</v>
      </c>
      <c r="B26" s="733" t="s">
        <v>378</v>
      </c>
      <c r="C26" s="733"/>
      <c r="D26" s="733"/>
      <c r="E26" s="740"/>
      <c r="F26" s="741"/>
      <c r="G26" s="742"/>
      <c r="H26" s="35"/>
      <c r="I26" s="35"/>
    </row>
    <row r="27" spans="1:9" ht="20.100000000000001" customHeight="1">
      <c r="A27" s="727"/>
      <c r="B27" s="732" t="s">
        <v>375</v>
      </c>
      <c r="C27" s="732"/>
      <c r="D27" s="732"/>
      <c r="E27" s="737"/>
      <c r="F27" s="738"/>
      <c r="G27" s="739"/>
      <c r="H27" s="617"/>
      <c r="I27" s="35"/>
    </row>
    <row r="28" spans="1:9" ht="20.100000000000001" customHeight="1">
      <c r="A28" s="727"/>
      <c r="B28" s="734" t="s">
        <v>376</v>
      </c>
      <c r="C28" s="734"/>
      <c r="D28" s="734"/>
      <c r="E28" s="737"/>
      <c r="F28" s="738"/>
      <c r="G28" s="739"/>
      <c r="H28" s="617"/>
      <c r="I28" s="35"/>
    </row>
    <row r="29" spans="1:9" ht="20.100000000000001" customHeight="1">
      <c r="A29" s="727">
        <v>4</v>
      </c>
      <c r="B29" s="733" t="s">
        <v>379</v>
      </c>
      <c r="C29" s="733"/>
      <c r="D29" s="733"/>
      <c r="E29" s="740"/>
      <c r="F29" s="741"/>
      <c r="G29" s="742"/>
      <c r="H29" s="35"/>
      <c r="I29" s="35"/>
    </row>
    <row r="30" spans="1:9" ht="20.100000000000001" customHeight="1">
      <c r="A30" s="727"/>
      <c r="B30" s="732" t="s">
        <v>375</v>
      </c>
      <c r="C30" s="732"/>
      <c r="D30" s="732"/>
      <c r="E30" s="737"/>
      <c r="F30" s="738"/>
      <c r="G30" s="739"/>
      <c r="H30" s="617"/>
      <c r="I30" s="35"/>
    </row>
    <row r="31" spans="1:9" ht="20.100000000000001" customHeight="1">
      <c r="A31" s="727"/>
      <c r="B31" s="734" t="s">
        <v>376</v>
      </c>
      <c r="C31" s="734"/>
      <c r="D31" s="734"/>
      <c r="E31" s="737"/>
      <c r="F31" s="738"/>
      <c r="G31" s="739"/>
      <c r="H31" s="617"/>
      <c r="I31" s="35"/>
    </row>
    <row r="32" spans="1:9" ht="20.100000000000001" customHeight="1">
      <c r="A32" s="727">
        <v>5</v>
      </c>
      <c r="B32" s="733" t="s">
        <v>380</v>
      </c>
      <c r="C32" s="733"/>
      <c r="D32" s="733"/>
      <c r="E32" s="740"/>
      <c r="F32" s="741"/>
      <c r="G32" s="742"/>
      <c r="H32" s="35"/>
      <c r="I32" s="35"/>
    </row>
    <row r="33" spans="1:9" ht="20.100000000000001" customHeight="1">
      <c r="A33" s="727"/>
      <c r="B33" s="732" t="s">
        <v>375</v>
      </c>
      <c r="C33" s="732"/>
      <c r="D33" s="732"/>
      <c r="E33" s="737"/>
      <c r="F33" s="738"/>
      <c r="G33" s="739"/>
      <c r="H33" s="617"/>
      <c r="I33" s="35"/>
    </row>
    <row r="34" spans="1:9" ht="20.100000000000001" customHeight="1">
      <c r="A34" s="727"/>
      <c r="B34" s="734" t="s">
        <v>376</v>
      </c>
      <c r="C34" s="734"/>
      <c r="D34" s="734"/>
      <c r="E34" s="737"/>
      <c r="F34" s="738"/>
      <c r="G34" s="739"/>
      <c r="H34" s="617"/>
      <c r="I34" s="35"/>
    </row>
    <row r="35" spans="1:9" ht="20.100000000000001" customHeight="1">
      <c r="A35" s="45">
        <v>6</v>
      </c>
      <c r="B35" s="736" t="s">
        <v>381</v>
      </c>
      <c r="C35" s="736"/>
      <c r="D35" s="736"/>
      <c r="E35" s="737"/>
      <c r="F35" s="738"/>
      <c r="G35" s="739"/>
      <c r="H35" s="617"/>
      <c r="I35" s="35"/>
    </row>
    <row r="36" spans="1:9" ht="20.100000000000001" customHeight="1">
      <c r="A36" s="727">
        <v>7</v>
      </c>
      <c r="B36" s="733" t="s">
        <v>382</v>
      </c>
      <c r="C36" s="733"/>
      <c r="D36" s="733"/>
      <c r="E36" s="740"/>
      <c r="F36" s="741"/>
      <c r="G36" s="742"/>
      <c r="H36" s="35"/>
      <c r="I36" s="35"/>
    </row>
    <row r="37" spans="1:9" ht="20.100000000000001" customHeight="1">
      <c r="A37" s="727"/>
      <c r="B37" s="732" t="s">
        <v>375</v>
      </c>
      <c r="C37" s="732"/>
      <c r="D37" s="732"/>
      <c r="E37" s="737"/>
      <c r="F37" s="738"/>
      <c r="G37" s="739"/>
      <c r="H37" s="617"/>
      <c r="I37" s="35"/>
    </row>
    <row r="38" spans="1:9" ht="20.100000000000001" customHeight="1">
      <c r="A38" s="727"/>
      <c r="B38" s="734" t="s">
        <v>376</v>
      </c>
      <c r="C38" s="734"/>
      <c r="D38" s="734"/>
      <c r="E38" s="737"/>
      <c r="F38" s="738"/>
      <c r="G38" s="739"/>
      <c r="H38" s="617"/>
      <c r="I38" s="35"/>
    </row>
    <row r="39" spans="1:9" ht="20.100000000000001" customHeight="1">
      <c r="A39" s="727">
        <v>8</v>
      </c>
      <c r="B39" s="733" t="s">
        <v>383</v>
      </c>
      <c r="C39" s="733"/>
      <c r="D39" s="733"/>
      <c r="E39" s="740"/>
      <c r="F39" s="741"/>
      <c r="G39" s="742"/>
      <c r="H39" s="35"/>
      <c r="I39" s="35"/>
    </row>
    <row r="40" spans="1:9" ht="20.100000000000001" customHeight="1">
      <c r="A40" s="727"/>
      <c r="B40" s="732" t="s">
        <v>375</v>
      </c>
      <c r="C40" s="732"/>
      <c r="D40" s="732"/>
      <c r="E40" s="737"/>
      <c r="F40" s="738"/>
      <c r="G40" s="739"/>
      <c r="H40" s="617"/>
      <c r="I40" s="35"/>
    </row>
    <row r="41" spans="1:9" ht="20.100000000000001" customHeight="1">
      <c r="A41" s="727"/>
      <c r="B41" s="734" t="s">
        <v>376</v>
      </c>
      <c r="C41" s="734"/>
      <c r="D41" s="734"/>
      <c r="E41" s="737"/>
      <c r="F41" s="738"/>
      <c r="G41" s="739"/>
      <c r="H41" s="617"/>
      <c r="I41" s="35"/>
    </row>
    <row r="42" spans="1:9" ht="20.100000000000001" customHeight="1">
      <c r="A42" s="727">
        <v>9</v>
      </c>
      <c r="B42" s="733" t="s">
        <v>384</v>
      </c>
      <c r="C42" s="733"/>
      <c r="D42" s="733"/>
      <c r="E42" s="740"/>
      <c r="F42" s="741"/>
      <c r="G42" s="742"/>
    </row>
    <row r="43" spans="1:9" ht="20.100000000000001" customHeight="1">
      <c r="A43" s="727"/>
      <c r="B43" s="732" t="s">
        <v>375</v>
      </c>
      <c r="C43" s="732"/>
      <c r="D43" s="732"/>
      <c r="E43" s="737"/>
      <c r="F43" s="738"/>
      <c r="G43" s="739"/>
      <c r="H43" s="617"/>
    </row>
    <row r="44" spans="1:9" ht="20.100000000000001" customHeight="1">
      <c r="A44" s="727"/>
      <c r="B44" s="734" t="s">
        <v>376</v>
      </c>
      <c r="C44" s="734"/>
      <c r="D44" s="734"/>
      <c r="E44" s="737"/>
      <c r="F44" s="738"/>
      <c r="G44" s="739"/>
      <c r="H44" s="617"/>
    </row>
    <row r="45" spans="1:9" s="527" customFormat="1" ht="18" customHeight="1">
      <c r="A45" s="540" t="str">
        <f>IF(OR(E44&gt;21),"You are exceeding the completion schedule specified in the bidding documents.","")</f>
        <v/>
      </c>
      <c r="B45" s="541"/>
      <c r="C45" s="541"/>
      <c r="D45" s="541"/>
      <c r="E45" s="541"/>
      <c r="F45" s="541"/>
      <c r="G45" s="541"/>
      <c r="H45" s="618"/>
      <c r="I45" s="526"/>
    </row>
    <row r="46" spans="1:9" s="527" customFormat="1">
      <c r="A46" s="540" t="str">
        <f>IF(OR(F44&gt;21),"You are exceeding the completion schedule specified in the bidding documents.","")</f>
        <v/>
      </c>
      <c r="B46" s="541"/>
      <c r="C46" s="541"/>
      <c r="D46" s="541"/>
      <c r="E46" s="541"/>
      <c r="F46" s="541"/>
      <c r="G46" s="541"/>
      <c r="H46" s="618"/>
      <c r="I46" s="526"/>
    </row>
    <row r="47" spans="1:9" s="527" customFormat="1">
      <c r="A47" s="540" t="str">
        <f>IF(OR(G44&gt;24),"You are exceeding the completion schedule specified in the bidding documents.","")</f>
        <v/>
      </c>
      <c r="B47" s="541"/>
      <c r="C47" s="541"/>
      <c r="D47" s="541"/>
      <c r="E47" s="541"/>
      <c r="F47" s="541"/>
      <c r="G47" s="541"/>
      <c r="H47" s="618"/>
      <c r="I47" s="526"/>
    </row>
    <row r="48" spans="1:9" s="527" customFormat="1">
      <c r="A48" s="540" t="str">
        <f>IF(OR(H44&gt;24),"You are exceeding the completion schedule specified in the bidding documents.","")</f>
        <v/>
      </c>
      <c r="B48" s="541"/>
      <c r="C48" s="541"/>
      <c r="D48" s="541"/>
      <c r="E48" s="541"/>
      <c r="F48" s="541"/>
      <c r="G48" s="541"/>
      <c r="H48" s="618"/>
      <c r="I48" s="526"/>
    </row>
    <row r="49" spans="1:7" ht="18" customHeight="1">
      <c r="A49" s="520"/>
      <c r="B49" s="520"/>
      <c r="C49" s="520"/>
      <c r="D49" s="520"/>
      <c r="E49" s="520"/>
      <c r="F49" s="520"/>
      <c r="G49" s="520"/>
    </row>
    <row r="50" spans="1:7" ht="21" customHeight="1">
      <c r="A50" s="37" t="s">
        <v>6</v>
      </c>
      <c r="B50" s="73" t="str">
        <f>'Attach 3(JV)'!B24</f>
        <v>--</v>
      </c>
      <c r="D50" s="38"/>
      <c r="E50" s="38" t="s">
        <v>4</v>
      </c>
      <c r="F50" s="724" t="str">
        <f>'Attach 3(JV)'!E24</f>
        <v/>
      </c>
      <c r="G50" s="724"/>
    </row>
    <row r="51" spans="1:7" ht="22.5" customHeight="1">
      <c r="A51" s="37" t="s">
        <v>7</v>
      </c>
      <c r="B51" s="295" t="str">
        <f>'Attach 3(JV)'!B25</f>
        <v/>
      </c>
      <c r="D51" s="38"/>
      <c r="E51" s="38" t="s">
        <v>5</v>
      </c>
      <c r="F51" s="724" t="str">
        <f>'Attach 3(JV)'!E25</f>
        <v/>
      </c>
      <c r="G51" s="724"/>
    </row>
    <row r="52" spans="1:7" ht="8.25" customHeight="1">
      <c r="D52" s="38"/>
      <c r="E52" s="41"/>
      <c r="F52" s="41"/>
      <c r="G52" s="41"/>
    </row>
    <row r="53" spans="1:7" ht="12" customHeight="1">
      <c r="A53" s="39"/>
    </row>
    <row r="54" spans="1:7" ht="51" customHeight="1">
      <c r="A54" s="47" t="s">
        <v>388</v>
      </c>
      <c r="B54" s="735" t="s">
        <v>387</v>
      </c>
      <c r="C54" s="735"/>
      <c r="D54" s="735"/>
      <c r="E54" s="735"/>
      <c r="F54" s="735"/>
      <c r="G54" s="735"/>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c r="A60" s="39"/>
    </row>
    <row r="61" spans="1:7" ht="20.100000000000001" customHeight="1"/>
    <row r="62" spans="1:7" ht="20.100000000000001" customHeight="1"/>
    <row r="63" spans="1:7" ht="20.100000000000001" customHeight="1"/>
    <row r="64" spans="1:7" ht="20.100000000000001" customHeight="1"/>
  </sheetData>
  <sheetProtection algorithmName="SHA-512" hashValue="c9QHYzYS8OHG1zcM9r2Jg2wR0tq/pXSAe4riURY5e3GKuFqPKru/VwPxMtMH5EDbJ2fp5gzlA7EglwA8qPc3jQ==" saltValue="F8tTS7sHVve596Tq0LCg4Q==" spinCount="100000" sheet="1" formatColumns="0" formatRows="0" selectLockedCells="1"/>
  <customSheetViews>
    <customSheetView guid="{EE1EF9E3-13BF-4B61-B562-C1E8D153AF15}" showPageBreaks="1" showGridLines="0" fitToPage="1" printArea="1" hiddenColumns="1" view="pageBreakPreview">
      <selection activeCell="E44" sqref="E44: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 guid="{52F2C04E-6775-4163-A63C-A853FCC713DD}" showPageBreaks="1" showGridLines="0" fitToPage="1" printArea="1" view="pageBreakPreview" topLeftCell="A33">
      <selection activeCell="H44" sqref="H44"/>
      <pageMargins left="0.45" right="0.38" top="0.57999999999999996" bottom="0.6" header="0.34" footer="0.35"/>
      <pageSetup scale="68" fitToHeight="0" orientation="portrait" r:id="rId30"/>
      <headerFooter alignWithMargins="0">
        <oddFooter>&amp;R&amp;"Book Antiqua,Bold"&amp;8 Page &amp;P of &amp;N</oddFooter>
      </headerFooter>
    </customSheetView>
  </customSheetViews>
  <mergeCells count="79">
    <mergeCell ref="E35:G35"/>
    <mergeCell ref="E38:G38"/>
    <mergeCell ref="E37:G37"/>
    <mergeCell ref="E20:H20"/>
    <mergeCell ref="A17:A19"/>
    <mergeCell ref="B17:D19"/>
    <mergeCell ref="E18:H19"/>
    <mergeCell ref="E23:G23"/>
    <mergeCell ref="E21:G21"/>
    <mergeCell ref="E22:G22"/>
    <mergeCell ref="E24:G24"/>
    <mergeCell ref="E25:G25"/>
    <mergeCell ref="E27:G27"/>
    <mergeCell ref="E26:G26"/>
    <mergeCell ref="E28:G28"/>
    <mergeCell ref="E30:G30"/>
    <mergeCell ref="E31:G31"/>
    <mergeCell ref="E33:G33"/>
    <mergeCell ref="E34:G34"/>
    <mergeCell ref="E29:G29"/>
    <mergeCell ref="E32:G32"/>
    <mergeCell ref="F7:G7"/>
    <mergeCell ref="F8:G8"/>
    <mergeCell ref="F9:G9"/>
    <mergeCell ref="F10:G10"/>
    <mergeCell ref="F11:G11"/>
    <mergeCell ref="B54:G54"/>
    <mergeCell ref="A36:A38"/>
    <mergeCell ref="B34:D34"/>
    <mergeCell ref="B41:D41"/>
    <mergeCell ref="B35:D35"/>
    <mergeCell ref="F50:G50"/>
    <mergeCell ref="B38:D38"/>
    <mergeCell ref="B39:D39"/>
    <mergeCell ref="E40:G40"/>
    <mergeCell ref="E41:G41"/>
    <mergeCell ref="E43:G43"/>
    <mergeCell ref="E44:G44"/>
    <mergeCell ref="F51:G51"/>
    <mergeCell ref="E36:G36"/>
    <mergeCell ref="E39:G39"/>
    <mergeCell ref="E42:G42"/>
    <mergeCell ref="B31:D31"/>
    <mergeCell ref="A32:A34"/>
    <mergeCell ref="A23:A25"/>
    <mergeCell ref="B42:D42"/>
    <mergeCell ref="B37:D37"/>
    <mergeCell ref="B40:D40"/>
    <mergeCell ref="B30:D30"/>
    <mergeCell ref="A42:A44"/>
    <mergeCell ref="B43:D43"/>
    <mergeCell ref="B29:D29"/>
    <mergeCell ref="B23:D23"/>
    <mergeCell ref="B44:D44"/>
    <mergeCell ref="A39:A41"/>
    <mergeCell ref="B33:D33"/>
    <mergeCell ref="B36:D36"/>
    <mergeCell ref="B32:D32"/>
    <mergeCell ref="B25:D25"/>
    <mergeCell ref="B22:D22"/>
    <mergeCell ref="B28:D28"/>
    <mergeCell ref="B26:D26"/>
    <mergeCell ref="B21:D21"/>
    <mergeCell ref="A29:A31"/>
    <mergeCell ref="A1:D1"/>
    <mergeCell ref="B9:D9"/>
    <mergeCell ref="B12:D12"/>
    <mergeCell ref="B11:D11"/>
    <mergeCell ref="A3:G3"/>
    <mergeCell ref="A5:G5"/>
    <mergeCell ref="A8:D8"/>
    <mergeCell ref="B10:D10"/>
    <mergeCell ref="E17:H17"/>
    <mergeCell ref="A16:G16"/>
    <mergeCell ref="A20:A22"/>
    <mergeCell ref="A26:A28"/>
    <mergeCell ref="B24:D24"/>
    <mergeCell ref="B20:D20"/>
    <mergeCell ref="B27:D27"/>
  </mergeCells>
  <phoneticPr fontId="7" type="noConversion"/>
  <dataValidations count="1">
    <dataValidation type="decimal" allowBlank="1" showInputMessage="1" showErrorMessage="1" error="Enter period in numeric figure only !" sqref="E21:E44" xr:uid="{00000000-0002-0000-0C00-000000000000}">
      <formula1>0</formula1>
      <formula2>100</formula2>
    </dataValidation>
  </dataValidations>
  <pageMargins left="0.45" right="0.38" top="0.57999999999999996" bottom="0.6" header="0.34" footer="0.35"/>
  <pageSetup scale="79" fitToHeight="0" orientation="portrait" r:id="rId31"/>
  <headerFooter alignWithMargins="0">
    <oddFooter>&amp;R&amp;"Book Antiqua,Bold"&amp;8 Page &amp;P of &amp;N</oddFooter>
  </headerFooter>
  <drawing r:id="rId3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topLeftCell="A10" zoomScale="80" zoomScaleSheetLayoutView="80" workbookViewId="0">
      <selection activeCell="A15" sqref="A15:F15"/>
    </sheetView>
  </sheetViews>
  <sheetFormatPr defaultRowHeight="14.4"/>
  <cols>
    <col min="1" max="1" width="12.109375" style="4" customWidth="1"/>
    <col min="2" max="2" width="20.5546875" style="4" customWidth="1"/>
    <col min="3" max="3" width="14.6640625" style="4" customWidth="1"/>
    <col min="4" max="4" width="23.88671875" style="4" customWidth="1"/>
    <col min="5" max="5" width="29.44140625" style="4" customWidth="1"/>
    <col min="6" max="6" width="39.5546875" style="1" customWidth="1"/>
    <col min="7" max="8" width="9.109375" style="1" customWidth="1"/>
  </cols>
  <sheetData>
    <row r="1" spans="1:9" ht="36.75" customHeight="1">
      <c r="A1" s="674" t="str">
        <f>'Attach 3(JV)'!A1</f>
        <v>Specification No. :5002002376/OTHERS/DOM/A02-CC CS -3</v>
      </c>
      <c r="B1" s="674"/>
      <c r="C1" s="674"/>
      <c r="D1" s="674"/>
      <c r="E1" s="519"/>
      <c r="F1" s="371" t="str">
        <f>"Attachment-10 " &amp; 'Attach 3(JV)'!AT1</f>
        <v xml:space="preserve">Attachment-10 </v>
      </c>
    </row>
    <row r="3" spans="1:9" ht="69" customHeight="1">
      <c r="A3" s="728" t="str">
        <f>'Attach 3(JV)'!A3</f>
        <v>“Nagda Solar PV Power Plant Package SP01” associated with Nagda Solar Power Project</v>
      </c>
      <c r="B3" s="729"/>
      <c r="C3" s="729"/>
      <c r="D3" s="729"/>
      <c r="E3" s="729"/>
      <c r="F3" s="729"/>
      <c r="G3" s="9"/>
      <c r="H3" s="3"/>
    </row>
    <row r="4" spans="1:9" ht="20.100000000000001" customHeight="1">
      <c r="A4" s="5"/>
      <c r="H4" s="10"/>
      <c r="I4" s="11"/>
    </row>
    <row r="5" spans="1:9" ht="20.100000000000001" customHeight="1">
      <c r="A5" s="761" t="s">
        <v>386</v>
      </c>
      <c r="B5" s="761"/>
      <c r="C5" s="761"/>
      <c r="D5" s="761"/>
      <c r="E5" s="761"/>
      <c r="F5" s="761"/>
      <c r="H5" s="10"/>
      <c r="I5" s="13"/>
    </row>
    <row r="6" spans="1:9" ht="20.100000000000001" customHeight="1">
      <c r="A6" s="6"/>
      <c r="H6" s="10"/>
      <c r="I6" s="13"/>
    </row>
    <row r="7" spans="1:9" ht="20.100000000000001" customHeight="1">
      <c r="A7" s="15" t="str">
        <f>'Attach 3(JV)'!A7</f>
        <v>Bidder’s Name and Address (Sole Bidder) :</v>
      </c>
      <c r="E7" s="16" t="str">
        <f>'Attach 3(JV)'!E7</f>
        <v>To:</v>
      </c>
      <c r="H7" s="10"/>
      <c r="I7" s="13"/>
    </row>
    <row r="8" spans="1:9" ht="36" customHeight="1">
      <c r="A8" s="758" t="str">
        <f>'Attach 3(JV)'!A8</f>
        <v/>
      </c>
      <c r="B8" s="758"/>
      <c r="C8" s="758"/>
      <c r="D8" s="758"/>
      <c r="E8" s="12" t="str">
        <f>'Attach 3(JV)'!E8</f>
        <v>Contract Services</v>
      </c>
      <c r="H8" s="10"/>
      <c r="I8" s="13"/>
    </row>
    <row r="9" spans="1:9" ht="20.100000000000001" customHeight="1">
      <c r="A9" s="14" t="s">
        <v>349</v>
      </c>
      <c r="B9" s="676" t="str">
        <f>'Attach 3(JV)'!B9</f>
        <v/>
      </c>
      <c r="C9" s="676"/>
      <c r="D9" s="676"/>
      <c r="E9" s="12" t="str">
        <f>'Attach 3(JV)'!E9</f>
        <v>Power Grid Corporation of India Ltd.,</v>
      </c>
      <c r="H9" s="10"/>
      <c r="I9" s="13"/>
    </row>
    <row r="10" spans="1:9" ht="20.100000000000001" customHeight="1">
      <c r="A10" s="14" t="s">
        <v>351</v>
      </c>
      <c r="B10" s="676" t="str">
        <f>'Attach 3(JV)'!B10</f>
        <v/>
      </c>
      <c r="C10" s="676"/>
      <c r="D10" s="676"/>
      <c r="E10" s="12" t="str">
        <f>'Attach 3(JV)'!E10</f>
        <v>"Saudamini", Plot No. 2, Sector 29</v>
      </c>
      <c r="H10" s="10"/>
      <c r="I10" s="13"/>
    </row>
    <row r="11" spans="1:9" ht="20.100000000000001" customHeight="1">
      <c r="B11" s="676" t="str">
        <f>'Attach 3(JV)'!B11</f>
        <v/>
      </c>
      <c r="C11" s="676"/>
      <c r="D11" s="676"/>
      <c r="E11" s="12" t="str">
        <f>'Attach 3(JV)'!E11</f>
        <v>Gurgaon (Haryana) - 122001</v>
      </c>
    </row>
    <row r="12" spans="1:9" ht="20.100000000000001" customHeight="1">
      <c r="A12" s="6"/>
      <c r="B12" s="676" t="str">
        <f>'Attach 3(JV)'!B12</f>
        <v/>
      </c>
      <c r="C12" s="676"/>
      <c r="D12" s="676"/>
      <c r="E12" s="12"/>
    </row>
    <row r="13" spans="1:9" ht="20.100000000000001" customHeight="1">
      <c r="A13" s="6"/>
      <c r="B13" s="190"/>
      <c r="C13" s="190"/>
      <c r="D13" s="190"/>
      <c r="G13" s="12"/>
    </row>
    <row r="14" spans="1:9" ht="6.75" customHeight="1">
      <c r="A14" s="6"/>
    </row>
    <row r="15" spans="1:9" ht="232.5" customHeight="1">
      <c r="A15" s="759" t="s">
        <v>808</v>
      </c>
      <c r="B15" s="760"/>
      <c r="C15" s="760"/>
      <c r="D15" s="760"/>
      <c r="E15" s="760"/>
      <c r="F15" s="760"/>
      <c r="G15" s="2"/>
      <c r="H15" s="2"/>
    </row>
    <row r="16" spans="1:9" ht="20.100000000000001" customHeight="1">
      <c r="A16" s="7"/>
    </row>
    <row r="17" spans="1:5" ht="33" customHeight="1">
      <c r="A17" s="20" t="s">
        <v>30</v>
      </c>
      <c r="B17" s="201" t="str">
        <f>'Attach 3(JV)'!B24</f>
        <v>--</v>
      </c>
      <c r="C17" s="19"/>
      <c r="D17" s="21" t="s">
        <v>4</v>
      </c>
      <c r="E17" s="301" t="str">
        <f>'Attach 3(JV)'!E24</f>
        <v/>
      </c>
    </row>
    <row r="18" spans="1:5" ht="37.5" customHeight="1">
      <c r="A18" s="20" t="s">
        <v>7</v>
      </c>
      <c r="B18" s="301" t="str">
        <f>'Attach 3(JV)'!B25</f>
        <v/>
      </c>
      <c r="C18" s="19"/>
      <c r="D18" s="21" t="s">
        <v>5</v>
      </c>
      <c r="E18" s="301"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T4Hw/nAWFTB713vmoBB/yYd8Xq70cRqrrdnnZE8wvn7b7SvdnOiOvn8FWg5C5pogPrqESlpvWS/rry6Pbd6nTA==" saltValue="j/JiTB6zV5aEo+moEKnVLQ==" spinCount="100000" sheet="1" formatColumns="0" formatRows="0" selectLockedCells="1"/>
  <customSheetViews>
    <customSheetView guid="{EE1EF9E3-13BF-4B61-B562-C1E8D153AF15}" scale="80" showPageBreaks="1" showGridLines="0" fitToPage="1" printArea="1" view="pageBreakPreview" topLeftCell="A10">
      <selection activeCell="A15" sqref="A15:F15"/>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 guid="{52F2C04E-6775-4163-A63C-A853FCC713DD}" scale="80" showPageBreaks="1" showGridLines="0" fitToPage="1" printArea="1" view="pageBreakPreview">
      <selection activeCell="A16" sqref="A16"/>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1"/>
  <headerFooter alignWithMargins="0">
    <oddFooter>&amp;R&amp;"Book Antiqua,Bold"&amp;8 Page &amp;P of &amp;N</oddFooter>
  </headerFooter>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topLeftCell="A25" zoomScale="80" zoomScaleSheetLayoutView="80" workbookViewId="0">
      <selection activeCell="B18" sqref="B18:C18"/>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30.109375" style="30" customWidth="1"/>
    <col min="6" max="8" width="9.109375" style="25"/>
    <col min="9" max="16384" width="9.109375" style="26"/>
  </cols>
  <sheetData>
    <row r="1" spans="1:26" ht="29.25" customHeight="1">
      <c r="A1" s="674" t="str">
        <f>'Attach 3(JV)'!A1</f>
        <v>Specification No. :5002002376/OTHERS/DOM/A02-CC CS -3</v>
      </c>
      <c r="B1" s="674"/>
      <c r="C1" s="674"/>
      <c r="D1" s="682" t="str">
        <f>"Attachment-11 " &amp; 'Attach 3(JV)'!AT1</f>
        <v xml:space="preserve">Attachment-11 </v>
      </c>
      <c r="E1" s="682"/>
    </row>
    <row r="2" spans="1:26" ht="13.5" customHeight="1">
      <c r="Z2" s="168">
        <f>'Attach 3(JV)'!Z2</f>
        <v>0</v>
      </c>
    </row>
    <row r="3" spans="1:26" ht="74.25" customHeight="1">
      <c r="A3" s="728" t="str">
        <f>'Attach 3(QR)'!A3</f>
        <v>“Nagda Solar PV Power Plant Package SP01” associated with Nagda Solar Power Project</v>
      </c>
      <c r="B3" s="729"/>
      <c r="C3" s="729"/>
      <c r="D3" s="729"/>
      <c r="E3" s="729"/>
      <c r="F3" s="27"/>
      <c r="G3" s="28"/>
      <c r="H3" s="27"/>
    </row>
    <row r="4" spans="1:26" ht="19.5" customHeight="1">
      <c r="A4" s="29"/>
      <c r="H4" s="31"/>
      <c r="I4" s="11"/>
    </row>
    <row r="5" spans="1:26" ht="21.75" customHeight="1">
      <c r="A5" s="666" t="s">
        <v>389</v>
      </c>
      <c r="B5" s="666"/>
      <c r="C5" s="666"/>
      <c r="D5" s="666"/>
      <c r="E5" s="666"/>
      <c r="F5" s="32"/>
      <c r="H5" s="31"/>
      <c r="I5" s="13"/>
    </row>
    <row r="6" spans="1:26" ht="19.5" customHeight="1">
      <c r="A6" s="33"/>
      <c r="H6" s="31"/>
      <c r="I6" s="13"/>
    </row>
    <row r="7" spans="1:26" ht="19.5" customHeight="1">
      <c r="A7" s="34" t="str">
        <f>'Attach 3(JV)'!A7</f>
        <v>Bidder’s Name and Address (Sole Bidder) :</v>
      </c>
      <c r="B7" s="33"/>
      <c r="C7" s="33"/>
      <c r="D7" s="16" t="str">
        <f>'Attach 3(JV)'!E7</f>
        <v>To:</v>
      </c>
      <c r="H7" s="31"/>
      <c r="I7" s="13"/>
    </row>
    <row r="8" spans="1:26" ht="36" customHeight="1">
      <c r="A8" s="664" t="str">
        <f>'Attach 3(JV)'!A8</f>
        <v/>
      </c>
      <c r="B8" s="664"/>
      <c r="C8" s="664"/>
      <c r="D8" s="12" t="str">
        <f>'Attach 3(JV)'!E8</f>
        <v>Contract Services</v>
      </c>
      <c r="H8" s="31"/>
      <c r="I8" s="13"/>
    </row>
    <row r="9" spans="1:26" ht="19.5" customHeight="1">
      <c r="A9" s="14" t="s">
        <v>349</v>
      </c>
      <c r="B9" s="676" t="str">
        <f>'Attach 3(JV)'!B9</f>
        <v/>
      </c>
      <c r="C9" s="676"/>
      <c r="D9" s="12" t="str">
        <f>'Attach 3(JV)'!E9</f>
        <v>Power Grid Corporation of India Ltd.,</v>
      </c>
      <c r="H9" s="31"/>
      <c r="I9" s="13"/>
    </row>
    <row r="10" spans="1:26" ht="19.5" customHeight="1">
      <c r="A10" s="14" t="s">
        <v>351</v>
      </c>
      <c r="B10" s="676" t="str">
        <f>'Attach 3(JV)'!B10</f>
        <v/>
      </c>
      <c r="C10" s="676"/>
      <c r="D10" s="12" t="str">
        <f>'Attach 3(JV)'!E10</f>
        <v>"Saudamini", Plot No. 2, Sector 29</v>
      </c>
      <c r="H10" s="31"/>
      <c r="I10" s="13"/>
    </row>
    <row r="11" spans="1:26" ht="19.5" customHeight="1">
      <c r="B11" s="676" t="str">
        <f>'Attach 3(JV)'!B11</f>
        <v/>
      </c>
      <c r="C11" s="676"/>
      <c r="D11" s="12" t="str">
        <f>'Attach 3(JV)'!E11</f>
        <v>Gurgaon (Haryana) - 122001</v>
      </c>
    </row>
    <row r="12" spans="1:26" ht="19.5" customHeight="1">
      <c r="A12" s="33"/>
      <c r="B12" s="676" t="str">
        <f>'Attach 3(JV)'!B12</f>
        <v/>
      </c>
      <c r="C12" s="676"/>
      <c r="D12" s="12"/>
    </row>
    <row r="13" spans="1:26" ht="19.5" customHeight="1">
      <c r="A13" s="30" t="s">
        <v>344</v>
      </c>
      <c r="D13" s="43"/>
    </row>
    <row r="14" spans="1:26" ht="9.9" customHeight="1">
      <c r="A14" s="33"/>
    </row>
    <row r="15" spans="1:26" ht="184.5" customHeight="1">
      <c r="A15" s="763" t="s">
        <v>510</v>
      </c>
      <c r="B15" s="672"/>
      <c r="C15" s="672"/>
      <c r="D15" s="672"/>
      <c r="E15" s="672"/>
      <c r="F15" s="35"/>
      <c r="G15" s="35"/>
      <c r="H15" s="35"/>
    </row>
    <row r="16" spans="1:26" ht="19.5" customHeight="1">
      <c r="A16" s="33"/>
      <c r="B16" s="33"/>
      <c r="C16" s="33"/>
      <c r="D16" s="33"/>
      <c r="E16" s="33"/>
      <c r="F16" s="35"/>
      <c r="G16" s="35"/>
      <c r="H16" s="35"/>
    </row>
    <row r="17" spans="1:8" s="25" customFormat="1" ht="72" customHeight="1">
      <c r="A17" s="48" t="s">
        <v>347</v>
      </c>
      <c r="B17" s="725" t="s">
        <v>113</v>
      </c>
      <c r="C17" s="725"/>
      <c r="D17" s="48" t="s">
        <v>114</v>
      </c>
      <c r="E17" s="48" t="s">
        <v>511</v>
      </c>
      <c r="G17" s="35"/>
      <c r="H17" s="35"/>
    </row>
    <row r="18" spans="1:8" ht="26.1" customHeight="1">
      <c r="A18" s="109">
        <v>1</v>
      </c>
      <c r="B18" s="762"/>
      <c r="C18" s="762"/>
      <c r="D18" s="305"/>
      <c r="E18" s="305"/>
      <c r="F18" s="35"/>
      <c r="G18" s="35"/>
      <c r="H18" s="35"/>
    </row>
    <row r="19" spans="1:8" ht="26.1" customHeight="1">
      <c r="A19" s="109">
        <v>2</v>
      </c>
      <c r="B19" s="762"/>
      <c r="C19" s="762"/>
      <c r="D19" s="305"/>
      <c r="E19" s="305"/>
      <c r="F19" s="35"/>
      <c r="G19" s="35"/>
      <c r="H19" s="35"/>
    </row>
    <row r="20" spans="1:8" ht="26.1" customHeight="1">
      <c r="A20" s="109">
        <v>3</v>
      </c>
      <c r="B20" s="762"/>
      <c r="C20" s="762"/>
      <c r="D20" s="305"/>
      <c r="E20" s="305"/>
      <c r="F20" s="35"/>
      <c r="G20" s="35"/>
      <c r="H20" s="35"/>
    </row>
    <row r="21" spans="1:8" ht="26.1" customHeight="1">
      <c r="A21" s="109">
        <v>4</v>
      </c>
      <c r="B21" s="762"/>
      <c r="C21" s="762"/>
      <c r="D21" s="305"/>
      <c r="E21" s="305"/>
      <c r="F21" s="35"/>
      <c r="G21" s="35"/>
      <c r="H21" s="35"/>
    </row>
    <row r="22" spans="1:8" ht="26.1" customHeight="1">
      <c r="A22" s="109">
        <v>5</v>
      </c>
      <c r="B22" s="762"/>
      <c r="C22" s="762"/>
      <c r="D22" s="305"/>
      <c r="E22" s="305"/>
      <c r="F22" s="35"/>
      <c r="G22" s="35"/>
      <c r="H22" s="35"/>
    </row>
    <row r="23" spans="1:8" ht="26.1" customHeight="1">
      <c r="A23" s="109">
        <v>6</v>
      </c>
      <c r="B23" s="762"/>
      <c r="C23" s="762"/>
      <c r="D23" s="305"/>
      <c r="E23" s="305"/>
      <c r="F23" s="35"/>
      <c r="G23" s="35"/>
      <c r="H23" s="35"/>
    </row>
    <row r="24" spans="1:8" ht="26.1" customHeight="1">
      <c r="A24" s="33"/>
      <c r="B24" s="33"/>
      <c r="C24" s="33"/>
      <c r="D24" s="33"/>
      <c r="E24" s="33"/>
      <c r="F24" s="35"/>
      <c r="G24" s="35"/>
      <c r="H24" s="35"/>
    </row>
    <row r="25" spans="1:8" ht="84.75" customHeight="1">
      <c r="A25" s="763" t="s">
        <v>512</v>
      </c>
      <c r="B25" s="672"/>
      <c r="C25" s="672"/>
      <c r="D25" s="672"/>
      <c r="E25" s="672"/>
    </row>
    <row r="26" spans="1:8" ht="149.25" customHeight="1">
      <c r="A26" s="763" t="s">
        <v>513</v>
      </c>
      <c r="B26" s="672"/>
      <c r="C26" s="672"/>
      <c r="D26" s="672"/>
      <c r="E26" s="672"/>
    </row>
    <row r="27" spans="1:8" ht="26.1" customHeight="1">
      <c r="A27" s="37" t="s">
        <v>6</v>
      </c>
      <c r="B27" s="73" t="str">
        <f>'Attach 3(JV)'!B24</f>
        <v>--</v>
      </c>
      <c r="D27" s="38" t="s">
        <v>4</v>
      </c>
      <c r="E27" s="295" t="str">
        <f>'Attach 3(JV)'!E24</f>
        <v/>
      </c>
    </row>
    <row r="28" spans="1:8" ht="26.1" customHeight="1">
      <c r="A28" s="37" t="s">
        <v>7</v>
      </c>
      <c r="B28" s="295" t="str">
        <f>'Attach 3(JV)'!B25</f>
        <v/>
      </c>
      <c r="D28" s="38" t="s">
        <v>5</v>
      </c>
      <c r="E28" s="295" t="str">
        <f>'Attach 3(JV)'!E25</f>
        <v/>
      </c>
    </row>
    <row r="29" spans="1:8" ht="230.25" customHeight="1">
      <c r="A29" s="667" t="s">
        <v>740</v>
      </c>
      <c r="B29" s="667"/>
      <c r="C29" s="667"/>
      <c r="D29" s="667"/>
      <c r="E29" s="667"/>
    </row>
  </sheetData>
  <sheetProtection algorithmName="SHA-512" hashValue="LZ34jUrn3fCp+R2R0KCDE8X/nHsJFf8U5mgNzRJ+1NrTbMI4AlC/ZjAQo4dRKFCF2/1C/YmIYNgvZt6VNAtWFA==" saltValue="p6/ILLJVDld6hUN0AeG2XA==" spinCount="100000" sheet="1" formatColumns="0" formatRows="0" selectLockedCells="1"/>
  <customSheetViews>
    <customSheetView guid="{EE1EF9E3-13BF-4B61-B562-C1E8D153AF15}" scale="80" showPageBreaks="1" showGridLines="0" fitToPage="1" printArea="1" view="pageBreakPreview" topLeftCell="A25">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52F2C04E-6775-4163-A63C-A853FCC713DD}" scale="80" showPageBreaks="1" showGridLines="0" fitToPage="1" printArea="1" view="pageBreakPreview">
      <selection activeCell="B18" sqref="B18:C18"/>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K118"/>
  <sheetViews>
    <sheetView showGridLines="0" showZeros="0" view="pageBreakPreview" topLeftCell="A4" zoomScale="80" zoomScaleNormal="80" zoomScaleSheetLayoutView="80" workbookViewId="0">
      <selection activeCell="D115" sqref="D115"/>
    </sheetView>
  </sheetViews>
  <sheetFormatPr defaultColWidth="9.109375" defaultRowHeight="14.4"/>
  <cols>
    <col min="1" max="1" width="8.88671875" style="550" customWidth="1"/>
    <col min="2" max="2" width="26.5546875" style="550" customWidth="1"/>
    <col min="3" max="3" width="11.5546875" style="550" customWidth="1"/>
    <col min="4" max="4" width="35.109375" style="550" customWidth="1"/>
    <col min="5" max="5" width="33.5546875" style="550" customWidth="1"/>
    <col min="6" max="6" width="20" style="550" customWidth="1"/>
    <col min="7" max="7" width="14.6640625" style="550" hidden="1" customWidth="1"/>
    <col min="8" max="9" width="0" style="551" hidden="1" customWidth="1"/>
    <col min="10" max="16384" width="9.109375" style="551"/>
  </cols>
  <sheetData>
    <row r="1" spans="1:8" ht="20.25" customHeight="1">
      <c r="A1" s="567" t="str">
        <f>'Attach 3(JV)'!A1</f>
        <v>Specification No. :5002002376/OTHERS/DOM/A02-CC CS -3</v>
      </c>
      <c r="B1" s="568"/>
      <c r="C1" s="568"/>
      <c r="D1" s="568"/>
      <c r="E1" s="568"/>
      <c r="F1" s="569" t="s">
        <v>735</v>
      </c>
    </row>
    <row r="3" spans="1:8" ht="74.25" customHeight="1">
      <c r="A3" s="728" t="str">
        <f>'Attach 11'!A3:E3</f>
        <v>“Nagda Solar PV Power Plant Package SP01” associated with Nagda Solar Power Project</v>
      </c>
      <c r="B3" s="729"/>
      <c r="C3" s="729"/>
      <c r="D3" s="729"/>
      <c r="E3" s="729"/>
      <c r="F3" s="729"/>
      <c r="G3" s="570"/>
    </row>
    <row r="4" spans="1:8" ht="1.5" customHeight="1">
      <c r="A4" s="571"/>
      <c r="G4" s="31"/>
      <c r="H4" s="11"/>
    </row>
    <row r="5" spans="1:8" ht="20.100000000000001" customHeight="1">
      <c r="A5" s="767" t="s">
        <v>809</v>
      </c>
      <c r="B5" s="767"/>
      <c r="C5" s="767"/>
      <c r="D5" s="767"/>
      <c r="E5" s="767"/>
      <c r="F5" s="767"/>
      <c r="G5" s="31"/>
      <c r="H5" s="13"/>
    </row>
    <row r="6" spans="1:8" ht="20.100000000000001" customHeight="1">
      <c r="A6" s="572"/>
      <c r="G6" s="31"/>
      <c r="H6" s="13"/>
    </row>
    <row r="7" spans="1:8" ht="20.100000000000001" customHeight="1">
      <c r="A7" s="573" t="str">
        <f>'Attach 11'!A7</f>
        <v>Bidder’s Name and Address (Sole Bidder) :</v>
      </c>
      <c r="E7" s="510" t="str">
        <f>'[13]Attach 3 (JV)'!F5</f>
        <v>To:</v>
      </c>
      <c r="G7" s="31"/>
      <c r="H7" s="13"/>
    </row>
    <row r="8" spans="1:8" ht="36" customHeight="1">
      <c r="A8" s="768">
        <f>'[14]Attach 3(JV)'!A8:D8</f>
        <v>0</v>
      </c>
      <c r="B8" s="768"/>
      <c r="C8" s="768"/>
      <c r="D8" s="768"/>
      <c r="E8" s="529" t="str">
        <f>'[13]Attach 3 (JV)'!F6</f>
        <v>Contract Services</v>
      </c>
      <c r="G8" s="31"/>
      <c r="H8" s="13"/>
    </row>
    <row r="9" spans="1:8">
      <c r="A9" s="14" t="s">
        <v>349</v>
      </c>
      <c r="B9" s="769" t="str">
        <f>'Attach 11'!B9:C9</f>
        <v/>
      </c>
      <c r="C9" s="769"/>
      <c r="D9" s="769"/>
      <c r="E9" s="529" t="str">
        <f>'[13]Attach 3 (JV)'!F7</f>
        <v>Power Grid Corporation of India Ltd.,</v>
      </c>
      <c r="G9" s="31"/>
      <c r="H9" s="13"/>
    </row>
    <row r="10" spans="1:8">
      <c r="A10" s="14" t="s">
        <v>351</v>
      </c>
      <c r="B10" s="676" t="str">
        <f>'Attach 11'!B10:C10</f>
        <v/>
      </c>
      <c r="C10" s="676"/>
      <c r="D10" s="676"/>
      <c r="E10" s="529" t="str">
        <f>'[13]Attach 3 (JV)'!F8</f>
        <v>"Saudamini", Plot No.-2</v>
      </c>
      <c r="G10" s="31"/>
      <c r="H10" s="13"/>
    </row>
    <row r="11" spans="1:8">
      <c r="B11" s="676" t="str">
        <f>'Attach 11'!B11:C11</f>
        <v/>
      </c>
      <c r="C11" s="676"/>
      <c r="D11" s="676"/>
      <c r="E11" s="529" t="str">
        <f>'[13]Attach 3 (JV)'!F9</f>
        <v xml:space="preserve">Sector-29, </v>
      </c>
    </row>
    <row r="12" spans="1:8">
      <c r="A12" s="572"/>
      <c r="B12" s="676" t="str">
        <f>'Attach 11'!B12:C12</f>
        <v/>
      </c>
      <c r="C12" s="676"/>
      <c r="D12" s="676"/>
      <c r="E12" s="574" t="str">
        <f>'[13]Attach 3 (JV)'!F10</f>
        <v>Gurgaon (Haryana) - 122001</v>
      </c>
    </row>
    <row r="13" spans="1:8" ht="9.9" customHeight="1">
      <c r="A13" s="572"/>
      <c r="B13" s="149"/>
      <c r="C13" s="149"/>
      <c r="D13" s="149"/>
    </row>
    <row r="14" spans="1:8" ht="20.100000000000001" customHeight="1">
      <c r="A14" s="550" t="s">
        <v>344</v>
      </c>
    </row>
    <row r="15" spans="1:8" ht="45.75" customHeight="1">
      <c r="A15" s="770" t="s">
        <v>742</v>
      </c>
      <c r="B15" s="770"/>
      <c r="C15" s="770"/>
      <c r="D15" s="770"/>
      <c r="E15" s="770"/>
      <c r="F15" s="770"/>
    </row>
    <row r="16" spans="1:8" ht="75" customHeight="1">
      <c r="A16" s="575" t="s">
        <v>347</v>
      </c>
      <c r="B16" s="786" t="s">
        <v>626</v>
      </c>
      <c r="C16" s="787"/>
      <c r="D16" s="606" t="s">
        <v>627</v>
      </c>
      <c r="E16" s="575" t="s">
        <v>628</v>
      </c>
      <c r="F16" s="575" t="s">
        <v>736</v>
      </c>
    </row>
    <row r="17" spans="1:7" ht="13.5" customHeight="1">
      <c r="A17" s="576">
        <v>1</v>
      </c>
      <c r="B17" s="795">
        <v>2</v>
      </c>
      <c r="C17" s="795"/>
      <c r="D17" s="583">
        <v>3</v>
      </c>
      <c r="E17" s="576">
        <v>4</v>
      </c>
      <c r="F17" s="576">
        <v>5</v>
      </c>
    </row>
    <row r="18" spans="1:7" ht="32.25" customHeight="1">
      <c r="A18" s="549" t="s">
        <v>810</v>
      </c>
      <c r="B18" s="549"/>
      <c r="C18" s="549"/>
      <c r="D18" s="549"/>
      <c r="E18" s="549"/>
      <c r="F18" s="549"/>
    </row>
    <row r="19" spans="1:7" s="553" customFormat="1" ht="32.25" hidden="1" customHeight="1">
      <c r="A19" s="771" t="s">
        <v>724</v>
      </c>
      <c r="B19" s="772"/>
      <c r="C19" s="772"/>
      <c r="D19" s="772"/>
      <c r="E19" s="772"/>
      <c r="F19" s="773"/>
      <c r="G19" s="552"/>
    </row>
    <row r="20" spans="1:7" s="588" customFormat="1" ht="37.5" hidden="1" customHeight="1">
      <c r="A20" s="586" t="s">
        <v>391</v>
      </c>
      <c r="B20" s="776" t="s">
        <v>801</v>
      </c>
      <c r="C20" s="777"/>
      <c r="D20" s="777"/>
      <c r="E20" s="777"/>
      <c r="F20" s="778"/>
      <c r="G20" s="587"/>
    </row>
    <row r="21" spans="1:7" s="593" customFormat="1" ht="59.25" hidden="1" customHeight="1">
      <c r="A21" s="589" t="s">
        <v>629</v>
      </c>
      <c r="B21" s="774" t="s">
        <v>743</v>
      </c>
      <c r="C21" s="775"/>
      <c r="D21" s="590"/>
      <c r="E21" s="591" t="s">
        <v>744</v>
      </c>
      <c r="F21" s="592"/>
      <c r="G21" s="335"/>
    </row>
    <row r="22" spans="1:7" s="593" customFormat="1" ht="67.2" hidden="1" customHeight="1">
      <c r="A22" s="589" t="s">
        <v>637</v>
      </c>
      <c r="B22" s="774" t="s">
        <v>745</v>
      </c>
      <c r="C22" s="775"/>
      <c r="D22" s="590"/>
      <c r="E22" s="591" t="s">
        <v>746</v>
      </c>
      <c r="F22" s="592"/>
      <c r="G22" s="335"/>
    </row>
    <row r="23" spans="1:7" s="593" customFormat="1" ht="52.5" hidden="1" customHeight="1">
      <c r="A23" s="589" t="s">
        <v>638</v>
      </c>
      <c r="B23" s="774" t="s">
        <v>747</v>
      </c>
      <c r="C23" s="775"/>
      <c r="D23" s="590"/>
      <c r="E23" s="591" t="s">
        <v>748</v>
      </c>
      <c r="F23" s="592"/>
      <c r="G23" s="335"/>
    </row>
    <row r="24" spans="1:7" s="593" customFormat="1" ht="45.75" hidden="1" customHeight="1">
      <c r="A24" s="589" t="s">
        <v>639</v>
      </c>
      <c r="B24" s="774" t="s">
        <v>749</v>
      </c>
      <c r="C24" s="775"/>
      <c r="D24" s="590"/>
      <c r="E24" s="591" t="s">
        <v>750</v>
      </c>
      <c r="F24" s="592"/>
      <c r="G24" s="335"/>
    </row>
    <row r="25" spans="1:7" s="593" customFormat="1" ht="145.5" hidden="1" customHeight="1">
      <c r="A25" s="594" t="s">
        <v>646</v>
      </c>
      <c r="B25" s="774" t="s">
        <v>751</v>
      </c>
      <c r="C25" s="775"/>
      <c r="D25" s="590"/>
      <c r="E25" s="591" t="s">
        <v>752</v>
      </c>
      <c r="F25" s="592"/>
      <c r="G25" s="335"/>
    </row>
    <row r="26" spans="1:7" s="593" customFormat="1" ht="28.5" hidden="1" customHeight="1">
      <c r="A26" s="781" t="str">
        <f>IF(OR((SUM(D21:D25)&gt;0.85),SUM(D21:D25)&lt;0.85),"ERROR -Sum of all the coefficients including labour is not equal to 0.85","")</f>
        <v>ERROR -Sum of all the coefficients including labour is not equal to 0.85</v>
      </c>
      <c r="B26" s="781"/>
      <c r="C26" s="781"/>
      <c r="D26" s="781"/>
      <c r="E26" s="781"/>
      <c r="F26" s="782"/>
      <c r="G26" s="335"/>
    </row>
    <row r="27" spans="1:7" s="593" customFormat="1" ht="24.75" hidden="1" customHeight="1">
      <c r="A27" s="779" t="s">
        <v>753</v>
      </c>
      <c r="B27" s="779"/>
      <c r="C27" s="779"/>
      <c r="D27" s="779"/>
      <c r="E27" s="779"/>
      <c r="F27" s="780"/>
      <c r="G27" s="335"/>
    </row>
    <row r="28" spans="1:7" s="593" customFormat="1" ht="20.100000000000001" hidden="1" customHeight="1">
      <c r="A28" s="586" t="s">
        <v>395</v>
      </c>
      <c r="B28" s="776" t="s">
        <v>802</v>
      </c>
      <c r="C28" s="777"/>
      <c r="D28" s="777"/>
      <c r="E28" s="777"/>
      <c r="F28" s="778"/>
      <c r="G28" s="335"/>
    </row>
    <row r="29" spans="1:7" s="593" customFormat="1" ht="72" hidden="1">
      <c r="A29" s="589" t="s">
        <v>414</v>
      </c>
      <c r="B29" s="774" t="s">
        <v>754</v>
      </c>
      <c r="C29" s="775"/>
      <c r="D29" s="585">
        <v>0.85</v>
      </c>
      <c r="E29" s="347" t="s">
        <v>755</v>
      </c>
      <c r="F29" s="592"/>
      <c r="G29" s="335"/>
    </row>
    <row r="30" spans="1:7" s="555" customFormat="1" ht="20.100000000000001" hidden="1" customHeight="1">
      <c r="A30" s="582" t="s">
        <v>756</v>
      </c>
      <c r="B30" s="783" t="s">
        <v>757</v>
      </c>
      <c r="C30" s="784"/>
      <c r="D30" s="784"/>
      <c r="E30" s="784"/>
      <c r="F30" s="785"/>
      <c r="G30" s="554"/>
    </row>
    <row r="31" spans="1:7" ht="20.100000000000001" hidden="1" customHeight="1">
      <c r="A31" s="556" t="s">
        <v>414</v>
      </c>
      <c r="B31" s="556" t="s">
        <v>636</v>
      </c>
      <c r="C31" s="786"/>
      <c r="D31" s="787"/>
      <c r="E31" s="557"/>
      <c r="F31" s="557"/>
    </row>
    <row r="32" spans="1:7" ht="20.100000000000001" hidden="1" customHeight="1">
      <c r="A32" s="558" t="s">
        <v>629</v>
      </c>
      <c r="B32" s="559"/>
      <c r="C32" s="558" t="s">
        <v>758</v>
      </c>
      <c r="D32" s="559"/>
      <c r="E32" s="557" t="s">
        <v>728</v>
      </c>
      <c r="F32" s="560"/>
    </row>
    <row r="33" spans="1:7" ht="20.100000000000001" hidden="1" customHeight="1">
      <c r="A33" s="558" t="s">
        <v>637</v>
      </c>
      <c r="B33" s="559"/>
      <c r="C33" s="558" t="s">
        <v>759</v>
      </c>
      <c r="D33" s="559"/>
      <c r="E33" s="557" t="s">
        <v>728</v>
      </c>
      <c r="F33" s="560"/>
    </row>
    <row r="34" spans="1:7" ht="20.100000000000001" hidden="1" customHeight="1">
      <c r="A34" s="558" t="s">
        <v>638</v>
      </c>
      <c r="B34" s="559"/>
      <c r="C34" s="558" t="s">
        <v>760</v>
      </c>
      <c r="D34" s="559"/>
      <c r="E34" s="557" t="s">
        <v>728</v>
      </c>
      <c r="F34" s="560"/>
    </row>
    <row r="35" spans="1:7" ht="20.100000000000001" hidden="1" customHeight="1">
      <c r="A35" s="558" t="s">
        <v>639</v>
      </c>
      <c r="B35" s="559"/>
      <c r="C35" s="558" t="s">
        <v>761</v>
      </c>
      <c r="D35" s="559"/>
      <c r="E35" s="557" t="s">
        <v>728</v>
      </c>
      <c r="F35" s="560"/>
    </row>
    <row r="36" spans="1:7" ht="129.6" hidden="1">
      <c r="A36" s="558" t="s">
        <v>416</v>
      </c>
      <c r="B36" s="558" t="s">
        <v>762</v>
      </c>
      <c r="C36" s="558" t="s">
        <v>763</v>
      </c>
      <c r="D36" s="559"/>
      <c r="E36" s="558" t="s">
        <v>795</v>
      </c>
      <c r="F36" s="560"/>
    </row>
    <row r="37" spans="1:7" ht="36" hidden="1" customHeight="1">
      <c r="A37" s="788" t="s">
        <v>765</v>
      </c>
      <c r="B37" s="789"/>
      <c r="C37" s="789"/>
      <c r="D37" s="789"/>
      <c r="E37" s="789"/>
      <c r="F37" s="790"/>
    </row>
    <row r="38" spans="1:7" s="555" customFormat="1" ht="20.100000000000001" hidden="1" customHeight="1">
      <c r="A38" s="582" t="s">
        <v>395</v>
      </c>
      <c r="B38" s="783" t="s">
        <v>766</v>
      </c>
      <c r="C38" s="784"/>
      <c r="D38" s="784"/>
      <c r="E38" s="784"/>
      <c r="F38" s="785"/>
      <c r="G38" s="554"/>
    </row>
    <row r="39" spans="1:7" ht="20.100000000000001" hidden="1" customHeight="1">
      <c r="A39" s="556" t="s">
        <v>414</v>
      </c>
      <c r="B39" s="556" t="s">
        <v>636</v>
      </c>
      <c r="C39" s="556"/>
      <c r="D39" s="558"/>
      <c r="E39" s="557"/>
      <c r="F39" s="557"/>
    </row>
    <row r="40" spans="1:7" ht="20.100000000000001" hidden="1" customHeight="1">
      <c r="A40" s="558" t="s">
        <v>629</v>
      </c>
      <c r="B40" s="559"/>
      <c r="C40" s="558" t="s">
        <v>758</v>
      </c>
      <c r="D40" s="559"/>
      <c r="E40" s="557" t="s">
        <v>728</v>
      </c>
      <c r="F40" s="560"/>
    </row>
    <row r="41" spans="1:7" ht="20.100000000000001" hidden="1" customHeight="1">
      <c r="A41" s="558" t="s">
        <v>637</v>
      </c>
      <c r="B41" s="559"/>
      <c r="C41" s="558" t="s">
        <v>759</v>
      </c>
      <c r="D41" s="559"/>
      <c r="E41" s="557" t="s">
        <v>728</v>
      </c>
      <c r="F41" s="560"/>
    </row>
    <row r="42" spans="1:7" ht="20.100000000000001" hidden="1" customHeight="1">
      <c r="A42" s="558" t="s">
        <v>638</v>
      </c>
      <c r="B42" s="559"/>
      <c r="C42" s="558" t="s">
        <v>760</v>
      </c>
      <c r="D42" s="559"/>
      <c r="E42" s="557" t="s">
        <v>728</v>
      </c>
      <c r="F42" s="560"/>
    </row>
    <row r="43" spans="1:7" ht="20.100000000000001" hidden="1" customHeight="1">
      <c r="A43" s="558" t="s">
        <v>639</v>
      </c>
      <c r="B43" s="559"/>
      <c r="C43" s="558" t="s">
        <v>761</v>
      </c>
      <c r="D43" s="559"/>
      <c r="E43" s="557" t="s">
        <v>728</v>
      </c>
      <c r="F43" s="560"/>
    </row>
    <row r="44" spans="1:7" ht="129.6" hidden="1">
      <c r="A44" s="558" t="s">
        <v>416</v>
      </c>
      <c r="B44" s="558" t="s">
        <v>630</v>
      </c>
      <c r="C44" s="558" t="s">
        <v>763</v>
      </c>
      <c r="D44" s="559"/>
      <c r="E44" s="558" t="s">
        <v>764</v>
      </c>
      <c r="F44" s="560"/>
    </row>
    <row r="45" spans="1:7" ht="39" hidden="1" customHeight="1">
      <c r="A45" s="788" t="s">
        <v>765</v>
      </c>
      <c r="B45" s="789"/>
      <c r="C45" s="789"/>
      <c r="D45" s="789"/>
      <c r="E45" s="789"/>
      <c r="F45" s="790"/>
    </row>
    <row r="46" spans="1:7" s="555" customFormat="1" ht="20.100000000000001" hidden="1" customHeight="1">
      <c r="A46" s="582" t="s">
        <v>767</v>
      </c>
      <c r="B46" s="783" t="s">
        <v>768</v>
      </c>
      <c r="C46" s="784"/>
      <c r="D46" s="784"/>
      <c r="E46" s="784"/>
      <c r="F46" s="785"/>
      <c r="G46" s="554"/>
    </row>
    <row r="47" spans="1:7" ht="20.100000000000001" hidden="1" customHeight="1">
      <c r="A47" s="556" t="s">
        <v>414</v>
      </c>
      <c r="B47" s="556" t="s">
        <v>636</v>
      </c>
      <c r="C47" s="786"/>
      <c r="D47" s="787"/>
      <c r="E47" s="557"/>
      <c r="F47" s="557"/>
    </row>
    <row r="48" spans="1:7" ht="20.100000000000001" hidden="1" customHeight="1">
      <c r="A48" s="558" t="s">
        <v>629</v>
      </c>
      <c r="B48" s="559"/>
      <c r="C48" s="558" t="s">
        <v>758</v>
      </c>
      <c r="D48" s="559"/>
      <c r="E48" s="557" t="s">
        <v>728</v>
      </c>
      <c r="F48" s="560"/>
    </row>
    <row r="49" spans="1:7" ht="20.100000000000001" hidden="1" customHeight="1">
      <c r="A49" s="558" t="s">
        <v>637</v>
      </c>
      <c r="B49" s="559"/>
      <c r="C49" s="558" t="s">
        <v>759</v>
      </c>
      <c r="D49" s="559"/>
      <c r="E49" s="557" t="s">
        <v>728</v>
      </c>
      <c r="F49" s="560"/>
    </row>
    <row r="50" spans="1:7" ht="20.100000000000001" hidden="1" customHeight="1">
      <c r="A50" s="558" t="s">
        <v>638</v>
      </c>
      <c r="B50" s="559"/>
      <c r="C50" s="558" t="s">
        <v>760</v>
      </c>
      <c r="D50" s="559"/>
      <c r="E50" s="557" t="s">
        <v>728</v>
      </c>
      <c r="F50" s="560"/>
    </row>
    <row r="51" spans="1:7" ht="20.100000000000001" hidden="1" customHeight="1">
      <c r="A51" s="558" t="s">
        <v>639</v>
      </c>
      <c r="B51" s="559"/>
      <c r="C51" s="558" t="s">
        <v>761</v>
      </c>
      <c r="D51" s="559"/>
      <c r="E51" s="557" t="s">
        <v>728</v>
      </c>
      <c r="F51" s="560"/>
    </row>
    <row r="52" spans="1:7" ht="129.6" hidden="1">
      <c r="A52" s="558" t="s">
        <v>416</v>
      </c>
      <c r="B52" s="558" t="s">
        <v>762</v>
      </c>
      <c r="C52" s="558" t="s">
        <v>763</v>
      </c>
      <c r="D52" s="559"/>
      <c r="E52" s="558" t="s">
        <v>795</v>
      </c>
      <c r="F52" s="560"/>
    </row>
    <row r="53" spans="1:7" ht="36" hidden="1" customHeight="1">
      <c r="A53" s="788" t="s">
        <v>765</v>
      </c>
      <c r="B53" s="789"/>
      <c r="C53" s="789"/>
      <c r="D53" s="789"/>
      <c r="E53" s="789"/>
      <c r="F53" s="790"/>
    </row>
    <row r="54" spans="1:7" s="555" customFormat="1" ht="20.100000000000001" hidden="1" customHeight="1">
      <c r="A54" s="582" t="s">
        <v>769</v>
      </c>
      <c r="B54" s="783" t="s">
        <v>770</v>
      </c>
      <c r="C54" s="784"/>
      <c r="D54" s="784"/>
      <c r="E54" s="784"/>
      <c r="F54" s="785"/>
      <c r="G54" s="554"/>
    </row>
    <row r="55" spans="1:7" ht="20.100000000000001" hidden="1" customHeight="1">
      <c r="A55" s="556" t="s">
        <v>414</v>
      </c>
      <c r="B55" s="556" t="s">
        <v>636</v>
      </c>
      <c r="C55" s="786"/>
      <c r="D55" s="787"/>
      <c r="E55" s="557"/>
      <c r="F55" s="557"/>
    </row>
    <row r="56" spans="1:7" ht="20.100000000000001" hidden="1" customHeight="1">
      <c r="A56" s="558" t="s">
        <v>629</v>
      </c>
      <c r="B56" s="559"/>
      <c r="C56" s="558" t="s">
        <v>758</v>
      </c>
      <c r="D56" s="559"/>
      <c r="E56" s="557" t="s">
        <v>728</v>
      </c>
      <c r="F56" s="560"/>
    </row>
    <row r="57" spans="1:7" ht="20.100000000000001" hidden="1" customHeight="1">
      <c r="A57" s="558" t="s">
        <v>637</v>
      </c>
      <c r="B57" s="559"/>
      <c r="C57" s="558" t="s">
        <v>759</v>
      </c>
      <c r="D57" s="559"/>
      <c r="E57" s="557" t="s">
        <v>728</v>
      </c>
      <c r="F57" s="560"/>
    </row>
    <row r="58" spans="1:7" ht="20.100000000000001" hidden="1" customHeight="1">
      <c r="A58" s="558" t="s">
        <v>638</v>
      </c>
      <c r="B58" s="559"/>
      <c r="C58" s="558" t="s">
        <v>760</v>
      </c>
      <c r="D58" s="559"/>
      <c r="E58" s="557" t="s">
        <v>728</v>
      </c>
      <c r="F58" s="560"/>
    </row>
    <row r="59" spans="1:7" ht="20.100000000000001" hidden="1" customHeight="1">
      <c r="A59" s="558" t="s">
        <v>639</v>
      </c>
      <c r="B59" s="559"/>
      <c r="C59" s="558" t="s">
        <v>761</v>
      </c>
      <c r="D59" s="559"/>
      <c r="E59" s="557" t="s">
        <v>728</v>
      </c>
      <c r="F59" s="560"/>
    </row>
    <row r="60" spans="1:7" ht="129.6" hidden="1">
      <c r="A60" s="558" t="s">
        <v>416</v>
      </c>
      <c r="B60" s="558" t="s">
        <v>762</v>
      </c>
      <c r="C60" s="558" t="s">
        <v>763</v>
      </c>
      <c r="D60" s="559"/>
      <c r="E60" s="558" t="s">
        <v>795</v>
      </c>
      <c r="F60" s="560"/>
    </row>
    <row r="61" spans="1:7" ht="36" hidden="1" customHeight="1">
      <c r="A61" s="788" t="s">
        <v>765</v>
      </c>
      <c r="B61" s="789"/>
      <c r="C61" s="789"/>
      <c r="D61" s="789"/>
      <c r="E61" s="789"/>
      <c r="F61" s="790"/>
    </row>
    <row r="62" spans="1:7" s="555" customFormat="1" ht="20.100000000000001" hidden="1" customHeight="1">
      <c r="A62" s="582" t="s">
        <v>771</v>
      </c>
      <c r="B62" s="783" t="s">
        <v>766</v>
      </c>
      <c r="C62" s="784"/>
      <c r="D62" s="784"/>
      <c r="E62" s="784"/>
      <c r="F62" s="785"/>
      <c r="G62" s="554"/>
    </row>
    <row r="63" spans="1:7" ht="20.100000000000001" hidden="1" customHeight="1">
      <c r="A63" s="556" t="s">
        <v>414</v>
      </c>
      <c r="B63" s="556" t="s">
        <v>636</v>
      </c>
      <c r="C63" s="786"/>
      <c r="D63" s="787"/>
      <c r="E63" s="557"/>
      <c r="F63" s="557"/>
    </row>
    <row r="64" spans="1:7" ht="20.100000000000001" hidden="1" customHeight="1">
      <c r="A64" s="558" t="s">
        <v>629</v>
      </c>
      <c r="B64" s="559"/>
      <c r="C64" s="558" t="s">
        <v>758</v>
      </c>
      <c r="D64" s="559"/>
      <c r="E64" s="557" t="s">
        <v>728</v>
      </c>
      <c r="F64" s="560"/>
    </row>
    <row r="65" spans="1:7" ht="20.100000000000001" hidden="1" customHeight="1">
      <c r="A65" s="558" t="s">
        <v>637</v>
      </c>
      <c r="B65" s="559"/>
      <c r="C65" s="558" t="s">
        <v>759</v>
      </c>
      <c r="D65" s="559"/>
      <c r="E65" s="557" t="s">
        <v>728</v>
      </c>
      <c r="F65" s="560"/>
    </row>
    <row r="66" spans="1:7" ht="20.100000000000001" hidden="1" customHeight="1">
      <c r="A66" s="558" t="s">
        <v>638</v>
      </c>
      <c r="B66" s="559"/>
      <c r="C66" s="558" t="s">
        <v>760</v>
      </c>
      <c r="D66" s="559"/>
      <c r="E66" s="557" t="s">
        <v>728</v>
      </c>
      <c r="F66" s="560"/>
    </row>
    <row r="67" spans="1:7" ht="20.100000000000001" hidden="1" customHeight="1">
      <c r="A67" s="558" t="s">
        <v>639</v>
      </c>
      <c r="B67" s="559"/>
      <c r="C67" s="558" t="s">
        <v>761</v>
      </c>
      <c r="D67" s="559"/>
      <c r="E67" s="557" t="s">
        <v>728</v>
      </c>
      <c r="F67" s="560"/>
    </row>
    <row r="68" spans="1:7" ht="129.6" hidden="1">
      <c r="A68" s="558" t="s">
        <v>416</v>
      </c>
      <c r="B68" s="558" t="s">
        <v>762</v>
      </c>
      <c r="C68" s="558" t="s">
        <v>763</v>
      </c>
      <c r="D68" s="559"/>
      <c r="E68" s="558" t="s">
        <v>795</v>
      </c>
      <c r="F68" s="560"/>
    </row>
    <row r="69" spans="1:7" ht="36" hidden="1" customHeight="1">
      <c r="A69" s="788" t="s">
        <v>765</v>
      </c>
      <c r="B69" s="789"/>
      <c r="C69" s="789"/>
      <c r="D69" s="789"/>
      <c r="E69" s="789"/>
      <c r="F69" s="790"/>
    </row>
    <row r="70" spans="1:7" s="555" customFormat="1" ht="20.100000000000001" hidden="1" customHeight="1">
      <c r="A70" s="582" t="s">
        <v>772</v>
      </c>
      <c r="B70" s="783" t="s">
        <v>773</v>
      </c>
      <c r="C70" s="784"/>
      <c r="D70" s="784"/>
      <c r="E70" s="784"/>
      <c r="F70" s="785"/>
      <c r="G70" s="554"/>
    </row>
    <row r="71" spans="1:7" ht="20.100000000000001" hidden="1" customHeight="1">
      <c r="A71" s="556" t="s">
        <v>414</v>
      </c>
      <c r="B71" s="556" t="s">
        <v>636</v>
      </c>
      <c r="C71" s="556"/>
      <c r="D71" s="558"/>
      <c r="E71" s="557"/>
      <c r="F71" s="557"/>
    </row>
    <row r="72" spans="1:7" ht="20.100000000000001" hidden="1" customHeight="1">
      <c r="A72" s="558" t="s">
        <v>629</v>
      </c>
      <c r="B72" s="559"/>
      <c r="C72" s="558" t="s">
        <v>758</v>
      </c>
      <c r="D72" s="559"/>
      <c r="E72" s="557" t="s">
        <v>728</v>
      </c>
      <c r="F72" s="560"/>
    </row>
    <row r="73" spans="1:7" ht="20.100000000000001" hidden="1" customHeight="1">
      <c r="A73" s="558" t="s">
        <v>637</v>
      </c>
      <c r="B73" s="559"/>
      <c r="C73" s="558" t="s">
        <v>759</v>
      </c>
      <c r="D73" s="559"/>
      <c r="E73" s="557" t="s">
        <v>728</v>
      </c>
      <c r="F73" s="560"/>
    </row>
    <row r="74" spans="1:7" ht="20.100000000000001" hidden="1" customHeight="1">
      <c r="A74" s="558" t="s">
        <v>638</v>
      </c>
      <c r="B74" s="559"/>
      <c r="C74" s="558" t="s">
        <v>760</v>
      </c>
      <c r="D74" s="559"/>
      <c r="E74" s="557" t="s">
        <v>728</v>
      </c>
      <c r="F74" s="560"/>
    </row>
    <row r="75" spans="1:7" ht="20.100000000000001" hidden="1" customHeight="1">
      <c r="A75" s="558" t="s">
        <v>639</v>
      </c>
      <c r="B75" s="559"/>
      <c r="C75" s="558" t="s">
        <v>761</v>
      </c>
      <c r="D75" s="559"/>
      <c r="E75" s="557" t="s">
        <v>728</v>
      </c>
      <c r="F75" s="560"/>
    </row>
    <row r="76" spans="1:7" ht="144" hidden="1">
      <c r="A76" s="558" t="s">
        <v>416</v>
      </c>
      <c r="B76" s="558" t="s">
        <v>774</v>
      </c>
      <c r="C76" s="558" t="s">
        <v>775</v>
      </c>
      <c r="D76" s="559"/>
      <c r="E76" s="595" t="s">
        <v>796</v>
      </c>
      <c r="F76" s="560"/>
    </row>
    <row r="77" spans="1:7" ht="35.25" hidden="1" customHeight="1">
      <c r="A77" s="788" t="s">
        <v>765</v>
      </c>
      <c r="B77" s="789"/>
      <c r="C77" s="789"/>
      <c r="D77" s="789"/>
      <c r="E77" s="789"/>
      <c r="F77" s="790"/>
    </row>
    <row r="78" spans="1:7" s="555" customFormat="1" ht="20.100000000000001" hidden="1" customHeight="1">
      <c r="A78" s="582" t="s">
        <v>776</v>
      </c>
      <c r="B78" s="783" t="s">
        <v>640</v>
      </c>
      <c r="C78" s="784"/>
      <c r="D78" s="784"/>
      <c r="E78" s="784"/>
      <c r="F78" s="785"/>
      <c r="G78" s="554"/>
    </row>
    <row r="79" spans="1:7" ht="20.100000000000001" hidden="1" customHeight="1">
      <c r="A79" s="556" t="s">
        <v>414</v>
      </c>
      <c r="B79" s="556" t="s">
        <v>641</v>
      </c>
      <c r="C79" s="556"/>
      <c r="D79" s="561">
        <v>0.15</v>
      </c>
      <c r="E79" s="557"/>
      <c r="F79" s="557"/>
    </row>
    <row r="80" spans="1:7" ht="20.100000000000001" hidden="1" customHeight="1">
      <c r="A80" s="558" t="s">
        <v>416</v>
      </c>
      <c r="B80" s="558" t="s">
        <v>642</v>
      </c>
      <c r="C80" s="558"/>
      <c r="D80" s="559"/>
      <c r="E80" s="557" t="s">
        <v>728</v>
      </c>
      <c r="F80" s="560"/>
    </row>
    <row r="81" spans="1:7" ht="20.100000000000001" hidden="1" customHeight="1">
      <c r="A81" s="558"/>
      <c r="B81" s="558" t="s">
        <v>643</v>
      </c>
      <c r="C81" s="558"/>
      <c r="D81" s="559"/>
      <c r="E81" s="557" t="s">
        <v>728</v>
      </c>
      <c r="F81" s="560"/>
    </row>
    <row r="82" spans="1:7" ht="20.100000000000001" hidden="1" customHeight="1">
      <c r="A82" s="558"/>
      <c r="B82" s="558" t="s">
        <v>644</v>
      </c>
      <c r="C82" s="558"/>
      <c r="D82" s="559"/>
      <c r="E82" s="557" t="s">
        <v>728</v>
      </c>
      <c r="F82" s="560"/>
    </row>
    <row r="83" spans="1:7" hidden="1">
      <c r="A83" s="558" t="s">
        <v>417</v>
      </c>
      <c r="B83" s="800" t="s">
        <v>645</v>
      </c>
      <c r="C83" s="801"/>
      <c r="D83" s="801"/>
      <c r="E83" s="801"/>
      <c r="F83" s="802"/>
    </row>
    <row r="84" spans="1:7" ht="20.100000000000001" hidden="1" customHeight="1">
      <c r="A84" s="558"/>
      <c r="B84" s="559" t="s">
        <v>629</v>
      </c>
      <c r="C84" s="558"/>
      <c r="D84" s="559"/>
      <c r="E84" s="559"/>
      <c r="F84" s="559"/>
    </row>
    <row r="85" spans="1:7" ht="20.100000000000001" hidden="1" customHeight="1">
      <c r="A85" s="558"/>
      <c r="B85" s="559" t="s">
        <v>637</v>
      </c>
      <c r="C85" s="558"/>
      <c r="D85" s="559"/>
      <c r="E85" s="559"/>
      <c r="F85" s="559"/>
    </row>
    <row r="86" spans="1:7" ht="20.100000000000001" hidden="1" customHeight="1">
      <c r="A86" s="558"/>
      <c r="B86" s="559" t="s">
        <v>638</v>
      </c>
      <c r="C86" s="558"/>
      <c r="D86" s="559"/>
      <c r="E86" s="559"/>
      <c r="F86" s="559"/>
    </row>
    <row r="87" spans="1:7" ht="20.100000000000001" hidden="1" customHeight="1">
      <c r="A87" s="558"/>
      <c r="B87" s="559" t="s">
        <v>639</v>
      </c>
      <c r="C87" s="558"/>
      <c r="D87" s="559"/>
      <c r="E87" s="562"/>
      <c r="F87" s="559"/>
    </row>
    <row r="88" spans="1:7" ht="20.100000000000001" hidden="1" customHeight="1">
      <c r="A88" s="558"/>
      <c r="B88" s="559" t="s">
        <v>646</v>
      </c>
      <c r="C88" s="558"/>
      <c r="D88" s="559"/>
      <c r="E88" s="559"/>
      <c r="F88" s="559"/>
    </row>
    <row r="89" spans="1:7" s="555" customFormat="1" ht="20.100000000000001" hidden="1" customHeight="1">
      <c r="A89" s="582" t="s">
        <v>777</v>
      </c>
      <c r="B89" s="783" t="s">
        <v>778</v>
      </c>
      <c r="C89" s="784"/>
      <c r="D89" s="784"/>
      <c r="E89" s="784"/>
      <c r="F89" s="785"/>
      <c r="G89" s="554"/>
    </row>
    <row r="90" spans="1:7" ht="36.75" hidden="1" customHeight="1">
      <c r="A90" s="556" t="s">
        <v>629</v>
      </c>
      <c r="B90" s="796" t="s">
        <v>779</v>
      </c>
      <c r="C90" s="797"/>
      <c r="D90" s="797"/>
      <c r="E90" s="797"/>
      <c r="F90" s="798"/>
    </row>
    <row r="91" spans="1:7" ht="20.100000000000001" hidden="1" customHeight="1">
      <c r="A91" s="558" t="s">
        <v>414</v>
      </c>
      <c r="B91" s="558" t="s">
        <v>780</v>
      </c>
      <c r="C91" s="558"/>
      <c r="D91" s="596"/>
      <c r="E91" s="596"/>
      <c r="F91" s="597"/>
    </row>
    <row r="92" spans="1:7" ht="99.75" hidden="1" customHeight="1">
      <c r="A92" s="558" t="s">
        <v>629</v>
      </c>
      <c r="B92" s="558" t="s">
        <v>781</v>
      </c>
      <c r="C92" s="558"/>
      <c r="D92" s="598">
        <v>0.57999999999999996</v>
      </c>
      <c r="E92" s="558" t="s">
        <v>782</v>
      </c>
      <c r="F92" s="559"/>
    </row>
    <row r="93" spans="1:7" ht="57.75" hidden="1" customHeight="1">
      <c r="A93" s="558" t="s">
        <v>637</v>
      </c>
      <c r="B93" s="558" t="s">
        <v>783</v>
      </c>
      <c r="C93" s="558"/>
      <c r="D93" s="598">
        <v>0.16</v>
      </c>
      <c r="E93" s="557" t="s">
        <v>728</v>
      </c>
      <c r="F93" s="559"/>
    </row>
    <row r="94" spans="1:7" ht="144" hidden="1">
      <c r="A94" s="558" t="s">
        <v>416</v>
      </c>
      <c r="B94" s="558" t="s">
        <v>762</v>
      </c>
      <c r="C94" s="558"/>
      <c r="D94" s="598">
        <v>0.11</v>
      </c>
      <c r="E94" s="558" t="s">
        <v>796</v>
      </c>
      <c r="F94" s="559"/>
    </row>
    <row r="95" spans="1:7" ht="20.100000000000001" hidden="1" customHeight="1">
      <c r="A95" s="558"/>
      <c r="B95" s="558"/>
      <c r="C95" s="558"/>
      <c r="D95" s="558"/>
      <c r="E95" s="599"/>
      <c r="F95" s="557"/>
    </row>
    <row r="96" spans="1:7" s="555" customFormat="1" ht="33" hidden="1" customHeight="1">
      <c r="A96" s="563" t="s">
        <v>729</v>
      </c>
      <c r="B96" s="799" t="s">
        <v>730</v>
      </c>
      <c r="C96" s="799"/>
      <c r="D96" s="799"/>
      <c r="E96" s="799"/>
      <c r="F96" s="799"/>
      <c r="G96" s="554"/>
    </row>
    <row r="97" spans="1:11" s="555" customFormat="1" ht="21.75" hidden="1" customHeight="1">
      <c r="A97" s="556" t="s">
        <v>414</v>
      </c>
      <c r="B97" s="556" t="s">
        <v>636</v>
      </c>
      <c r="C97" s="556"/>
      <c r="D97" s="564"/>
      <c r="E97" s="564"/>
      <c r="F97" s="564"/>
      <c r="G97" s="554"/>
      <c r="K97" s="551" t="s">
        <v>731</v>
      </c>
    </row>
    <row r="98" spans="1:11" ht="47.25" hidden="1" customHeight="1">
      <c r="A98" s="558" t="s">
        <v>629</v>
      </c>
      <c r="B98" s="559" t="s">
        <v>732</v>
      </c>
      <c r="C98" s="559"/>
      <c r="D98" s="559"/>
      <c r="E98" s="559"/>
      <c r="F98" s="559"/>
      <c r="K98" s="551" t="s">
        <v>732</v>
      </c>
    </row>
    <row r="99" spans="1:11" ht="115.2" hidden="1">
      <c r="A99" s="556" t="s">
        <v>416</v>
      </c>
      <c r="B99" s="556" t="s">
        <v>630</v>
      </c>
      <c r="C99" s="556"/>
      <c r="D99" s="565">
        <f>0.85-D98</f>
        <v>0.85</v>
      </c>
      <c r="E99" s="566" t="s">
        <v>647</v>
      </c>
      <c r="F99" s="559"/>
    </row>
    <row r="100" spans="1:11" ht="37.5" hidden="1" customHeight="1">
      <c r="A100" s="779" t="s">
        <v>733</v>
      </c>
      <c r="B100" s="779"/>
      <c r="C100" s="779"/>
      <c r="D100" s="779"/>
      <c r="E100" s="779"/>
      <c r="F100" s="780"/>
    </row>
    <row r="101" spans="1:11" s="553" customFormat="1" ht="20.100000000000001" hidden="1" customHeight="1">
      <c r="A101" s="600" t="s">
        <v>703</v>
      </c>
      <c r="B101" s="771" t="s">
        <v>725</v>
      </c>
      <c r="C101" s="772"/>
      <c r="D101" s="772"/>
      <c r="E101" s="772"/>
      <c r="F101" s="773"/>
      <c r="G101" s="552"/>
    </row>
    <row r="102" spans="1:11" s="603" customFormat="1" ht="30" hidden="1" customHeight="1">
      <c r="A102" s="601" t="s">
        <v>391</v>
      </c>
      <c r="B102" s="792" t="s">
        <v>784</v>
      </c>
      <c r="C102" s="793"/>
      <c r="D102" s="793"/>
      <c r="E102" s="793"/>
      <c r="F102" s="794"/>
      <c r="G102" s="602"/>
    </row>
    <row r="103" spans="1:11" ht="115.2" hidden="1">
      <c r="A103" s="596" t="s">
        <v>629</v>
      </c>
      <c r="B103" s="596" t="s">
        <v>630</v>
      </c>
      <c r="C103" s="596"/>
      <c r="D103" s="604">
        <v>0.8</v>
      </c>
      <c r="E103" s="596" t="s">
        <v>797</v>
      </c>
      <c r="F103" s="559"/>
    </row>
    <row r="104" spans="1:11" s="603" customFormat="1" ht="20.100000000000001" hidden="1" customHeight="1">
      <c r="A104" s="601" t="s">
        <v>395</v>
      </c>
      <c r="B104" s="792" t="s">
        <v>785</v>
      </c>
      <c r="C104" s="793"/>
      <c r="D104" s="793"/>
      <c r="E104" s="793"/>
      <c r="F104" s="794"/>
      <c r="G104" s="602"/>
    </row>
    <row r="105" spans="1:11" ht="144" hidden="1" customHeight="1">
      <c r="A105" s="596" t="s">
        <v>629</v>
      </c>
      <c r="B105" s="596" t="s">
        <v>786</v>
      </c>
      <c r="C105" s="596"/>
      <c r="D105" s="604">
        <v>0.1</v>
      </c>
      <c r="E105" s="605" t="s">
        <v>787</v>
      </c>
      <c r="F105" s="559"/>
    </row>
    <row r="106" spans="1:11" ht="152.25" hidden="1" customHeight="1">
      <c r="A106" s="596" t="s">
        <v>637</v>
      </c>
      <c r="B106" s="596" t="s">
        <v>630</v>
      </c>
      <c r="C106" s="596"/>
      <c r="D106" s="604">
        <v>0.05</v>
      </c>
      <c r="E106" s="596" t="s">
        <v>797</v>
      </c>
      <c r="F106" s="559"/>
    </row>
    <row r="107" spans="1:11" ht="100.8" hidden="1">
      <c r="A107" s="596" t="s">
        <v>638</v>
      </c>
      <c r="B107" s="596" t="s">
        <v>788</v>
      </c>
      <c r="C107" s="596"/>
      <c r="D107" s="604">
        <v>0.65</v>
      </c>
      <c r="E107" s="605" t="s">
        <v>789</v>
      </c>
      <c r="F107" s="559"/>
    </row>
    <row r="108" spans="1:11" s="603" customFormat="1" ht="20.100000000000001" hidden="1" customHeight="1">
      <c r="A108" s="601" t="s">
        <v>756</v>
      </c>
      <c r="B108" s="792" t="s">
        <v>790</v>
      </c>
      <c r="C108" s="793"/>
      <c r="D108" s="793"/>
      <c r="E108" s="793"/>
      <c r="F108" s="794"/>
      <c r="G108" s="602"/>
    </row>
    <row r="109" spans="1:11" ht="176.25" hidden="1" customHeight="1">
      <c r="A109" s="596" t="s">
        <v>629</v>
      </c>
      <c r="B109" s="596" t="s">
        <v>786</v>
      </c>
      <c r="C109" s="596"/>
      <c r="D109" s="604">
        <v>0.2</v>
      </c>
      <c r="E109" s="605" t="s">
        <v>787</v>
      </c>
      <c r="F109" s="559"/>
    </row>
    <row r="110" spans="1:11" ht="153" hidden="1" customHeight="1">
      <c r="A110" s="596" t="s">
        <v>637</v>
      </c>
      <c r="B110" s="596" t="s">
        <v>630</v>
      </c>
      <c r="C110" s="596"/>
      <c r="D110" s="604">
        <v>0.1</v>
      </c>
      <c r="E110" s="605" t="s">
        <v>797</v>
      </c>
      <c r="F110" s="559"/>
    </row>
    <row r="111" spans="1:11" ht="147.75" hidden="1" customHeight="1">
      <c r="A111" s="596" t="s">
        <v>638</v>
      </c>
      <c r="B111" s="596" t="s">
        <v>791</v>
      </c>
      <c r="C111" s="596"/>
      <c r="D111" s="604">
        <v>0.3</v>
      </c>
      <c r="E111" s="605" t="s">
        <v>792</v>
      </c>
      <c r="F111" s="559"/>
    </row>
    <row r="112" spans="1:11" ht="155.25" hidden="1" customHeight="1">
      <c r="A112" s="596" t="s">
        <v>639</v>
      </c>
      <c r="B112" s="596" t="s">
        <v>793</v>
      </c>
      <c r="C112" s="596"/>
      <c r="D112" s="604">
        <v>0.2</v>
      </c>
      <c r="E112" s="605" t="s">
        <v>794</v>
      </c>
      <c r="F112" s="559"/>
    </row>
    <row r="113" spans="1:8" s="578" customFormat="1" ht="171.6" hidden="1" customHeight="1">
      <c r="A113" s="764" t="s">
        <v>734</v>
      </c>
      <c r="B113" s="765"/>
      <c r="C113" s="765"/>
      <c r="D113" s="765"/>
      <c r="E113" s="765"/>
      <c r="F113" s="766"/>
      <c r="G113" s="577"/>
    </row>
    <row r="114" spans="1:8" ht="28.95" customHeight="1">
      <c r="A114" s="791" t="s">
        <v>811</v>
      </c>
      <c r="B114" s="791"/>
      <c r="C114" s="791"/>
      <c r="D114" s="791"/>
      <c r="E114" s="791"/>
      <c r="F114" s="791"/>
    </row>
    <row r="115" spans="1:8" ht="28.95" customHeight="1">
      <c r="A115" s="620"/>
      <c r="B115" s="620"/>
      <c r="C115" s="620"/>
      <c r="D115" s="620"/>
      <c r="E115" s="620"/>
      <c r="F115" s="620"/>
    </row>
    <row r="116" spans="1:8" s="550" customFormat="1">
      <c r="A116" s="573" t="s">
        <v>6</v>
      </c>
      <c r="B116" s="579" t="str">
        <f>'Attach 11'!B27</f>
        <v>--</v>
      </c>
      <c r="C116" s="579"/>
      <c r="E116" s="573" t="s">
        <v>4</v>
      </c>
      <c r="F116" s="573" t="str">
        <f>'Attach 11'!E27</f>
        <v/>
      </c>
      <c r="H116" s="551"/>
    </row>
    <row r="117" spans="1:8" s="550" customFormat="1">
      <c r="A117" s="573" t="s">
        <v>7</v>
      </c>
      <c r="B117" s="573" t="str">
        <f>'Attach 11'!B28</f>
        <v/>
      </c>
      <c r="C117" s="573"/>
      <c r="E117" s="573" t="s">
        <v>155</v>
      </c>
      <c r="F117" s="580" t="str">
        <f>'Attach 11'!E28</f>
        <v/>
      </c>
      <c r="H117" s="551"/>
    </row>
    <row r="118" spans="1:8" s="550" customFormat="1">
      <c r="A118" s="580"/>
      <c r="B118" s="580"/>
      <c r="C118" s="580"/>
      <c r="D118" s="573"/>
      <c r="E118" s="581"/>
      <c r="F118" s="580"/>
      <c r="H118" s="551"/>
    </row>
  </sheetData>
  <sheetProtection algorithmName="SHA-512" hashValue="huZSmkeRIswM3ojS4KTZfcHM/u5HIrWaSam5oGNN4IfKxjr1xzdpkYHwMiagQcTc+mgIwPILbA/IZtq8OrF4cw==" saltValue="6yabGqd93LETj+zVgiUgiw==" spinCount="100000" sheet="1" formatColumns="0" formatRows="0" selectLockedCells="1"/>
  <customSheetViews>
    <customSheetView guid="{EE1EF9E3-13BF-4B61-B562-C1E8D153AF15}" scale="80" showPageBreaks="1" showGridLines="0" zeroValues="0" printArea="1" hiddenRows="1" hiddenColumns="1" view="pageBreakPreview" topLeftCell="A4">
      <selection activeCell="D115" sqref="D115"/>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52F2C04E-6775-4163-A63C-A853FCC713DD}"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s>
  <mergeCells count="49">
    <mergeCell ref="A114:F114"/>
    <mergeCell ref="B104:F104"/>
    <mergeCell ref="B108:F108"/>
    <mergeCell ref="B16:C16"/>
    <mergeCell ref="B17:C17"/>
    <mergeCell ref="B90:F90"/>
    <mergeCell ref="B96:F96"/>
    <mergeCell ref="A100:F100"/>
    <mergeCell ref="B101:F101"/>
    <mergeCell ref="B102:F102"/>
    <mergeCell ref="B70:F70"/>
    <mergeCell ref="A77:F77"/>
    <mergeCell ref="B78:F78"/>
    <mergeCell ref="B83:F83"/>
    <mergeCell ref="B89:F89"/>
    <mergeCell ref="C55:D55"/>
    <mergeCell ref="A69:F69"/>
    <mergeCell ref="A45:F45"/>
    <mergeCell ref="B46:F46"/>
    <mergeCell ref="C47:D47"/>
    <mergeCell ref="A53:F53"/>
    <mergeCell ref="B54:F54"/>
    <mergeCell ref="C31:D31"/>
    <mergeCell ref="A37:F37"/>
    <mergeCell ref="B38:F38"/>
    <mergeCell ref="B62:F62"/>
    <mergeCell ref="C63:D63"/>
    <mergeCell ref="A61:F61"/>
    <mergeCell ref="B23:C23"/>
    <mergeCell ref="B24:C24"/>
    <mergeCell ref="A26:F26"/>
    <mergeCell ref="B29:C29"/>
    <mergeCell ref="B30:F30"/>
    <mergeCell ref="A113:F113"/>
    <mergeCell ref="A3:F3"/>
    <mergeCell ref="A5:F5"/>
    <mergeCell ref="A8:D8"/>
    <mergeCell ref="B9:D9"/>
    <mergeCell ref="B10:D10"/>
    <mergeCell ref="B11:D11"/>
    <mergeCell ref="B12:D12"/>
    <mergeCell ref="A15:F15"/>
    <mergeCell ref="A19:F19"/>
    <mergeCell ref="B21:C21"/>
    <mergeCell ref="B22:C22"/>
    <mergeCell ref="B20:F20"/>
    <mergeCell ref="B25:C25"/>
    <mergeCell ref="A27:F27"/>
    <mergeCell ref="B28:F28"/>
  </mergeCells>
  <dataValidations count="7">
    <dataValidation type="list" allowBlank="1" showInputMessage="1" showErrorMessage="1" sqref="D25" xr:uid="{00000000-0002-0000-0F00-000000000000}">
      <formula1>"0.14,0.15,0.16,0.17"</formula1>
    </dataValidation>
    <dataValidation type="list" allowBlank="1" showInputMessage="1" showErrorMessage="1" sqref="D24" xr:uid="{00000000-0002-0000-0F00-000001000000}">
      <formula1>"0.05,0.06"</formula1>
    </dataValidation>
    <dataValidation type="list" allowBlank="1" showInputMessage="1" showErrorMessage="1" sqref="D23" xr:uid="{00000000-0002-0000-0F00-000002000000}">
      <formula1>"0.06,0.07,0.08"</formula1>
    </dataValidation>
    <dataValidation type="list" allowBlank="1" showInputMessage="1" showErrorMessage="1" sqref="D22" xr:uid="{00000000-0002-0000-0F00-000003000000}">
      <formula1>"0.25,0.26,0.27,0.28,0.29,0.30,0.31"</formula1>
    </dataValidation>
    <dataValidation type="list" allowBlank="1" showInputMessage="1" showErrorMessage="1" sqref="D21" xr:uid="{00000000-0002-0000-0F00-000004000000}">
      <formula1>"0.27,0.28,0.29,0.30,0.31,0.32,0.33"</formula1>
    </dataValidation>
    <dataValidation type="list" allowBlank="1" showInputMessage="1" showErrorMessage="1" sqref="D98" xr:uid="{00000000-0002-0000-0F00-000005000000}">
      <formula1>"0.65,0.66,0.67,0.68,0.69,0.70,0.71,0.72,0.73"</formula1>
    </dataValidation>
    <dataValidation type="list" allowBlank="1" showInputMessage="1" showErrorMessage="1" prompt="Copper(a) /Aluminium(a)" sqref="B98:C98" xr:uid="{00000000-0002-0000-0F00-000006000000}">
      <formula1>$K$97:$K$98</formula1>
    </dataValidation>
  </dataValidations>
  <pageMargins left="0.59" right="0.31" top="0.47" bottom="0.48" header="0.28000000000000003" footer="0.23"/>
  <pageSetup paperSize="9" scale="70" orientation="portrait" r:id="rId5"/>
  <headerFooter alignWithMargins="0">
    <oddFooter>&amp;R&amp;"Book Antiqua,Bold"&amp;8 Page &amp;P of &amp;N</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Normal="100" zoomScaleSheetLayoutView="100" workbookViewId="0">
      <selection activeCell="E26" sqref="E26"/>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c r="A1" s="22" t="str">
        <f>'Attach 3(JV)'!A1</f>
        <v>Specification No. :5002002376/OTHERS/DOM/A02-CC CS -3</v>
      </c>
      <c r="B1" s="23"/>
      <c r="C1" s="23"/>
      <c r="D1" s="23"/>
      <c r="E1" s="24" t="str">
        <f>"Attachment-13 " &amp; 'Attach 3(JV)'!AT1</f>
        <v xml:space="preserve">Attachment-13 </v>
      </c>
    </row>
    <row r="3" spans="1:9" ht="81" customHeight="1">
      <c r="A3" s="728" t="str">
        <f>'Attach 3(JV)'!A3</f>
        <v>“Nagda Solar PV Power Plant Package SP01” associated with Nagda Solar Power Project</v>
      </c>
      <c r="B3" s="729"/>
      <c r="C3" s="729"/>
      <c r="D3" s="729"/>
      <c r="E3" s="729"/>
      <c r="F3" s="27"/>
      <c r="G3" s="28"/>
      <c r="H3" s="27"/>
    </row>
    <row r="4" spans="1:9" ht="20.100000000000001" customHeight="1">
      <c r="A4" s="29"/>
      <c r="H4" s="31"/>
      <c r="I4" s="11"/>
    </row>
    <row r="5" spans="1:9" ht="20.100000000000001" customHeight="1">
      <c r="A5" s="666" t="s">
        <v>0</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2" t="str">
        <f>'Attach 3(JV)'!E8</f>
        <v>Contract Services</v>
      </c>
      <c r="H8" s="31"/>
      <c r="I8" s="13"/>
    </row>
    <row r="9" spans="1:9" ht="20.100000000000001" customHeight="1">
      <c r="A9" s="14" t="s">
        <v>349</v>
      </c>
      <c r="B9" s="676" t="str">
        <f>'Attach 3(JV)'!B9</f>
        <v/>
      </c>
      <c r="C9" s="676"/>
      <c r="D9" s="676"/>
      <c r="E9" s="12" t="str">
        <f>'Attach 3(JV)'!E9</f>
        <v>Power Grid Corporation of India Ltd.,</v>
      </c>
      <c r="H9" s="31"/>
      <c r="I9" s="13"/>
    </row>
    <row r="10" spans="1:9" ht="20.100000000000001" customHeight="1">
      <c r="A10" s="14" t="s">
        <v>351</v>
      </c>
      <c r="B10" s="676" t="str">
        <f>'Attach 3(JV)'!B10</f>
        <v/>
      </c>
      <c r="C10" s="676"/>
      <c r="D10" s="676"/>
      <c r="E10" s="12" t="str">
        <f>'Attach 3(JV)'!E10</f>
        <v>"Saudamini", Plot No. 2, Sector 29</v>
      </c>
      <c r="H10" s="31"/>
      <c r="I10" s="13"/>
    </row>
    <row r="11" spans="1:9" ht="20.100000000000001" customHeight="1">
      <c r="B11" s="676" t="str">
        <f>'Attach 3(JV)'!B11</f>
        <v/>
      </c>
      <c r="C11" s="676"/>
      <c r="D11" s="676"/>
      <c r="E11" s="12" t="str">
        <f>'Attach 3(JV)'!E11</f>
        <v>Gurgaon (Haryana) - 122001</v>
      </c>
      <c r="G11" s="63" t="s">
        <v>467</v>
      </c>
    </row>
    <row r="12" spans="1:9" ht="20.100000000000001" customHeight="1">
      <c r="A12" s="33"/>
      <c r="B12" s="676" t="str">
        <f>'Attach 3(JV)'!B12</f>
        <v/>
      </c>
      <c r="C12" s="676"/>
      <c r="D12" s="676"/>
      <c r="E12" s="12"/>
    </row>
    <row r="13" spans="1:9" ht="20.100000000000001" customHeight="1">
      <c r="A13" s="33"/>
      <c r="B13" s="149"/>
      <c r="C13" s="149"/>
      <c r="D13" s="149"/>
      <c r="E13" s="26"/>
    </row>
    <row r="14" spans="1:9" ht="20.100000000000001" customHeight="1">
      <c r="A14" s="30" t="s">
        <v>344</v>
      </c>
    </row>
    <row r="15" spans="1:9" ht="20.100000000000001" customHeight="1">
      <c r="A15" s="33"/>
    </row>
    <row r="16" spans="1:9" ht="45" customHeight="1">
      <c r="A16" s="672" t="s">
        <v>1</v>
      </c>
      <c r="B16" s="672"/>
      <c r="C16" s="672"/>
      <c r="D16" s="672"/>
      <c r="E16" s="67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5" t="str">
        <f>'Attach 3(JV)'!E24</f>
        <v/>
      </c>
    </row>
    <row r="25" spans="1:5" ht="33" customHeight="1">
      <c r="A25" s="37" t="s">
        <v>7</v>
      </c>
      <c r="B25" s="295" t="str">
        <f>'Attach 3(JV)'!B25</f>
        <v/>
      </c>
      <c r="C25" s="41"/>
      <c r="D25" s="38" t="s">
        <v>5</v>
      </c>
      <c r="E25" s="295"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NBXWVwh/GBDHgpBRwNnboR08Y6fbAipxxcGM7Z28ERMN50E/B8d51nUG5KzJup0dg2BXixHYIohtoJNVN6WX8g==" saltValue="68zb+9w/FVIH2p0jJKvPow==" spinCount="100000" sheet="1" formatColumns="0" formatRows="0" selectLockedCells="1"/>
  <customSheetViews>
    <customSheetView guid="{EE1EF9E3-13BF-4B61-B562-C1E8D153AF15}"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52F2C04E-6775-4163-A63C-A853FCC713DD}"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topLeftCell="A10" zoomScaleSheetLayoutView="100" workbookViewId="0">
      <selection activeCell="A3" sqref="A3:E3"/>
    </sheetView>
  </sheetViews>
  <sheetFormatPr defaultColWidth="9.109375" defaultRowHeight="14.4"/>
  <cols>
    <col min="1" max="1" width="12.109375" style="30" customWidth="1"/>
    <col min="2" max="2" width="20.5546875" style="30" customWidth="1"/>
    <col min="3" max="3" width="11.44140625" style="30" customWidth="1"/>
    <col min="4" max="4" width="39.109375" style="30" customWidth="1"/>
    <col min="5" max="5" width="39.33203125" style="30" customWidth="1"/>
    <col min="6" max="8" width="9.109375" style="25"/>
    <col min="9" max="16384" width="9.109375" style="26"/>
  </cols>
  <sheetData>
    <row r="1" spans="1:9" ht="30.75" customHeight="1">
      <c r="A1" s="674" t="str">
        <f>'Attach 3(JV)'!A1</f>
        <v>Specification No. :5002002376/OTHERS/DOM/A02-CC CS -3</v>
      </c>
      <c r="B1" s="674"/>
      <c r="C1" s="674"/>
      <c r="D1" s="674"/>
      <c r="E1" s="370" t="str">
        <f>"Attachment-14 " &amp; 'Attach 3(JV)'!AT1</f>
        <v xml:space="preserve">Attachment-14 </v>
      </c>
    </row>
    <row r="3" spans="1:9" ht="79.5" customHeight="1">
      <c r="A3" s="728" t="str">
        <f>'Attach 3(JV)'!A3</f>
        <v>“Nagda Solar PV Power Plant Package SP01” associated with Nagda Solar Power Project</v>
      </c>
      <c r="B3" s="729"/>
      <c r="C3" s="729"/>
      <c r="D3" s="729"/>
      <c r="E3" s="729"/>
      <c r="F3" s="27"/>
      <c r="G3" s="28"/>
      <c r="H3" s="27"/>
    </row>
    <row r="4" spans="1:9" ht="20.100000000000001" customHeight="1">
      <c r="A4" s="29"/>
      <c r="H4" s="31"/>
      <c r="I4" s="11"/>
    </row>
    <row r="5" spans="1:9" ht="20.100000000000001" customHeight="1">
      <c r="A5" s="666" t="s">
        <v>407</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2" t="str">
        <f>'Attach 3(JV)'!E8</f>
        <v>Contract Services</v>
      </c>
      <c r="H8" s="31"/>
      <c r="I8" s="13"/>
    </row>
    <row r="9" spans="1:9" ht="20.100000000000001" customHeight="1">
      <c r="A9" s="14" t="s">
        <v>349</v>
      </c>
      <c r="B9" s="676" t="str">
        <f>'Attach 3(JV)'!B9</f>
        <v/>
      </c>
      <c r="C9" s="676"/>
      <c r="D9" s="676"/>
      <c r="E9" s="12" t="str">
        <f>'Attach 3(JV)'!E9</f>
        <v>Power Grid Corporation of India Ltd.,</v>
      </c>
      <c r="H9" s="31"/>
      <c r="I9" s="13"/>
    </row>
    <row r="10" spans="1:9" ht="20.100000000000001" customHeight="1">
      <c r="A10" s="14" t="s">
        <v>351</v>
      </c>
      <c r="B10" s="676" t="str">
        <f>'Attach 3(JV)'!B10</f>
        <v/>
      </c>
      <c r="C10" s="676"/>
      <c r="D10" s="676"/>
      <c r="E10" s="12" t="str">
        <f>'Attach 3(JV)'!E10</f>
        <v>"Saudamini", Plot No. 2, Sector 29</v>
      </c>
      <c r="H10" s="31"/>
      <c r="I10" s="13"/>
    </row>
    <row r="11" spans="1:9" ht="20.100000000000001" customHeight="1">
      <c r="B11" s="676" t="str">
        <f>'Attach 3(JV)'!B11</f>
        <v/>
      </c>
      <c r="C11" s="676"/>
      <c r="D11" s="676"/>
      <c r="E11" s="12" t="str">
        <f>'Attach 3(JV)'!E11</f>
        <v>Gurgaon (Haryana) - 122001</v>
      </c>
    </row>
    <row r="12" spans="1:9" ht="20.100000000000001" customHeight="1">
      <c r="A12" s="33"/>
      <c r="B12" s="676" t="str">
        <f>'Attach 3(JV)'!B12</f>
        <v/>
      </c>
      <c r="C12" s="676"/>
      <c r="D12" s="676"/>
      <c r="E12" s="12"/>
    </row>
    <row r="13" spans="1:9" ht="20.100000000000001" customHeight="1">
      <c r="A13" s="33"/>
      <c r="B13" s="149"/>
      <c r="C13" s="149"/>
      <c r="D13" s="149"/>
      <c r="E13" s="26"/>
    </row>
    <row r="14" spans="1:9" ht="20.100000000000001" customHeight="1">
      <c r="A14" s="30" t="s">
        <v>344</v>
      </c>
    </row>
    <row r="15" spans="1:9" ht="20.100000000000001" customHeight="1">
      <c r="A15" s="33"/>
    </row>
    <row r="16" spans="1:9" ht="45" customHeight="1">
      <c r="A16" s="803" t="s">
        <v>465</v>
      </c>
      <c r="B16" s="803"/>
      <c r="C16" s="803"/>
      <c r="D16" s="803"/>
      <c r="E16" s="803"/>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t="str">
        <f>'Attach 3(JV)'!B24</f>
        <v>--</v>
      </c>
      <c r="C24" s="41"/>
      <c r="D24" s="38" t="s">
        <v>4</v>
      </c>
      <c r="E24" s="295" t="str">
        <f>'Attach 3(JV)'!E24</f>
        <v/>
      </c>
    </row>
    <row r="25" spans="1:5" ht="33" customHeight="1">
      <c r="A25" s="37" t="s">
        <v>7</v>
      </c>
      <c r="B25" s="295" t="str">
        <f>'Attach 3(JV)'!B25</f>
        <v/>
      </c>
      <c r="C25" s="41"/>
      <c r="D25" s="38" t="s">
        <v>5</v>
      </c>
      <c r="E25" s="295"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JftzcFLzIolQY3r911ZFWPIiEIKWpxO2wEssrrFlSnAROEqey2PUWuc7KRGqx2+tC+DAdn+SrehHhzfpSn9z6w==" saltValue="Qjq7dq9S6mJaUdxvjzzSpQ==" spinCount="100000" sheet="1" formatColumns="0" formatRows="0" selectLockedCells="1"/>
  <customSheetViews>
    <customSheetView guid="{EE1EF9E3-13BF-4B61-B562-C1E8D153AF15}" showPageBreaks="1" showGridLines="0" fitToPage="1" printArea="1" view="pageBreakPreview" topLeftCell="A10">
      <selection activeCell="A3" sqref="A3:E3"/>
      <pageMargins left="0.75" right="0.63" top="0.57999999999999996" bottom="0.6" header="0.34" footer="0.35"/>
      <pageSetup scale="8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52F2C04E-6775-4163-A63C-A853FCC713DD}" showPageBreaks="1" showGridLines="0" fitToPage="1" printArea="1" view="pageBreakPreview">
      <selection activeCell="A3" sqref="A3:E3"/>
      <pageMargins left="0.75" right="0.63" top="0.57999999999999996" bottom="0.6" header="0.34" footer="0.35"/>
      <pageSetup scale="82"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2" orientation="portrait" r:id="rId26"/>
  <headerFooter alignWithMargins="0">
    <oddFooter>&amp;R&amp;"Book Antiqua,Bold"&amp;8 Page &amp;P of &amp;N</oddFooter>
  </headerFooter>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154" zoomScaleNormal="100" zoomScaleSheetLayoutView="100" workbookViewId="0">
      <selection activeCell="A45" sqref="A45:I45"/>
    </sheetView>
  </sheetViews>
  <sheetFormatPr defaultColWidth="9.109375" defaultRowHeight="13.8"/>
  <cols>
    <col min="1" max="1" width="10"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321" customFormat="1" ht="32.1" customHeight="1">
      <c r="A1" s="805" t="s">
        <v>479</v>
      </c>
      <c r="B1" s="806"/>
      <c r="C1" s="806"/>
      <c r="D1" s="806"/>
      <c r="E1" s="806"/>
      <c r="F1" s="806"/>
      <c r="G1" s="806"/>
      <c r="H1" s="806"/>
      <c r="I1" s="807"/>
    </row>
    <row r="2" spans="1:9" s="321" customFormat="1" ht="32.1" customHeight="1">
      <c r="A2" s="318" t="s">
        <v>480</v>
      </c>
      <c r="B2" s="808" t="s">
        <v>481</v>
      </c>
      <c r="C2" s="808"/>
      <c r="D2" s="808"/>
      <c r="E2" s="808"/>
      <c r="F2" s="808"/>
      <c r="G2" s="808"/>
      <c r="H2" s="808"/>
      <c r="I2" s="809"/>
    </row>
    <row r="3" spans="1:9" s="321" customFormat="1" ht="32.1" customHeight="1">
      <c r="A3" s="318" t="s">
        <v>482</v>
      </c>
      <c r="B3" s="808" t="s">
        <v>483</v>
      </c>
      <c r="C3" s="808"/>
      <c r="D3" s="808"/>
      <c r="E3" s="808"/>
      <c r="F3" s="808"/>
      <c r="G3" s="808"/>
      <c r="H3" s="808"/>
      <c r="I3" s="809"/>
    </row>
    <row r="4" spans="1:9" s="321" customFormat="1" ht="32.1" customHeight="1">
      <c r="A4" s="318" t="s">
        <v>484</v>
      </c>
      <c r="B4" s="808" t="s">
        <v>485</v>
      </c>
      <c r="C4" s="808"/>
      <c r="D4" s="808"/>
      <c r="E4" s="808"/>
      <c r="F4" s="808"/>
      <c r="G4" s="808"/>
      <c r="H4" s="808"/>
      <c r="I4" s="809"/>
    </row>
    <row r="5" spans="1:9" s="321" customFormat="1" ht="32.1" customHeight="1">
      <c r="A5" s="318" t="s">
        <v>486</v>
      </c>
      <c r="B5" s="808" t="s">
        <v>487</v>
      </c>
      <c r="C5" s="808"/>
      <c r="D5" s="808"/>
      <c r="E5" s="808"/>
      <c r="F5" s="808"/>
      <c r="G5" s="808"/>
      <c r="H5" s="808"/>
      <c r="I5" s="809"/>
    </row>
    <row r="6" spans="1:9" s="321" customFormat="1" ht="32.1" customHeight="1">
      <c r="A6" s="319" t="s">
        <v>488</v>
      </c>
      <c r="B6" s="810" t="s">
        <v>608</v>
      </c>
      <c r="C6" s="810"/>
      <c r="D6" s="810"/>
      <c r="E6" s="810"/>
      <c r="F6" s="810"/>
      <c r="G6" s="810"/>
      <c r="H6" s="810"/>
      <c r="I6" s="811"/>
    </row>
    <row r="7" spans="1:9" s="321" customFormat="1" ht="32.1" customHeight="1">
      <c r="A7" s="320"/>
      <c r="C7" s="320"/>
      <c r="D7" s="320"/>
      <c r="E7" s="320"/>
      <c r="F7" s="320"/>
      <c r="G7" s="320"/>
      <c r="H7" s="320"/>
      <c r="I7" s="320"/>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
      <c r="A31" s="820" t="s">
        <v>398</v>
      </c>
      <c r="B31" s="820"/>
      <c r="C31" s="820"/>
      <c r="D31" s="820"/>
      <c r="E31" s="820"/>
      <c r="F31" s="820"/>
      <c r="G31" s="820"/>
      <c r="H31" s="820"/>
      <c r="I31" s="820"/>
      <c r="J31" s="70"/>
    </row>
    <row r="32" spans="1:10" ht="15.6">
      <c r="A32" s="815" t="s">
        <v>399</v>
      </c>
      <c r="B32" s="815"/>
      <c r="C32" s="815"/>
      <c r="D32" s="815"/>
      <c r="E32" s="815"/>
      <c r="F32" s="815"/>
      <c r="G32" s="815"/>
      <c r="H32" s="815"/>
      <c r="I32" s="815"/>
      <c r="J32" s="70"/>
    </row>
    <row r="33" spans="1:10" ht="18">
      <c r="A33" s="821" t="s">
        <v>400</v>
      </c>
      <c r="B33" s="821"/>
      <c r="C33" s="821"/>
      <c r="D33" s="821"/>
      <c r="E33" s="821"/>
      <c r="F33" s="821"/>
      <c r="G33" s="821"/>
      <c r="H33" s="821"/>
      <c r="I33" s="821"/>
      <c r="J33" s="70"/>
    </row>
    <row r="34" spans="1:10" ht="36" customHeight="1">
      <c r="A34" s="822" t="s">
        <v>619</v>
      </c>
      <c r="B34" s="822"/>
      <c r="C34" s="822"/>
      <c r="D34" s="822"/>
      <c r="E34" s="822"/>
      <c r="F34" s="822"/>
      <c r="G34" s="822"/>
      <c r="H34" s="822"/>
      <c r="I34" s="822"/>
      <c r="J34" s="70"/>
    </row>
    <row r="35" spans="1:10" ht="15.6">
      <c r="A35" s="816" t="s">
        <v>535</v>
      </c>
      <c r="B35" s="816"/>
      <c r="C35" s="816"/>
      <c r="D35" s="816"/>
      <c r="E35" s="816"/>
      <c r="F35" s="816"/>
      <c r="G35" s="816"/>
      <c r="H35" s="816"/>
      <c r="I35" s="816"/>
      <c r="J35" s="70"/>
    </row>
    <row r="36" spans="1:10" ht="15.6">
      <c r="A36" s="815" t="s">
        <v>401</v>
      </c>
      <c r="B36" s="815"/>
      <c r="C36" s="815"/>
      <c r="D36" s="815"/>
      <c r="E36" s="815"/>
      <c r="F36" s="815"/>
      <c r="G36" s="815"/>
      <c r="H36" s="815"/>
      <c r="I36" s="815"/>
      <c r="J36" s="70"/>
    </row>
    <row r="37" spans="1:10" ht="15.6">
      <c r="A37" s="815">
        <f>'Names of Bidder'!D10</f>
        <v>0</v>
      </c>
      <c r="B37" s="815"/>
      <c r="C37" s="815"/>
      <c r="D37" s="815"/>
      <c r="E37" s="815"/>
      <c r="F37" s="815"/>
      <c r="G37" s="815"/>
      <c r="H37" s="815"/>
      <c r="I37" s="815"/>
      <c r="J37" s="70"/>
    </row>
    <row r="38" spans="1:10" ht="36.75" customHeight="1">
      <c r="A38" s="812" t="str">
        <f>" having its Registered Office at " &amp; 'Names of Bidder'!D11 &amp; " " &amp; 'Names of Bidder'!D12 &amp; " " &amp; 'Names of Bidder'!D13</f>
        <v xml:space="preserve"> having its Registered Office at   </v>
      </c>
      <c r="B38" s="812"/>
      <c r="C38" s="812"/>
      <c r="D38" s="812"/>
      <c r="E38" s="812"/>
      <c r="F38" s="812"/>
      <c r="G38" s="812"/>
      <c r="H38" s="812"/>
      <c r="I38" s="812"/>
      <c r="J38" s="70"/>
    </row>
    <row r="39" spans="1:10" ht="15.6">
      <c r="A39" s="815" t="str">
        <f>IF('Names of Bidder'!D6 = "Sole Bidder", " ", " and ")</f>
        <v xml:space="preserve"> </v>
      </c>
      <c r="B39" s="815"/>
      <c r="C39" s="815"/>
      <c r="D39" s="815"/>
      <c r="E39" s="815"/>
      <c r="F39" s="815"/>
      <c r="G39" s="815"/>
      <c r="H39" s="815"/>
      <c r="I39" s="815"/>
      <c r="J39" s="70"/>
    </row>
    <row r="40" spans="1:10" ht="17.25" customHeight="1">
      <c r="A40" s="812" t="str">
        <f>IF('Names of Bidder'!D6= "Sole Bidder", "", IF('Names of Bidder'!D7=1,'Names of Bidder'!D15,IF('Names of Bidder'!D7=2,'Names of Bidder'!D15&amp;" &amp; "&amp;'Names of Bidder'!D20,"")))</f>
        <v/>
      </c>
      <c r="B40" s="812"/>
      <c r="C40" s="812"/>
      <c r="D40" s="812"/>
      <c r="E40" s="812"/>
      <c r="F40" s="812"/>
      <c r="G40" s="812"/>
      <c r="H40" s="812"/>
      <c r="I40" s="812"/>
      <c r="J40" s="70"/>
    </row>
    <row r="41" spans="1:10" ht="39" customHeight="1">
      <c r="A41" s="812"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812"/>
      <c r="C41" s="812"/>
      <c r="D41" s="812"/>
      <c r="E41" s="812"/>
      <c r="F41" s="812"/>
      <c r="G41" s="812"/>
      <c r="H41" s="812"/>
      <c r="I41" s="812"/>
      <c r="J41" s="70"/>
    </row>
    <row r="42" spans="1:10" ht="15.6">
      <c r="A42" s="815" t="s">
        <v>402</v>
      </c>
      <c r="B42" s="815"/>
      <c r="C42" s="815"/>
      <c r="D42" s="815"/>
      <c r="E42" s="815"/>
      <c r="F42" s="815"/>
      <c r="G42" s="815"/>
      <c r="H42" s="815"/>
      <c r="I42" s="815"/>
      <c r="J42" s="70"/>
    </row>
    <row r="43" spans="1:10" ht="15.6">
      <c r="A43" s="816" t="s">
        <v>403</v>
      </c>
      <c r="B43" s="816"/>
      <c r="C43" s="816"/>
      <c r="D43" s="816"/>
      <c r="E43" s="816"/>
      <c r="F43" s="816"/>
      <c r="G43" s="816"/>
      <c r="H43" s="816"/>
      <c r="I43" s="816"/>
      <c r="J43" s="70"/>
    </row>
    <row r="44" spans="1:10" ht="15.6">
      <c r="A44" s="816" t="s">
        <v>404</v>
      </c>
      <c r="B44" s="816"/>
      <c r="C44" s="816"/>
      <c r="D44" s="816"/>
      <c r="E44" s="816"/>
      <c r="F44" s="816"/>
      <c r="G44" s="816"/>
      <c r="H44" s="816"/>
      <c r="I44" s="816"/>
      <c r="J44" s="70"/>
    </row>
    <row r="45" spans="1:10" ht="92.25" customHeight="1">
      <c r="A45" s="818" t="str">
        <f>"POWERGRID intends to award, under laid-down organisational procedures, contract(s) for " &amp; Basic!B1</f>
        <v>POWERGRID intends to award, under laid-down organisational procedures, contract(s) for “Nagda Solar PV Power Plant Package SP01” associated with Nagda Solar Power Project</v>
      </c>
      <c r="B45" s="818"/>
      <c r="C45" s="818"/>
      <c r="D45" s="818"/>
      <c r="E45" s="818"/>
      <c r="F45" s="818"/>
      <c r="G45" s="818"/>
      <c r="H45" s="818"/>
      <c r="I45" s="818"/>
      <c r="J45" s="70"/>
    </row>
    <row r="46" spans="1:10" ht="16.5" customHeight="1">
      <c r="A46" s="273"/>
      <c r="B46" s="275"/>
      <c r="C46" s="275"/>
      <c r="D46" s="275"/>
      <c r="E46" s="275"/>
      <c r="F46" s="273"/>
      <c r="G46" s="275"/>
      <c r="H46" s="275"/>
      <c r="I46" s="275"/>
      <c r="J46" s="70"/>
    </row>
    <row r="47" spans="1:10" ht="21" customHeight="1">
      <c r="A47" s="677" t="s">
        <v>405</v>
      </c>
      <c r="B47" s="677"/>
      <c r="C47" s="677"/>
      <c r="D47" s="677"/>
      <c r="E47" s="817" t="s">
        <v>405</v>
      </c>
      <c r="F47" s="817"/>
      <c r="G47" s="817"/>
      <c r="H47" s="817"/>
      <c r="I47" s="817"/>
      <c r="J47" s="70"/>
    </row>
    <row r="48" spans="1:10" ht="32.25" customHeight="1">
      <c r="A48" s="813" t="s">
        <v>489</v>
      </c>
      <c r="B48" s="813"/>
      <c r="C48" s="813"/>
      <c r="D48" s="813"/>
      <c r="E48" s="814" t="s">
        <v>711</v>
      </c>
      <c r="F48" s="814"/>
      <c r="G48" s="814"/>
      <c r="H48" s="814"/>
      <c r="I48" s="814"/>
      <c r="J48" s="70"/>
    </row>
    <row r="49" spans="1:10" ht="18.75" customHeight="1">
      <c r="A49" s="276" t="s">
        <v>407</v>
      </c>
      <c r="B49" s="277"/>
      <c r="C49" s="277"/>
      <c r="D49" s="277"/>
      <c r="E49" s="277"/>
      <c r="F49" s="277"/>
      <c r="G49" s="277"/>
      <c r="H49" s="277"/>
      <c r="I49" s="278" t="s">
        <v>408</v>
      </c>
      <c r="J49" s="70"/>
    </row>
    <row r="50" spans="1:10" ht="107.25" customHeight="1">
      <c r="A50" s="818" t="str">
        <f>Basic!B1 &amp; " Package and Specification Number " &amp;  Basic!B3 &amp; " POWERGRID values full compliance with all relevant laws of the land, rules,  regulations, economic use of resources, and of fairness /  transparency in its relations with its Bidders/ Contractors."</f>
        <v>“Nagda Solar PV Power Plant Package SP01” associated with Nagda Solar Power Project Package and Specification Number 5002002376/OTHERS/DOM/A02-CC CS -3 POWERGRID values full compliance with all relevant laws of the land, rules,  regulations, economic use of resources, and of fairness /  transparency in its relations with its Bidders/ Contractors.</v>
      </c>
      <c r="B50" s="818"/>
      <c r="C50" s="818"/>
      <c r="D50" s="818"/>
      <c r="E50" s="818"/>
      <c r="F50" s="818"/>
      <c r="G50" s="818"/>
      <c r="H50" s="818"/>
      <c r="I50" s="818"/>
    </row>
    <row r="51" spans="1:10" ht="8.1" customHeight="1">
      <c r="A51" s="279"/>
      <c r="B51" s="280"/>
      <c r="C51" s="280"/>
      <c r="D51" s="280"/>
      <c r="E51" s="280"/>
      <c r="F51" s="280"/>
      <c r="G51" s="280"/>
      <c r="H51" s="280"/>
      <c r="I51" s="280"/>
    </row>
    <row r="52" spans="1:10" ht="35.25" customHeight="1">
      <c r="A52" s="818" t="s">
        <v>409</v>
      </c>
      <c r="B52" s="818"/>
      <c r="C52" s="818"/>
      <c r="D52" s="818"/>
      <c r="E52" s="818"/>
      <c r="F52" s="818"/>
      <c r="G52" s="818"/>
      <c r="H52" s="818"/>
      <c r="I52" s="818"/>
    </row>
    <row r="53" spans="1:10" ht="8.1" customHeight="1">
      <c r="A53" s="281"/>
      <c r="B53" s="280"/>
      <c r="C53" s="280"/>
      <c r="D53" s="280"/>
      <c r="E53" s="280"/>
      <c r="F53" s="280"/>
      <c r="G53" s="280"/>
      <c r="H53" s="280"/>
      <c r="I53" s="280"/>
    </row>
    <row r="54" spans="1:10" ht="15.6">
      <c r="A54" s="823" t="s">
        <v>410</v>
      </c>
      <c r="B54" s="823"/>
      <c r="C54" s="823"/>
      <c r="D54" s="823"/>
      <c r="E54" s="823"/>
      <c r="F54" s="823"/>
      <c r="G54" s="823"/>
      <c r="H54" s="823"/>
      <c r="I54" s="823"/>
    </row>
    <row r="55" spans="1:10" ht="8.1" customHeight="1">
      <c r="A55" s="281"/>
      <c r="B55" s="280"/>
      <c r="C55" s="280"/>
      <c r="D55" s="280"/>
      <c r="E55" s="280"/>
      <c r="F55" s="280"/>
      <c r="G55" s="280"/>
      <c r="H55" s="280"/>
      <c r="I55" s="280"/>
    </row>
    <row r="56" spans="1:10" ht="15.6">
      <c r="A56" s="819" t="s">
        <v>411</v>
      </c>
      <c r="B56" s="819"/>
      <c r="C56" s="819"/>
      <c r="D56" s="819"/>
      <c r="E56" s="819"/>
      <c r="F56" s="819"/>
      <c r="G56" s="819"/>
      <c r="H56" s="819"/>
      <c r="I56" s="819"/>
    </row>
    <row r="57" spans="1:10" ht="8.1" customHeight="1">
      <c r="A57" s="282"/>
      <c r="B57" s="280"/>
      <c r="C57" s="280"/>
      <c r="D57" s="280"/>
      <c r="E57" s="280"/>
      <c r="F57" s="280"/>
      <c r="G57" s="280"/>
      <c r="H57" s="280"/>
      <c r="I57" s="280"/>
    </row>
    <row r="58" spans="1:10" ht="37.5" customHeight="1">
      <c r="A58" s="283" t="s">
        <v>412</v>
      </c>
      <c r="B58" s="804" t="s">
        <v>413</v>
      </c>
      <c r="C58" s="804"/>
      <c r="D58" s="804"/>
      <c r="E58" s="804"/>
      <c r="F58" s="804"/>
      <c r="G58" s="804"/>
      <c r="H58" s="804"/>
      <c r="I58" s="804"/>
    </row>
    <row r="59" spans="1:10" ht="8.1" customHeight="1">
      <c r="A59" s="281"/>
      <c r="B59" s="280"/>
      <c r="C59" s="280"/>
      <c r="D59" s="280"/>
      <c r="E59" s="280"/>
      <c r="F59" s="280"/>
      <c r="G59" s="280"/>
      <c r="H59" s="280"/>
      <c r="I59" s="280"/>
    </row>
    <row r="60" spans="1:10" ht="67.5" customHeight="1">
      <c r="A60" s="280"/>
      <c r="B60" s="283" t="s">
        <v>414</v>
      </c>
      <c r="C60" s="804" t="s">
        <v>415</v>
      </c>
      <c r="D60" s="804"/>
      <c r="E60" s="804"/>
      <c r="F60" s="804"/>
      <c r="G60" s="804"/>
      <c r="H60" s="804"/>
      <c r="I60" s="804"/>
    </row>
    <row r="61" spans="1:10" ht="8.1" customHeight="1">
      <c r="A61" s="280"/>
      <c r="B61" s="283"/>
      <c r="C61" s="284"/>
      <c r="D61" s="284"/>
      <c r="E61" s="284"/>
      <c r="F61" s="284"/>
      <c r="G61" s="284"/>
      <c r="H61" s="284"/>
      <c r="I61" s="284"/>
    </row>
    <row r="62" spans="1:10" ht="83.25" customHeight="1">
      <c r="A62" s="280"/>
      <c r="B62" s="283" t="s">
        <v>416</v>
      </c>
      <c r="C62" s="804" t="s">
        <v>660</v>
      </c>
      <c r="D62" s="804"/>
      <c r="E62" s="804"/>
      <c r="F62" s="804"/>
      <c r="G62" s="804"/>
      <c r="H62" s="804"/>
      <c r="I62" s="804"/>
    </row>
    <row r="63" spans="1:10" ht="8.1" customHeight="1">
      <c r="A63" s="280"/>
      <c r="B63" s="283"/>
      <c r="C63" s="284"/>
      <c r="D63" s="284"/>
      <c r="E63" s="284"/>
      <c r="F63" s="284"/>
      <c r="G63" s="284"/>
      <c r="H63" s="284"/>
      <c r="I63" s="284"/>
    </row>
    <row r="64" spans="1:10" ht="50.25" customHeight="1">
      <c r="A64" s="280"/>
      <c r="B64" s="283" t="s">
        <v>417</v>
      </c>
      <c r="C64" s="804" t="s">
        <v>661</v>
      </c>
      <c r="D64" s="804"/>
      <c r="E64" s="804"/>
      <c r="F64" s="804"/>
      <c r="G64" s="804"/>
      <c r="H64" s="804"/>
      <c r="I64" s="804"/>
    </row>
    <row r="65" spans="1:10" ht="8.1" customHeight="1">
      <c r="A65" s="280"/>
      <c r="B65" s="283"/>
      <c r="C65" s="284"/>
      <c r="D65" s="284"/>
      <c r="E65" s="284"/>
      <c r="F65" s="284"/>
      <c r="G65" s="284"/>
      <c r="H65" s="284"/>
      <c r="I65" s="284"/>
    </row>
    <row r="66" spans="1:10" ht="69" customHeight="1">
      <c r="A66" s="283" t="s">
        <v>418</v>
      </c>
      <c r="B66" s="804" t="s">
        <v>662</v>
      </c>
      <c r="C66" s="804"/>
      <c r="D66" s="804"/>
      <c r="E66" s="804"/>
      <c r="F66" s="804"/>
      <c r="G66" s="804"/>
      <c r="H66" s="804"/>
      <c r="I66" s="804"/>
    </row>
    <row r="67" spans="1:10" ht="8.1" customHeight="1">
      <c r="A67" s="280"/>
      <c r="B67" s="283"/>
      <c r="C67" s="284"/>
      <c r="D67" s="284"/>
      <c r="E67" s="284"/>
      <c r="F67" s="284"/>
      <c r="G67" s="284"/>
      <c r="H67" s="284"/>
      <c r="I67" s="284"/>
    </row>
    <row r="68" spans="1:10" ht="15.6">
      <c r="A68" s="819" t="s">
        <v>419</v>
      </c>
      <c r="B68" s="819"/>
      <c r="C68" s="819"/>
      <c r="D68" s="819"/>
      <c r="E68" s="819"/>
      <c r="F68" s="819"/>
      <c r="G68" s="819"/>
      <c r="H68" s="819"/>
      <c r="I68" s="819"/>
    </row>
    <row r="69" spans="1:10" ht="8.1" customHeight="1">
      <c r="A69" s="280"/>
      <c r="B69" s="283"/>
      <c r="C69" s="284"/>
      <c r="D69" s="284"/>
      <c r="E69" s="284"/>
      <c r="F69" s="284"/>
      <c r="G69" s="284"/>
      <c r="H69" s="284"/>
      <c r="I69" s="284"/>
    </row>
    <row r="70" spans="1:10" ht="49.5" customHeight="1">
      <c r="A70" s="283" t="s">
        <v>412</v>
      </c>
      <c r="B70" s="804" t="s">
        <v>663</v>
      </c>
      <c r="C70" s="804"/>
      <c r="D70" s="804"/>
      <c r="E70" s="804"/>
      <c r="F70" s="804"/>
      <c r="G70" s="804"/>
      <c r="H70" s="804"/>
      <c r="I70" s="804"/>
    </row>
    <row r="71" spans="1:10" ht="24" customHeight="1">
      <c r="A71" s="273"/>
      <c r="B71" s="277"/>
      <c r="C71" s="277"/>
      <c r="D71" s="277"/>
      <c r="E71" s="277"/>
      <c r="F71" s="273"/>
      <c r="G71" s="277"/>
      <c r="H71" s="277"/>
      <c r="I71" s="277"/>
      <c r="J71" s="70"/>
    </row>
    <row r="72" spans="1:10" ht="21" customHeight="1">
      <c r="A72" s="677" t="s">
        <v>405</v>
      </c>
      <c r="B72" s="677"/>
      <c r="C72" s="677"/>
      <c r="D72" s="677"/>
      <c r="E72" s="817" t="s">
        <v>405</v>
      </c>
      <c r="F72" s="817"/>
      <c r="G72" s="817"/>
      <c r="H72" s="817"/>
      <c r="I72" s="817"/>
      <c r="J72" s="70"/>
    </row>
    <row r="73" spans="1:10" ht="33" customHeight="1">
      <c r="A73" s="813" t="s">
        <v>406</v>
      </c>
      <c r="B73" s="813"/>
      <c r="C73" s="813"/>
      <c r="D73" s="813"/>
      <c r="E73" s="814" t="s">
        <v>711</v>
      </c>
      <c r="F73" s="814"/>
      <c r="G73" s="814"/>
      <c r="H73" s="814"/>
      <c r="I73" s="814"/>
      <c r="J73" s="70"/>
    </row>
    <row r="74" spans="1:10" ht="15.6">
      <c r="A74" s="276" t="s">
        <v>407</v>
      </c>
      <c r="B74" s="277"/>
      <c r="C74" s="277"/>
      <c r="D74" s="277"/>
      <c r="E74" s="277"/>
      <c r="F74" s="277"/>
      <c r="G74" s="277"/>
      <c r="H74" s="277"/>
      <c r="I74" s="278" t="s">
        <v>420</v>
      </c>
      <c r="J74" s="70"/>
    </row>
    <row r="75" spans="1:10" ht="99" customHeight="1">
      <c r="A75" s="280"/>
      <c r="B75" s="283" t="s">
        <v>421</v>
      </c>
      <c r="C75" s="804" t="s">
        <v>664</v>
      </c>
      <c r="D75" s="804"/>
      <c r="E75" s="804"/>
      <c r="F75" s="804"/>
      <c r="G75" s="804"/>
      <c r="H75" s="804"/>
      <c r="I75" s="804"/>
    </row>
    <row r="76" spans="1:10" ht="9.9" customHeight="1">
      <c r="A76" s="280"/>
      <c r="B76" s="285"/>
      <c r="C76" s="281"/>
      <c r="D76" s="281"/>
      <c r="E76" s="281"/>
      <c r="F76" s="281"/>
      <c r="G76" s="281"/>
      <c r="H76" s="281"/>
      <c r="I76" s="281"/>
    </row>
    <row r="77" spans="1:10" ht="84.75" customHeight="1">
      <c r="A77" s="280"/>
      <c r="B77" s="283" t="s">
        <v>416</v>
      </c>
      <c r="C77" s="804" t="s">
        <v>665</v>
      </c>
      <c r="D77" s="804"/>
      <c r="E77" s="804"/>
      <c r="F77" s="804"/>
      <c r="G77" s="804"/>
      <c r="H77" s="804"/>
      <c r="I77" s="804"/>
    </row>
    <row r="78" spans="1:10" ht="9.9" customHeight="1">
      <c r="A78" s="280"/>
      <c r="B78" s="283"/>
      <c r="C78" s="286"/>
      <c r="D78" s="286"/>
      <c r="E78" s="286"/>
      <c r="F78" s="286"/>
      <c r="G78" s="286"/>
      <c r="H78" s="286"/>
      <c r="I78" s="286"/>
    </row>
    <row r="79" spans="1:10" ht="63" customHeight="1">
      <c r="A79" s="280"/>
      <c r="B79" s="283" t="s">
        <v>417</v>
      </c>
      <c r="C79" s="804" t="s">
        <v>666</v>
      </c>
      <c r="D79" s="804"/>
      <c r="E79" s="804"/>
      <c r="F79" s="804"/>
      <c r="G79" s="804"/>
      <c r="H79" s="804"/>
      <c r="I79" s="804"/>
    </row>
    <row r="80" spans="1:10" ht="9.9" customHeight="1">
      <c r="A80" s="280"/>
      <c r="B80" s="283"/>
      <c r="C80" s="286"/>
      <c r="D80" s="286"/>
      <c r="E80" s="286"/>
      <c r="F80" s="286"/>
      <c r="G80" s="286"/>
      <c r="H80" s="286"/>
      <c r="I80" s="286"/>
    </row>
    <row r="81" spans="1:10" ht="80.25" customHeight="1">
      <c r="A81" s="280"/>
      <c r="B81" s="283" t="s">
        <v>422</v>
      </c>
      <c r="C81" s="804" t="s">
        <v>423</v>
      </c>
      <c r="D81" s="804"/>
      <c r="E81" s="804"/>
      <c r="F81" s="804"/>
      <c r="G81" s="804"/>
      <c r="H81" s="804"/>
      <c r="I81" s="804"/>
    </row>
    <row r="82" spans="1:10" ht="9.9" customHeight="1">
      <c r="A82" s="280"/>
      <c r="B82" s="283"/>
      <c r="C82" s="286"/>
      <c r="D82" s="286"/>
      <c r="E82" s="286"/>
      <c r="F82" s="286"/>
      <c r="G82" s="286"/>
      <c r="H82" s="286"/>
      <c r="I82" s="286"/>
    </row>
    <row r="83" spans="1:10" ht="66" customHeight="1">
      <c r="A83" s="280"/>
      <c r="B83" s="283" t="s">
        <v>424</v>
      </c>
      <c r="C83" s="804" t="s">
        <v>667</v>
      </c>
      <c r="D83" s="804"/>
      <c r="E83" s="804"/>
      <c r="F83" s="804"/>
      <c r="G83" s="804"/>
      <c r="H83" s="804"/>
      <c r="I83" s="804"/>
    </row>
    <row r="84" spans="1:10" ht="9.9" customHeight="1">
      <c r="A84" s="280"/>
      <c r="B84" s="283"/>
      <c r="C84" s="286"/>
      <c r="D84" s="286"/>
      <c r="E84" s="286"/>
      <c r="F84" s="286"/>
      <c r="G84" s="286"/>
      <c r="H84" s="286"/>
      <c r="I84" s="286"/>
    </row>
    <row r="85" spans="1:10" ht="50.25" customHeight="1">
      <c r="A85" s="280"/>
      <c r="B85" s="283" t="s">
        <v>425</v>
      </c>
      <c r="C85" s="804" t="s">
        <v>668</v>
      </c>
      <c r="D85" s="804"/>
      <c r="E85" s="804"/>
      <c r="F85" s="804"/>
      <c r="G85" s="804"/>
      <c r="H85" s="804"/>
      <c r="I85" s="804"/>
    </row>
    <row r="86" spans="1:10" ht="36" customHeight="1">
      <c r="A86" s="280"/>
      <c r="B86" s="283" t="s">
        <v>669</v>
      </c>
      <c r="C86" s="804" t="s">
        <v>670</v>
      </c>
      <c r="D86" s="804"/>
      <c r="E86" s="804"/>
      <c r="F86" s="804"/>
      <c r="G86" s="804"/>
      <c r="H86" s="804"/>
      <c r="I86" s="804"/>
    </row>
    <row r="87" spans="1:10" ht="8.1" customHeight="1">
      <c r="A87" s="280"/>
      <c r="B87" s="286"/>
      <c r="C87" s="286"/>
      <c r="D87" s="286"/>
      <c r="E87" s="286"/>
      <c r="F87" s="286"/>
      <c r="G87" s="286"/>
      <c r="H87" s="286"/>
      <c r="I87" s="286"/>
    </row>
    <row r="88" spans="1:10" ht="37.5" customHeight="1">
      <c r="A88" s="283" t="s">
        <v>418</v>
      </c>
      <c r="B88" s="804" t="s">
        <v>426</v>
      </c>
      <c r="C88" s="804"/>
      <c r="D88" s="804"/>
      <c r="E88" s="804"/>
      <c r="F88" s="804"/>
      <c r="G88" s="804"/>
      <c r="H88" s="804"/>
      <c r="I88" s="804"/>
    </row>
    <row r="89" spans="1:10" ht="36" customHeight="1">
      <c r="A89" s="273"/>
      <c r="B89" s="277"/>
      <c r="C89" s="277"/>
      <c r="D89" s="277"/>
      <c r="E89" s="277"/>
      <c r="F89" s="273"/>
      <c r="G89" s="277"/>
      <c r="H89" s="277"/>
      <c r="I89" s="277"/>
      <c r="J89" s="70"/>
    </row>
    <row r="90" spans="1:10" ht="21" customHeight="1">
      <c r="A90" s="677" t="s">
        <v>405</v>
      </c>
      <c r="B90" s="677"/>
      <c r="C90" s="677"/>
      <c r="D90" s="677"/>
      <c r="E90" s="817" t="s">
        <v>405</v>
      </c>
      <c r="F90" s="817"/>
      <c r="G90" s="817"/>
      <c r="H90" s="817"/>
      <c r="I90" s="817"/>
      <c r="J90" s="70"/>
    </row>
    <row r="91" spans="1:10" ht="33" customHeight="1">
      <c r="A91" s="813" t="s">
        <v>406</v>
      </c>
      <c r="B91" s="813"/>
      <c r="C91" s="813"/>
      <c r="D91" s="813"/>
      <c r="E91" s="814" t="s">
        <v>711</v>
      </c>
      <c r="F91" s="814"/>
      <c r="G91" s="814"/>
      <c r="H91" s="814"/>
      <c r="I91" s="814"/>
      <c r="J91" s="70"/>
    </row>
    <row r="92" spans="1:10" ht="15.6">
      <c r="A92" s="276" t="s">
        <v>407</v>
      </c>
      <c r="B92" s="277"/>
      <c r="C92" s="277"/>
      <c r="D92" s="277"/>
      <c r="E92" s="277"/>
      <c r="F92" s="277"/>
      <c r="G92" s="277"/>
      <c r="H92" s="277"/>
      <c r="I92" s="278" t="s">
        <v>427</v>
      </c>
      <c r="J92" s="70"/>
    </row>
    <row r="93" spans="1:10" ht="15.6">
      <c r="A93" s="276"/>
      <c r="B93" s="277"/>
      <c r="C93" s="277"/>
      <c r="D93" s="277"/>
      <c r="E93" s="277"/>
      <c r="F93" s="277"/>
      <c r="G93" s="277"/>
      <c r="H93" s="277"/>
      <c r="I93" s="278"/>
      <c r="J93" s="70"/>
    </row>
    <row r="94" spans="1:10" ht="15.6">
      <c r="A94" s="819" t="s">
        <v>428</v>
      </c>
      <c r="B94" s="819"/>
      <c r="C94" s="819"/>
      <c r="D94" s="819"/>
      <c r="E94" s="819"/>
      <c r="F94" s="819"/>
      <c r="G94" s="819"/>
      <c r="H94" s="819"/>
      <c r="I94" s="819"/>
    </row>
    <row r="95" spans="1:10" ht="8.1" customHeight="1">
      <c r="A95" s="280"/>
      <c r="B95" s="286"/>
      <c r="C95" s="286"/>
      <c r="D95" s="286"/>
      <c r="E95" s="286"/>
      <c r="F95" s="286"/>
      <c r="G95" s="286"/>
      <c r="H95" s="286"/>
      <c r="I95" s="286"/>
    </row>
    <row r="96" spans="1:10" ht="80.25" customHeight="1">
      <c r="A96" s="283" t="s">
        <v>412</v>
      </c>
      <c r="B96" s="804" t="s">
        <v>671</v>
      </c>
      <c r="C96" s="804"/>
      <c r="D96" s="804"/>
      <c r="E96" s="804"/>
      <c r="F96" s="804"/>
      <c r="G96" s="804"/>
      <c r="H96" s="804"/>
      <c r="I96" s="804"/>
    </row>
    <row r="97" spans="1:10" ht="8.1" customHeight="1">
      <c r="A97" s="280"/>
      <c r="B97" s="286"/>
      <c r="C97" s="286"/>
      <c r="D97" s="286"/>
      <c r="E97" s="286"/>
      <c r="F97" s="286"/>
      <c r="G97" s="286"/>
      <c r="H97" s="286"/>
      <c r="I97" s="286"/>
    </row>
    <row r="98" spans="1:10" ht="160.5" customHeight="1">
      <c r="A98" s="283" t="s">
        <v>418</v>
      </c>
      <c r="B98" s="804" t="s">
        <v>672</v>
      </c>
      <c r="C98" s="804"/>
      <c r="D98" s="804"/>
      <c r="E98" s="804"/>
      <c r="F98" s="804"/>
      <c r="G98" s="804"/>
      <c r="H98" s="804"/>
      <c r="I98" s="804"/>
    </row>
    <row r="99" spans="1:10" ht="8.1" customHeight="1">
      <c r="A99" s="280"/>
      <c r="B99" s="286"/>
      <c r="C99" s="286"/>
      <c r="D99" s="286"/>
      <c r="E99" s="286"/>
      <c r="F99" s="286"/>
      <c r="G99" s="286"/>
      <c r="H99" s="286"/>
      <c r="I99" s="286"/>
    </row>
    <row r="100" spans="1:10" ht="51.75" customHeight="1">
      <c r="A100" s="283" t="s">
        <v>429</v>
      </c>
      <c r="B100" s="804" t="s">
        <v>673</v>
      </c>
      <c r="C100" s="804"/>
      <c r="D100" s="804"/>
      <c r="E100" s="804"/>
      <c r="F100" s="804"/>
      <c r="G100" s="804"/>
      <c r="H100" s="804"/>
      <c r="I100" s="804"/>
    </row>
    <row r="101" spans="1:10" ht="15" customHeight="1">
      <c r="A101" s="281"/>
      <c r="B101" s="280"/>
      <c r="C101" s="280"/>
      <c r="D101" s="280"/>
      <c r="E101" s="280"/>
      <c r="F101" s="280"/>
      <c r="G101" s="280"/>
      <c r="H101" s="280"/>
      <c r="I101" s="280"/>
    </row>
    <row r="102" spans="1:10" ht="15.6">
      <c r="A102" s="819" t="s">
        <v>430</v>
      </c>
      <c r="B102" s="819"/>
      <c r="C102" s="819"/>
      <c r="D102" s="819"/>
      <c r="E102" s="819"/>
      <c r="F102" s="819"/>
      <c r="G102" s="819"/>
      <c r="H102" s="819"/>
      <c r="I102" s="819"/>
    </row>
    <row r="103" spans="1:10" ht="8.1" customHeight="1">
      <c r="A103" s="280"/>
      <c r="B103" s="286"/>
      <c r="C103" s="286"/>
      <c r="D103" s="286"/>
      <c r="E103" s="286"/>
      <c r="F103" s="286"/>
      <c r="G103" s="286"/>
      <c r="H103" s="286"/>
      <c r="I103" s="286"/>
    </row>
    <row r="104" spans="1:10" ht="40.5" customHeight="1">
      <c r="A104" s="283" t="s">
        <v>412</v>
      </c>
      <c r="B104" s="818" t="s">
        <v>674</v>
      </c>
      <c r="C104" s="818"/>
      <c r="D104" s="818"/>
      <c r="E104" s="818"/>
      <c r="F104" s="818"/>
      <c r="G104" s="818"/>
      <c r="H104" s="818"/>
      <c r="I104" s="818"/>
    </row>
    <row r="105" spans="1:10" ht="8.1" customHeight="1">
      <c r="A105" s="280"/>
      <c r="B105" s="286"/>
      <c r="C105" s="286"/>
      <c r="D105" s="286"/>
      <c r="E105" s="286"/>
      <c r="F105" s="286"/>
      <c r="G105" s="286"/>
      <c r="H105" s="286"/>
      <c r="I105" s="286"/>
    </row>
    <row r="106" spans="1:10" ht="66" customHeight="1">
      <c r="A106" s="283" t="s">
        <v>418</v>
      </c>
      <c r="B106" s="818" t="s">
        <v>675</v>
      </c>
      <c r="C106" s="818"/>
      <c r="D106" s="818"/>
      <c r="E106" s="818"/>
      <c r="F106" s="818"/>
      <c r="G106" s="818"/>
      <c r="H106" s="818"/>
      <c r="I106" s="818"/>
    </row>
    <row r="107" spans="1:10" ht="8.1" customHeight="1">
      <c r="A107" s="280"/>
      <c r="B107" s="286"/>
      <c r="C107" s="286"/>
      <c r="D107" s="286"/>
      <c r="E107" s="286"/>
      <c r="F107" s="286"/>
      <c r="G107" s="286"/>
      <c r="H107" s="286"/>
      <c r="I107" s="286"/>
    </row>
    <row r="108" spans="1:10" ht="15.6">
      <c r="A108" s="819" t="s">
        <v>431</v>
      </c>
      <c r="B108" s="819"/>
      <c r="C108" s="819"/>
      <c r="D108" s="819"/>
      <c r="E108" s="819"/>
      <c r="F108" s="819"/>
      <c r="G108" s="819"/>
      <c r="H108" s="819"/>
      <c r="I108" s="819"/>
    </row>
    <row r="109" spans="1:10" ht="15" customHeight="1">
      <c r="A109" s="282"/>
      <c r="B109" s="280"/>
      <c r="C109" s="280"/>
      <c r="D109" s="280"/>
      <c r="E109" s="280"/>
      <c r="F109" s="280"/>
      <c r="G109" s="280"/>
      <c r="H109" s="280"/>
      <c r="I109" s="280"/>
    </row>
    <row r="110" spans="1:10" ht="51.75" customHeight="1">
      <c r="A110" s="283" t="s">
        <v>412</v>
      </c>
      <c r="B110" s="818" t="s">
        <v>676</v>
      </c>
      <c r="C110" s="818"/>
      <c r="D110" s="818"/>
      <c r="E110" s="818"/>
      <c r="F110" s="818"/>
      <c r="G110" s="818"/>
      <c r="H110" s="818"/>
      <c r="I110" s="818"/>
    </row>
    <row r="111" spans="1:10" ht="43.5" customHeight="1">
      <c r="A111" s="283"/>
      <c r="B111" s="274"/>
      <c r="C111" s="274"/>
      <c r="D111" s="274"/>
      <c r="E111" s="274"/>
      <c r="F111" s="274"/>
      <c r="G111" s="274"/>
      <c r="H111" s="274"/>
      <c r="I111" s="274"/>
    </row>
    <row r="112" spans="1:10" ht="26.25" customHeight="1">
      <c r="A112" s="280"/>
      <c r="B112" s="280"/>
      <c r="C112" s="280"/>
      <c r="D112" s="280"/>
      <c r="E112" s="280"/>
      <c r="F112" s="280"/>
      <c r="G112" s="280"/>
      <c r="H112" s="280"/>
      <c r="I112" s="280"/>
      <c r="J112" s="70"/>
    </row>
    <row r="113" spans="1:10" ht="21" customHeight="1">
      <c r="A113" s="677" t="s">
        <v>405</v>
      </c>
      <c r="B113" s="677"/>
      <c r="C113" s="677"/>
      <c r="D113" s="677"/>
      <c r="E113" s="817" t="s">
        <v>405</v>
      </c>
      <c r="F113" s="817"/>
      <c r="G113" s="817"/>
      <c r="H113" s="817"/>
      <c r="I113" s="817"/>
      <c r="J113" s="70"/>
    </row>
    <row r="114" spans="1:10" ht="33" customHeight="1">
      <c r="A114" s="813" t="s">
        <v>406</v>
      </c>
      <c r="B114" s="813"/>
      <c r="C114" s="813"/>
      <c r="D114" s="813"/>
      <c r="E114" s="814" t="s">
        <v>711</v>
      </c>
      <c r="F114" s="814"/>
      <c r="G114" s="814"/>
      <c r="H114" s="814"/>
      <c r="I114" s="814"/>
      <c r="J114" s="70"/>
    </row>
    <row r="115" spans="1:10" ht="15.6">
      <c r="A115" s="276" t="s">
        <v>407</v>
      </c>
      <c r="B115" s="277"/>
      <c r="C115" s="277"/>
      <c r="D115" s="277"/>
      <c r="E115" s="277"/>
      <c r="F115" s="277"/>
      <c r="G115" s="277"/>
      <c r="H115" s="277"/>
      <c r="I115" s="278" t="s">
        <v>432</v>
      </c>
      <c r="J115" s="70"/>
    </row>
    <row r="116" spans="1:10" ht="15.9" customHeight="1">
      <c r="A116" s="281"/>
      <c r="B116" s="280"/>
      <c r="C116" s="280"/>
      <c r="D116" s="280"/>
      <c r="E116" s="280"/>
      <c r="F116" s="280"/>
      <c r="G116" s="280"/>
      <c r="H116" s="280"/>
      <c r="I116" s="280"/>
    </row>
    <row r="117" spans="1:10" ht="50.25" customHeight="1">
      <c r="A117" s="283" t="s">
        <v>418</v>
      </c>
      <c r="B117" s="818" t="s">
        <v>677</v>
      </c>
      <c r="C117" s="818"/>
      <c r="D117" s="818"/>
      <c r="E117" s="818"/>
      <c r="F117" s="818"/>
      <c r="G117" s="818"/>
      <c r="H117" s="818"/>
      <c r="I117" s="818"/>
    </row>
    <row r="118" spans="1:10" ht="12" customHeight="1">
      <c r="A118" s="281"/>
      <c r="B118" s="280"/>
      <c r="C118" s="280"/>
      <c r="D118" s="280"/>
      <c r="E118" s="280"/>
      <c r="F118" s="280"/>
      <c r="G118" s="280"/>
      <c r="H118" s="280"/>
      <c r="I118" s="280"/>
    </row>
    <row r="119" spans="1:10" ht="15.6">
      <c r="A119" s="819" t="s">
        <v>433</v>
      </c>
      <c r="B119" s="819"/>
      <c r="C119" s="819"/>
      <c r="D119" s="819"/>
      <c r="E119" s="819"/>
      <c r="F119" s="819"/>
      <c r="G119" s="819"/>
      <c r="H119" s="819"/>
      <c r="I119" s="819"/>
    </row>
    <row r="120" spans="1:10" ht="15.9" customHeight="1">
      <c r="A120" s="281"/>
      <c r="B120" s="280"/>
      <c r="C120" s="280"/>
      <c r="D120" s="280"/>
      <c r="E120" s="280"/>
      <c r="F120" s="280"/>
      <c r="G120" s="280"/>
      <c r="H120" s="280"/>
      <c r="I120" s="280"/>
    </row>
    <row r="121" spans="1:10" ht="38.25" customHeight="1">
      <c r="A121" s="283" t="s">
        <v>412</v>
      </c>
      <c r="B121" s="818" t="s">
        <v>434</v>
      </c>
      <c r="C121" s="818"/>
      <c r="D121" s="818"/>
      <c r="E121" s="818"/>
      <c r="F121" s="818"/>
      <c r="G121" s="818"/>
      <c r="H121" s="818"/>
      <c r="I121" s="818"/>
    </row>
    <row r="122" spans="1:10" ht="8.1" customHeight="1">
      <c r="A122" s="280"/>
      <c r="B122" s="286"/>
      <c r="C122" s="286"/>
      <c r="D122" s="286"/>
      <c r="E122" s="286"/>
      <c r="F122" s="286"/>
      <c r="G122" s="286"/>
      <c r="H122" s="286"/>
      <c r="I122" s="286"/>
    </row>
    <row r="123" spans="1:10" ht="34.5" customHeight="1">
      <c r="A123" s="283" t="s">
        <v>418</v>
      </c>
      <c r="B123" s="823" t="s">
        <v>435</v>
      </c>
      <c r="C123" s="823"/>
      <c r="D123" s="823"/>
      <c r="E123" s="823"/>
      <c r="F123" s="823"/>
      <c r="G123" s="823"/>
      <c r="H123" s="823"/>
      <c r="I123" s="823"/>
    </row>
    <row r="124" spans="1:10" ht="12" customHeight="1">
      <c r="A124" s="281"/>
      <c r="B124" s="280"/>
      <c r="C124" s="280"/>
      <c r="D124" s="280"/>
      <c r="E124" s="280"/>
      <c r="F124" s="280"/>
      <c r="G124" s="280"/>
      <c r="H124" s="280"/>
      <c r="I124" s="280"/>
    </row>
    <row r="125" spans="1:10" ht="15.6">
      <c r="A125" s="819" t="s">
        <v>436</v>
      </c>
      <c r="B125" s="819"/>
      <c r="C125" s="819"/>
      <c r="D125" s="819"/>
      <c r="E125" s="819"/>
      <c r="F125" s="819"/>
      <c r="G125" s="819"/>
      <c r="H125" s="819"/>
      <c r="I125" s="819"/>
    </row>
    <row r="126" spans="1:10" ht="15.9" customHeight="1">
      <c r="A126" s="281"/>
      <c r="B126" s="280"/>
      <c r="C126" s="280"/>
      <c r="D126" s="280"/>
      <c r="E126" s="280"/>
      <c r="F126" s="280"/>
      <c r="G126" s="280"/>
      <c r="H126" s="280"/>
      <c r="I126" s="280"/>
    </row>
    <row r="127" spans="1:10" ht="82.5" customHeight="1">
      <c r="A127" s="818" t="s">
        <v>678</v>
      </c>
      <c r="B127" s="818"/>
      <c r="C127" s="818"/>
      <c r="D127" s="818"/>
      <c r="E127" s="818"/>
      <c r="F127" s="818"/>
      <c r="G127" s="818"/>
      <c r="H127" s="818"/>
      <c r="I127" s="818"/>
    </row>
    <row r="128" spans="1:10" ht="12" customHeight="1">
      <c r="A128" s="281"/>
      <c r="B128" s="280"/>
      <c r="C128" s="280"/>
      <c r="D128" s="280"/>
      <c r="E128" s="280"/>
      <c r="F128" s="280"/>
      <c r="G128" s="280"/>
      <c r="H128" s="280"/>
      <c r="I128" s="280"/>
    </row>
    <row r="129" spans="1:10" ht="21.75" customHeight="1">
      <c r="A129" s="819" t="s">
        <v>437</v>
      </c>
      <c r="B129" s="819"/>
      <c r="C129" s="819"/>
      <c r="D129" s="819"/>
      <c r="E129" s="819"/>
      <c r="F129" s="819"/>
      <c r="G129" s="819"/>
      <c r="H129" s="819"/>
      <c r="I129" s="819"/>
    </row>
    <row r="130" spans="1:10" ht="15.9" customHeight="1">
      <c r="A130" s="282"/>
      <c r="B130" s="280"/>
      <c r="C130" s="280"/>
      <c r="D130" s="280"/>
      <c r="E130" s="280"/>
      <c r="F130" s="280"/>
      <c r="G130" s="280"/>
      <c r="H130" s="280"/>
      <c r="I130" s="280"/>
    </row>
    <row r="131" spans="1:10" ht="69" customHeight="1">
      <c r="A131" s="283" t="s">
        <v>412</v>
      </c>
      <c r="B131" s="818" t="s">
        <v>679</v>
      </c>
      <c r="C131" s="818"/>
      <c r="D131" s="818"/>
      <c r="E131" s="818"/>
      <c r="F131" s="818"/>
      <c r="G131" s="818"/>
      <c r="H131" s="818"/>
      <c r="I131" s="818"/>
    </row>
    <row r="132" spans="1:10" ht="8.1" customHeight="1">
      <c r="A132" s="280"/>
      <c r="B132" s="286"/>
      <c r="C132" s="286"/>
      <c r="D132" s="286"/>
      <c r="E132" s="286"/>
      <c r="F132" s="286"/>
      <c r="G132" s="286"/>
      <c r="H132" s="286"/>
      <c r="I132" s="286"/>
    </row>
    <row r="133" spans="1:10" ht="121.5" customHeight="1">
      <c r="A133" s="283" t="s">
        <v>418</v>
      </c>
      <c r="B133" s="818" t="s">
        <v>680</v>
      </c>
      <c r="C133" s="818"/>
      <c r="D133" s="818"/>
      <c r="E133" s="818"/>
      <c r="F133" s="818"/>
      <c r="G133" s="818"/>
      <c r="H133" s="818"/>
      <c r="I133" s="818"/>
    </row>
    <row r="134" spans="1:10" ht="28.5" customHeight="1">
      <c r="A134" s="283"/>
      <c r="B134" s="274"/>
      <c r="C134" s="274"/>
      <c r="D134" s="274"/>
      <c r="E134" s="274"/>
      <c r="F134" s="274"/>
      <c r="G134" s="274"/>
      <c r="H134" s="274"/>
      <c r="I134" s="274"/>
    </row>
    <row r="135" spans="1:10" ht="24.9" customHeight="1">
      <c r="A135" s="283"/>
      <c r="B135" s="274"/>
      <c r="C135" s="274"/>
      <c r="D135" s="274"/>
      <c r="E135" s="274"/>
      <c r="F135" s="274"/>
      <c r="G135" s="274"/>
      <c r="H135" s="274"/>
      <c r="I135" s="274"/>
    </row>
    <row r="136" spans="1:10" ht="21" customHeight="1">
      <c r="A136" s="677" t="s">
        <v>405</v>
      </c>
      <c r="B136" s="677"/>
      <c r="C136" s="677"/>
      <c r="D136" s="677"/>
      <c r="E136" s="817" t="s">
        <v>405</v>
      </c>
      <c r="F136" s="817"/>
      <c r="G136" s="817"/>
      <c r="H136" s="817"/>
      <c r="I136" s="817"/>
      <c r="J136" s="70"/>
    </row>
    <row r="137" spans="1:10" ht="33" customHeight="1">
      <c r="A137" s="813" t="s">
        <v>406</v>
      </c>
      <c r="B137" s="813"/>
      <c r="C137" s="813"/>
      <c r="D137" s="813"/>
      <c r="E137" s="814" t="s">
        <v>711</v>
      </c>
      <c r="F137" s="814"/>
      <c r="G137" s="814"/>
      <c r="H137" s="814"/>
      <c r="I137" s="814"/>
      <c r="J137" s="70"/>
    </row>
    <row r="138" spans="1:10" ht="15.6">
      <c r="A138" s="276" t="s">
        <v>407</v>
      </c>
      <c r="B138" s="277"/>
      <c r="C138" s="277"/>
      <c r="D138" s="277"/>
      <c r="E138" s="277"/>
      <c r="F138" s="277"/>
      <c r="G138" s="277"/>
      <c r="H138" s="277"/>
      <c r="I138" s="278" t="s">
        <v>438</v>
      </c>
      <c r="J138" s="70"/>
    </row>
    <row r="139" spans="1:10" ht="15.6">
      <c r="A139" s="276"/>
      <c r="B139" s="277"/>
      <c r="C139" s="277"/>
      <c r="D139" s="277"/>
      <c r="E139" s="277"/>
      <c r="F139" s="277"/>
      <c r="G139" s="277"/>
      <c r="H139" s="277"/>
      <c r="I139" s="278"/>
      <c r="J139" s="70"/>
    </row>
    <row r="140" spans="1:10" ht="8.25" customHeight="1">
      <c r="A140" s="276"/>
      <c r="B140" s="277"/>
      <c r="C140" s="277"/>
      <c r="D140" s="277"/>
      <c r="E140" s="277"/>
      <c r="F140" s="277"/>
      <c r="G140" s="277"/>
      <c r="H140" s="277"/>
      <c r="I140" s="278"/>
      <c r="J140" s="70"/>
    </row>
    <row r="141" spans="1:10" ht="54" customHeight="1">
      <c r="A141" s="283" t="s">
        <v>429</v>
      </c>
      <c r="B141" s="818" t="s">
        <v>681</v>
      </c>
      <c r="C141" s="818"/>
      <c r="D141" s="818"/>
      <c r="E141" s="818"/>
      <c r="F141" s="818"/>
      <c r="G141" s="818"/>
      <c r="H141" s="818"/>
      <c r="I141" s="818"/>
    </row>
    <row r="142" spans="1:10" ht="12" customHeight="1">
      <c r="A142" s="283"/>
      <c r="B142" s="818"/>
      <c r="C142" s="818"/>
      <c r="D142" s="818"/>
      <c r="E142" s="818"/>
      <c r="F142" s="818"/>
      <c r="G142" s="818"/>
      <c r="H142" s="818"/>
      <c r="I142" s="818"/>
    </row>
    <row r="143" spans="1:10" ht="124.5" customHeight="1">
      <c r="A143" s="283" t="s">
        <v>439</v>
      </c>
      <c r="B143" s="818" t="s">
        <v>682</v>
      </c>
      <c r="C143" s="818"/>
      <c r="D143" s="818"/>
      <c r="E143" s="818"/>
      <c r="F143" s="818"/>
      <c r="G143" s="818"/>
      <c r="H143" s="818"/>
      <c r="I143" s="818"/>
    </row>
    <row r="144" spans="1:10" ht="12" customHeight="1">
      <c r="A144" s="283"/>
      <c r="B144" s="818"/>
      <c r="C144" s="818"/>
      <c r="D144" s="818"/>
      <c r="E144" s="818"/>
      <c r="F144" s="818"/>
      <c r="G144" s="818"/>
      <c r="H144" s="818"/>
      <c r="I144" s="818"/>
    </row>
    <row r="145" spans="1:10" ht="99" customHeight="1">
      <c r="A145" s="283" t="s">
        <v>440</v>
      </c>
      <c r="B145" s="818" t="s">
        <v>683</v>
      </c>
      <c r="C145" s="818"/>
      <c r="D145" s="818"/>
      <c r="E145" s="818"/>
      <c r="F145" s="818"/>
      <c r="G145" s="818"/>
      <c r="H145" s="818"/>
      <c r="I145" s="818"/>
    </row>
    <row r="146" spans="1:10" ht="12" customHeight="1">
      <c r="A146" s="283"/>
      <c r="B146" s="818"/>
      <c r="C146" s="818"/>
      <c r="D146" s="818"/>
      <c r="E146" s="818"/>
      <c r="F146" s="818"/>
      <c r="G146" s="818"/>
      <c r="H146" s="818"/>
      <c r="I146" s="818"/>
    </row>
    <row r="147" spans="1:10" ht="145.5" customHeight="1">
      <c r="A147" s="283" t="s">
        <v>441</v>
      </c>
      <c r="B147" s="818" t="s">
        <v>684</v>
      </c>
      <c r="C147" s="818"/>
      <c r="D147" s="818"/>
      <c r="E147" s="818"/>
      <c r="F147" s="818"/>
      <c r="G147" s="818"/>
      <c r="H147" s="818"/>
      <c r="I147" s="818"/>
    </row>
    <row r="148" spans="1:10" ht="12" customHeight="1">
      <c r="A148" s="283"/>
      <c r="B148" s="818"/>
      <c r="C148" s="818"/>
      <c r="D148" s="818"/>
      <c r="E148" s="818"/>
      <c r="F148" s="818"/>
      <c r="G148" s="818"/>
      <c r="H148" s="818"/>
      <c r="I148" s="818"/>
    </row>
    <row r="149" spans="1:10" ht="70.5" customHeight="1">
      <c r="A149" s="283" t="s">
        <v>442</v>
      </c>
      <c r="B149" s="818" t="s">
        <v>443</v>
      </c>
      <c r="C149" s="818"/>
      <c r="D149" s="818"/>
      <c r="E149" s="818"/>
      <c r="F149" s="818"/>
      <c r="G149" s="818"/>
      <c r="H149" s="818"/>
      <c r="I149" s="818"/>
    </row>
    <row r="150" spans="1:10" ht="12" customHeight="1">
      <c r="A150" s="283"/>
      <c r="B150" s="818"/>
      <c r="C150" s="818"/>
      <c r="D150" s="818"/>
      <c r="E150" s="818"/>
      <c r="F150" s="818"/>
      <c r="G150" s="818"/>
      <c r="H150" s="818"/>
      <c r="I150" s="818"/>
    </row>
    <row r="151" spans="1:10" ht="102.75" customHeight="1">
      <c r="A151" s="283" t="s">
        <v>444</v>
      </c>
      <c r="B151" s="818" t="s">
        <v>685</v>
      </c>
      <c r="C151" s="818"/>
      <c r="D151" s="818"/>
      <c r="E151" s="818"/>
      <c r="F151" s="818"/>
      <c r="G151" s="818"/>
      <c r="H151" s="818"/>
      <c r="I151" s="818"/>
    </row>
    <row r="152" spans="1:10" ht="51" customHeight="1">
      <c r="A152" s="283"/>
      <c r="B152" s="274"/>
      <c r="C152" s="274"/>
      <c r="D152" s="274"/>
      <c r="E152" s="274"/>
      <c r="F152" s="274"/>
      <c r="G152" s="274"/>
      <c r="H152" s="274"/>
      <c r="I152" s="274"/>
    </row>
    <row r="153" spans="1:10" ht="24.9" customHeight="1">
      <c r="A153" s="283"/>
      <c r="B153" s="274"/>
      <c r="C153" s="274"/>
      <c r="D153" s="274"/>
      <c r="E153" s="274"/>
      <c r="F153" s="274"/>
      <c r="G153" s="274"/>
      <c r="H153" s="274"/>
      <c r="I153" s="274"/>
    </row>
    <row r="154" spans="1:10" ht="21" customHeight="1">
      <c r="A154" s="677" t="s">
        <v>405</v>
      </c>
      <c r="B154" s="677"/>
      <c r="C154" s="677"/>
      <c r="D154" s="677"/>
      <c r="E154" s="817" t="s">
        <v>405</v>
      </c>
      <c r="F154" s="817"/>
      <c r="G154" s="817"/>
      <c r="H154" s="817"/>
      <c r="I154" s="817"/>
      <c r="J154" s="70"/>
    </row>
    <row r="155" spans="1:10" ht="33" customHeight="1">
      <c r="A155" s="813" t="s">
        <v>406</v>
      </c>
      <c r="B155" s="813"/>
      <c r="C155" s="813"/>
      <c r="D155" s="813"/>
      <c r="E155" s="814" t="s">
        <v>711</v>
      </c>
      <c r="F155" s="814"/>
      <c r="G155" s="814"/>
      <c r="H155" s="814"/>
      <c r="I155" s="814"/>
      <c r="J155" s="70"/>
    </row>
    <row r="156" spans="1:10" ht="15.6">
      <c r="A156" s="276" t="s">
        <v>407</v>
      </c>
      <c r="B156" s="277"/>
      <c r="C156" s="277"/>
      <c r="D156" s="277"/>
      <c r="E156" s="277"/>
      <c r="F156" s="277"/>
      <c r="G156" s="277"/>
      <c r="H156" s="277"/>
      <c r="I156" s="278" t="s">
        <v>445</v>
      </c>
      <c r="J156" s="70"/>
    </row>
    <row r="157" spans="1:10" ht="15.6">
      <c r="A157" s="276"/>
      <c r="B157" s="277"/>
      <c r="C157" s="277"/>
      <c r="D157" s="277"/>
      <c r="E157" s="277"/>
      <c r="F157" s="277"/>
      <c r="G157" s="277"/>
      <c r="H157" s="277"/>
      <c r="I157" s="278"/>
      <c r="J157" s="70"/>
    </row>
    <row r="158" spans="1:10" ht="57.75" customHeight="1">
      <c r="A158" s="283" t="s">
        <v>446</v>
      </c>
      <c r="B158" s="818" t="s">
        <v>687</v>
      </c>
      <c r="C158" s="818"/>
      <c r="D158" s="818"/>
      <c r="E158" s="818"/>
      <c r="F158" s="818"/>
      <c r="G158" s="818"/>
      <c r="H158" s="818"/>
      <c r="I158" s="818"/>
      <c r="J158" s="70"/>
    </row>
    <row r="159" spans="1:10" ht="21" customHeight="1">
      <c r="A159" s="283" t="s">
        <v>686</v>
      </c>
      <c r="B159" s="818" t="s">
        <v>447</v>
      </c>
      <c r="C159" s="818"/>
      <c r="D159" s="818"/>
      <c r="E159" s="818"/>
      <c r="F159" s="818"/>
      <c r="G159" s="818"/>
      <c r="H159" s="818"/>
      <c r="I159" s="818"/>
    </row>
    <row r="160" spans="1:10" ht="8.1" customHeight="1">
      <c r="A160" s="283"/>
      <c r="B160" s="280"/>
      <c r="C160" s="280"/>
      <c r="D160" s="280"/>
      <c r="E160" s="280"/>
      <c r="F160" s="280"/>
      <c r="G160" s="280"/>
      <c r="H160" s="280"/>
      <c r="I160" s="280"/>
    </row>
    <row r="161" spans="1:9" ht="74.25" customHeight="1">
      <c r="A161" s="283" t="s">
        <v>448</v>
      </c>
      <c r="B161" s="818" t="s">
        <v>449</v>
      </c>
      <c r="C161" s="818"/>
      <c r="D161" s="818"/>
      <c r="E161" s="818"/>
      <c r="F161" s="818"/>
      <c r="G161" s="818"/>
      <c r="H161" s="818"/>
      <c r="I161" s="818"/>
    </row>
    <row r="162" spans="1:9" ht="8.1" customHeight="1">
      <c r="A162" s="281"/>
      <c r="B162" s="280"/>
      <c r="C162" s="280"/>
      <c r="D162" s="280"/>
      <c r="E162" s="280"/>
      <c r="F162" s="280"/>
      <c r="G162" s="280"/>
      <c r="H162" s="280"/>
      <c r="I162" s="280"/>
    </row>
    <row r="163" spans="1:9" ht="15.6">
      <c r="A163" s="819" t="s">
        <v>450</v>
      </c>
      <c r="B163" s="819"/>
      <c r="C163" s="819"/>
      <c r="D163" s="819"/>
      <c r="E163" s="819"/>
      <c r="F163" s="819"/>
      <c r="G163" s="819"/>
      <c r="H163" s="819"/>
      <c r="I163" s="819"/>
    </row>
    <row r="164" spans="1:9" ht="8.1" customHeight="1">
      <c r="A164" s="281"/>
      <c r="B164" s="280"/>
      <c r="C164" s="280"/>
      <c r="D164" s="280"/>
      <c r="E164" s="280"/>
      <c r="F164" s="280"/>
      <c r="G164" s="280"/>
      <c r="H164" s="280"/>
      <c r="I164" s="280"/>
    </row>
    <row r="165" spans="1:9" ht="54.75" customHeight="1">
      <c r="A165" s="818" t="s">
        <v>451</v>
      </c>
      <c r="B165" s="818"/>
      <c r="C165" s="818"/>
      <c r="D165" s="818"/>
      <c r="E165" s="818"/>
      <c r="F165" s="818"/>
      <c r="G165" s="818"/>
      <c r="H165" s="818"/>
      <c r="I165" s="818"/>
    </row>
    <row r="166" spans="1:9" ht="8.1" customHeight="1">
      <c r="A166" s="282"/>
      <c r="B166" s="280"/>
      <c r="C166" s="280"/>
      <c r="D166" s="280"/>
      <c r="E166" s="280"/>
      <c r="F166" s="280"/>
      <c r="G166" s="280"/>
      <c r="H166" s="280"/>
      <c r="I166" s="280"/>
    </row>
    <row r="167" spans="1:9" ht="15.6">
      <c r="A167" s="819" t="s">
        <v>452</v>
      </c>
      <c r="B167" s="819"/>
      <c r="C167" s="819"/>
      <c r="D167" s="819"/>
      <c r="E167" s="819"/>
      <c r="F167" s="819"/>
      <c r="G167" s="819"/>
      <c r="H167" s="819"/>
      <c r="I167" s="819"/>
    </row>
    <row r="168" spans="1:9" ht="8.1" customHeight="1">
      <c r="A168" s="281"/>
      <c r="B168" s="280"/>
      <c r="C168" s="280"/>
      <c r="D168" s="280"/>
      <c r="E168" s="280"/>
      <c r="F168" s="280"/>
      <c r="G168" s="280"/>
      <c r="H168" s="280"/>
      <c r="I168" s="280"/>
    </row>
    <row r="169" spans="1:9" ht="70.5" customHeight="1">
      <c r="A169" s="283" t="s">
        <v>412</v>
      </c>
      <c r="B169" s="818" t="s">
        <v>688</v>
      </c>
      <c r="C169" s="818"/>
      <c r="D169" s="818"/>
      <c r="E169" s="818"/>
      <c r="F169" s="818"/>
      <c r="G169" s="818"/>
      <c r="H169" s="818"/>
      <c r="I169" s="818"/>
    </row>
    <row r="170" spans="1:9" ht="8.1" customHeight="1">
      <c r="A170" s="285"/>
      <c r="B170" s="280"/>
      <c r="C170" s="280"/>
      <c r="D170" s="280"/>
      <c r="E170" s="280"/>
      <c r="F170" s="280"/>
      <c r="G170" s="280"/>
      <c r="H170" s="280"/>
      <c r="I170" s="280"/>
    </row>
    <row r="171" spans="1:9" ht="39.75" customHeight="1">
      <c r="A171" s="283" t="s">
        <v>418</v>
      </c>
      <c r="B171" s="818" t="s">
        <v>689</v>
      </c>
      <c r="C171" s="818"/>
      <c r="D171" s="818"/>
      <c r="E171" s="818"/>
      <c r="F171" s="818"/>
      <c r="G171" s="818"/>
      <c r="H171" s="818"/>
      <c r="I171" s="818"/>
    </row>
    <row r="172" spans="1:9" ht="8.1" customHeight="1">
      <c r="A172" s="285"/>
      <c r="B172" s="280"/>
      <c r="C172" s="280"/>
      <c r="D172" s="280"/>
      <c r="E172" s="280"/>
      <c r="F172" s="280"/>
      <c r="G172" s="280"/>
      <c r="H172" s="280"/>
      <c r="I172" s="280"/>
    </row>
    <row r="173" spans="1:9" ht="52.5" customHeight="1">
      <c r="A173" s="283" t="s">
        <v>429</v>
      </c>
      <c r="B173" s="818" t="s">
        <v>453</v>
      </c>
      <c r="C173" s="818"/>
      <c r="D173" s="818"/>
      <c r="E173" s="818"/>
      <c r="F173" s="818"/>
      <c r="G173" s="818"/>
      <c r="H173" s="818"/>
      <c r="I173" s="818"/>
    </row>
    <row r="174" spans="1:9" ht="8.1" customHeight="1">
      <c r="A174" s="283"/>
      <c r="B174" s="280"/>
      <c r="C174" s="280"/>
      <c r="D174" s="280"/>
      <c r="E174" s="280"/>
      <c r="F174" s="280"/>
      <c r="G174" s="280"/>
      <c r="H174" s="280"/>
      <c r="I174" s="280"/>
    </row>
    <row r="175" spans="1:9" ht="49.5" customHeight="1">
      <c r="A175" s="283" t="s">
        <v>439</v>
      </c>
      <c r="B175" s="818" t="s">
        <v>454</v>
      </c>
      <c r="C175" s="818"/>
      <c r="D175" s="818"/>
      <c r="E175" s="818"/>
      <c r="F175" s="818"/>
      <c r="G175" s="818"/>
      <c r="H175" s="818"/>
      <c r="I175" s="818"/>
    </row>
    <row r="176" spans="1:9" ht="8.1" customHeight="1">
      <c r="A176" s="283"/>
      <c r="B176" s="280"/>
      <c r="C176" s="280"/>
      <c r="D176" s="280"/>
      <c r="E176" s="280"/>
      <c r="F176" s="280"/>
      <c r="G176" s="280"/>
      <c r="H176" s="280"/>
      <c r="I176" s="280"/>
    </row>
    <row r="177" spans="1:10" ht="30" customHeight="1">
      <c r="A177" s="283" t="s">
        <v>440</v>
      </c>
      <c r="B177" s="824" t="s">
        <v>690</v>
      </c>
      <c r="C177" s="824"/>
      <c r="D177" s="824"/>
      <c r="E177" s="824"/>
      <c r="F177" s="824"/>
      <c r="G177" s="824"/>
      <c r="H177" s="824"/>
      <c r="I177" s="824"/>
    </row>
    <row r="178" spans="1:10" ht="88.5" customHeight="1">
      <c r="A178" s="283" t="s">
        <v>441</v>
      </c>
      <c r="B178" s="818" t="s">
        <v>691</v>
      </c>
      <c r="C178" s="818"/>
      <c r="D178" s="818"/>
      <c r="E178" s="818"/>
      <c r="F178" s="818"/>
      <c r="G178" s="818"/>
      <c r="H178" s="818"/>
      <c r="I178" s="818"/>
    </row>
    <row r="179" spans="1:10" ht="8.1" customHeight="1">
      <c r="A179" s="283"/>
      <c r="B179" s="280"/>
      <c r="C179" s="280"/>
      <c r="D179" s="280"/>
      <c r="E179" s="280"/>
      <c r="F179" s="280"/>
      <c r="G179" s="280"/>
      <c r="H179" s="280"/>
      <c r="I179" s="280"/>
    </row>
    <row r="180" spans="1:10" ht="72" customHeight="1">
      <c r="A180" s="283" t="s">
        <v>455</v>
      </c>
      <c r="B180" s="818" t="s">
        <v>456</v>
      </c>
      <c r="C180" s="818"/>
      <c r="D180" s="818"/>
      <c r="E180" s="818"/>
      <c r="F180" s="818"/>
      <c r="G180" s="818"/>
      <c r="H180" s="818"/>
      <c r="I180" s="818"/>
    </row>
    <row r="181" spans="1:10" ht="31.5" customHeight="1">
      <c r="A181" s="283"/>
      <c r="B181" s="274"/>
      <c r="C181" s="274"/>
      <c r="D181" s="274"/>
      <c r="E181" s="274"/>
      <c r="F181" s="274"/>
      <c r="G181" s="274"/>
      <c r="H181" s="274"/>
      <c r="I181" s="274"/>
    </row>
    <row r="182" spans="1:10" ht="31.5" customHeight="1">
      <c r="A182" s="283"/>
      <c r="B182" s="274"/>
      <c r="C182" s="274"/>
      <c r="D182" s="274"/>
      <c r="E182" s="274"/>
      <c r="F182" s="274"/>
      <c r="G182" s="274"/>
      <c r="H182" s="274"/>
      <c r="I182" s="274"/>
    </row>
    <row r="183" spans="1:10" ht="21" customHeight="1">
      <c r="A183" s="677" t="s">
        <v>405</v>
      </c>
      <c r="B183" s="677"/>
      <c r="C183" s="677"/>
      <c r="D183" s="677"/>
      <c r="E183" s="817" t="s">
        <v>405</v>
      </c>
      <c r="F183" s="817"/>
      <c r="G183" s="817"/>
      <c r="H183" s="817"/>
      <c r="I183" s="817"/>
      <c r="J183" s="70"/>
    </row>
    <row r="184" spans="1:10" ht="33" customHeight="1">
      <c r="A184" s="813" t="s">
        <v>406</v>
      </c>
      <c r="B184" s="813"/>
      <c r="C184" s="813"/>
      <c r="D184" s="813"/>
      <c r="E184" s="814" t="s">
        <v>711</v>
      </c>
      <c r="F184" s="814"/>
      <c r="G184" s="814"/>
      <c r="H184" s="814"/>
      <c r="I184" s="814"/>
      <c r="J184" s="70"/>
    </row>
    <row r="185" spans="1:10" ht="15.6">
      <c r="A185" s="276" t="s">
        <v>407</v>
      </c>
      <c r="B185" s="277"/>
      <c r="C185" s="277"/>
      <c r="D185" s="277"/>
      <c r="E185" s="277"/>
      <c r="F185" s="277"/>
      <c r="G185" s="277"/>
      <c r="H185" s="277"/>
      <c r="I185" s="278" t="s">
        <v>457</v>
      </c>
      <c r="J185" s="70"/>
    </row>
    <row r="186" spans="1:10" ht="15.6">
      <c r="A186" s="276"/>
      <c r="B186" s="277"/>
      <c r="C186" s="277"/>
      <c r="D186" s="277"/>
      <c r="E186" s="277"/>
      <c r="F186" s="277"/>
      <c r="G186" s="277"/>
      <c r="H186" s="277"/>
      <c r="I186" s="278"/>
      <c r="J186" s="70"/>
    </row>
    <row r="187" spans="1:10" ht="53.25" customHeight="1">
      <c r="A187" s="283" t="s">
        <v>442</v>
      </c>
      <c r="B187" s="818" t="s">
        <v>458</v>
      </c>
      <c r="C187" s="818"/>
      <c r="D187" s="818"/>
      <c r="E187" s="818"/>
      <c r="F187" s="818"/>
      <c r="G187" s="818"/>
      <c r="H187" s="818"/>
      <c r="I187" s="818"/>
    </row>
    <row r="188" spans="1:10" ht="15.6">
      <c r="A188" s="281"/>
      <c r="B188" s="280"/>
      <c r="C188" s="280"/>
      <c r="D188" s="280"/>
      <c r="E188" s="280"/>
      <c r="F188" s="280"/>
      <c r="G188" s="280"/>
      <c r="H188" s="280"/>
      <c r="I188" s="280"/>
    </row>
    <row r="189" spans="1:10" ht="21.9" customHeight="1">
      <c r="A189" s="280"/>
      <c r="B189" s="273"/>
      <c r="C189" s="287"/>
      <c r="D189" s="287"/>
      <c r="E189" s="287"/>
      <c r="F189" s="273"/>
      <c r="G189" s="287"/>
      <c r="H189" s="287"/>
      <c r="I189" s="287"/>
    </row>
    <row r="190" spans="1:10" ht="21.9" customHeight="1">
      <c r="A190" s="280"/>
      <c r="B190" s="288" t="s">
        <v>459</v>
      </c>
      <c r="C190" s="288"/>
      <c r="D190" s="288"/>
      <c r="E190" s="288"/>
      <c r="F190" s="288" t="s">
        <v>459</v>
      </c>
      <c r="G190" s="288"/>
      <c r="H190" s="288"/>
      <c r="I190" s="288"/>
    </row>
    <row r="191" spans="1:10" ht="35.25" customHeight="1">
      <c r="A191" s="280"/>
      <c r="B191" s="825" t="s">
        <v>406</v>
      </c>
      <c r="C191" s="825"/>
      <c r="D191" s="825"/>
      <c r="E191" s="825"/>
      <c r="F191" s="825" t="s">
        <v>711</v>
      </c>
      <c r="G191" s="825"/>
      <c r="H191" s="825"/>
      <c r="I191" s="825"/>
    </row>
    <row r="192" spans="1:10" ht="21.9" customHeight="1">
      <c r="A192" s="280"/>
      <c r="B192" s="289"/>
      <c r="C192" s="290"/>
      <c r="D192" s="290"/>
      <c r="E192" s="290"/>
      <c r="F192" s="291"/>
      <c r="G192" s="291"/>
      <c r="H192" s="291"/>
      <c r="I192" s="291"/>
    </row>
    <row r="193" spans="1:9" ht="21.9" customHeight="1">
      <c r="A193" s="280"/>
      <c r="B193" s="677" t="s">
        <v>460</v>
      </c>
      <c r="C193" s="677"/>
      <c r="D193" s="677"/>
      <c r="E193" s="677"/>
      <c r="F193" s="677" t="s">
        <v>460</v>
      </c>
      <c r="G193" s="677"/>
      <c r="H193" s="677"/>
      <c r="I193" s="677"/>
    </row>
    <row r="194" spans="1:9" ht="21.9" customHeight="1">
      <c r="A194" s="280"/>
      <c r="B194" s="273"/>
      <c r="C194" s="290"/>
      <c r="D194" s="290"/>
      <c r="E194" s="290"/>
      <c r="F194" s="273"/>
      <c r="G194" s="290"/>
      <c r="H194" s="290"/>
      <c r="I194" s="290"/>
    </row>
    <row r="195" spans="1:9" ht="21.9" customHeight="1">
      <c r="A195" s="280"/>
      <c r="B195" s="273"/>
      <c r="C195" s="290"/>
      <c r="D195" s="290"/>
      <c r="E195" s="290"/>
      <c r="F195" s="273"/>
      <c r="G195" s="290"/>
      <c r="H195" s="290"/>
      <c r="I195" s="290"/>
    </row>
    <row r="196" spans="1:9" ht="24.75" customHeight="1">
      <c r="A196" s="280"/>
      <c r="B196" s="277" t="s">
        <v>461</v>
      </c>
      <c r="C196" s="292"/>
      <c r="D196" s="277"/>
      <c r="E196" s="277"/>
      <c r="F196" s="826" t="s">
        <v>461</v>
      </c>
      <c r="G196" s="827"/>
      <c r="H196" s="827"/>
      <c r="I196" s="827"/>
    </row>
    <row r="197" spans="1:9" ht="21.9" customHeight="1">
      <c r="A197" s="280"/>
      <c r="B197" s="277" t="s">
        <v>5</v>
      </c>
      <c r="C197" s="292"/>
      <c r="D197" s="277"/>
      <c r="E197" s="277"/>
      <c r="F197" s="826" t="s">
        <v>5</v>
      </c>
      <c r="G197" s="827"/>
      <c r="H197" s="827"/>
      <c r="I197" s="827"/>
    </row>
    <row r="198" spans="1:9" ht="21.9" customHeight="1">
      <c r="A198" s="280"/>
      <c r="B198" s="288"/>
      <c r="C198" s="290"/>
      <c r="D198" s="290"/>
      <c r="E198" s="290"/>
      <c r="F198" s="288"/>
      <c r="G198" s="290"/>
      <c r="H198" s="290"/>
      <c r="I198" s="290"/>
    </row>
    <row r="199" spans="1:9" ht="21.9" customHeight="1">
      <c r="A199" s="280"/>
      <c r="B199" s="677" t="s">
        <v>462</v>
      </c>
      <c r="C199" s="677"/>
      <c r="D199" s="677"/>
      <c r="E199" s="677"/>
      <c r="F199" s="677" t="s">
        <v>462</v>
      </c>
      <c r="G199" s="677"/>
      <c r="H199" s="677"/>
      <c r="I199" s="677"/>
    </row>
    <row r="200" spans="1:9" ht="21.9" customHeight="1">
      <c r="A200" s="280"/>
      <c r="B200" s="277" t="s">
        <v>461</v>
      </c>
      <c r="C200" s="277"/>
      <c r="D200" s="277"/>
      <c r="E200" s="277"/>
      <c r="F200" s="277" t="s">
        <v>461</v>
      </c>
      <c r="G200" s="288"/>
      <c r="H200" s="288"/>
      <c r="I200" s="288"/>
    </row>
    <row r="201" spans="1:9" ht="21.9" customHeight="1">
      <c r="A201" s="280"/>
      <c r="B201" s="277" t="s">
        <v>5</v>
      </c>
      <c r="C201" s="277"/>
      <c r="D201" s="277"/>
      <c r="E201" s="277"/>
      <c r="F201" s="277" t="s">
        <v>5</v>
      </c>
      <c r="G201" s="280"/>
      <c r="H201" s="280"/>
      <c r="I201" s="280"/>
    </row>
    <row r="202" spans="1:9" ht="21.9" customHeight="1">
      <c r="A202" s="280"/>
      <c r="B202" s="280"/>
      <c r="C202" s="280"/>
      <c r="D202" s="280"/>
      <c r="E202" s="280"/>
      <c r="F202" s="280"/>
      <c r="G202" s="280"/>
      <c r="H202" s="280"/>
      <c r="I202" s="280"/>
    </row>
    <row r="203" spans="1:9" ht="21.9" customHeight="1">
      <c r="A203" s="280"/>
      <c r="B203" s="677" t="s">
        <v>607</v>
      </c>
      <c r="C203" s="677"/>
      <c r="D203" s="677"/>
      <c r="E203" s="677"/>
      <c r="F203" s="677" t="s">
        <v>607</v>
      </c>
      <c r="G203" s="677"/>
      <c r="H203" s="677"/>
      <c r="I203" s="677"/>
    </row>
    <row r="204" spans="1:9" ht="21.9" customHeight="1">
      <c r="A204" s="280"/>
      <c r="B204" s="277" t="s">
        <v>461</v>
      </c>
      <c r="C204" s="277"/>
      <c r="D204" s="277"/>
      <c r="E204" s="277"/>
      <c r="F204" s="277" t="s">
        <v>461</v>
      </c>
      <c r="G204" s="288"/>
      <c r="H204" s="288"/>
      <c r="I204" s="288"/>
    </row>
    <row r="205" spans="1:9" ht="21.9" customHeight="1">
      <c r="A205" s="280"/>
      <c r="B205" s="277" t="s">
        <v>5</v>
      </c>
      <c r="C205" s="277"/>
      <c r="D205" s="277"/>
      <c r="E205" s="277"/>
      <c r="F205" s="277" t="s">
        <v>5</v>
      </c>
      <c r="G205" s="280"/>
      <c r="H205" s="280"/>
      <c r="I205" s="280"/>
    </row>
    <row r="206" spans="1:9" ht="21.9" customHeight="1">
      <c r="A206" s="280"/>
      <c r="B206" s="277"/>
      <c r="C206" s="277"/>
      <c r="D206" s="277"/>
      <c r="E206" s="277"/>
      <c r="F206" s="277"/>
      <c r="G206" s="280"/>
      <c r="H206" s="280"/>
      <c r="I206" s="280"/>
    </row>
    <row r="207" spans="1:9" ht="21.9" customHeight="1">
      <c r="A207" s="280"/>
      <c r="B207" s="277"/>
      <c r="C207" s="277"/>
      <c r="D207" s="277"/>
      <c r="E207" s="277"/>
      <c r="F207" s="277"/>
      <c r="G207" s="280"/>
      <c r="H207" s="280"/>
      <c r="I207" s="280"/>
    </row>
    <row r="208" spans="1:9" ht="21.9" customHeight="1">
      <c r="A208" s="280"/>
      <c r="B208" s="277"/>
      <c r="C208" s="277"/>
      <c r="D208" s="277"/>
      <c r="E208" s="277"/>
      <c r="F208" s="277"/>
      <c r="G208" s="280"/>
      <c r="H208" s="280"/>
      <c r="I208" s="280"/>
    </row>
    <row r="209" spans="1:9" ht="21.9" customHeight="1">
      <c r="A209" s="280"/>
      <c r="B209" s="277"/>
      <c r="C209" s="277"/>
      <c r="D209" s="277"/>
      <c r="E209" s="277"/>
      <c r="F209" s="277"/>
      <c r="G209" s="280"/>
      <c r="H209" s="280"/>
      <c r="I209" s="280"/>
    </row>
    <row r="210" spans="1:9" ht="21.9" customHeight="1">
      <c r="A210" s="280"/>
      <c r="B210" s="277"/>
      <c r="C210" s="277"/>
      <c r="D210" s="277"/>
      <c r="E210" s="277"/>
      <c r="F210" s="277"/>
      <c r="G210" s="280"/>
      <c r="H210" s="280"/>
      <c r="I210" s="280"/>
    </row>
    <row r="211" spans="1:9" ht="21.9" customHeight="1">
      <c r="A211" s="280"/>
      <c r="B211" s="277"/>
      <c r="C211" s="277"/>
      <c r="D211" s="277"/>
      <c r="E211" s="277"/>
      <c r="F211" s="277"/>
      <c r="G211" s="280"/>
      <c r="H211" s="280"/>
      <c r="I211" s="280"/>
    </row>
    <row r="212" spans="1:9" ht="21.9" customHeight="1">
      <c r="A212" s="280"/>
      <c r="B212" s="277"/>
      <c r="C212" s="277"/>
      <c r="D212" s="277"/>
      <c r="E212" s="277"/>
      <c r="F212" s="277"/>
      <c r="G212" s="280"/>
      <c r="H212" s="280"/>
      <c r="I212" s="280"/>
    </row>
    <row r="213" spans="1:9" ht="21.9" customHeight="1">
      <c r="A213" s="280"/>
      <c r="B213" s="277"/>
      <c r="C213" s="277"/>
      <c r="D213" s="277"/>
      <c r="E213" s="277"/>
      <c r="F213" s="277"/>
      <c r="G213" s="280"/>
      <c r="H213" s="280"/>
      <c r="I213" s="280"/>
    </row>
    <row r="214" spans="1:9" ht="21.9" customHeight="1">
      <c r="A214" s="280"/>
      <c r="B214" s="277"/>
      <c r="C214" s="277"/>
      <c r="D214" s="277"/>
      <c r="E214" s="277"/>
      <c r="F214" s="277"/>
      <c r="G214" s="280"/>
      <c r="H214" s="280"/>
      <c r="I214" s="280"/>
    </row>
    <row r="215" spans="1:9" ht="21.9" customHeight="1">
      <c r="A215" s="280"/>
      <c r="B215" s="277"/>
      <c r="C215" s="277"/>
      <c r="D215" s="277"/>
      <c r="E215" s="277"/>
      <c r="F215" s="277"/>
      <c r="G215" s="280"/>
      <c r="H215" s="280"/>
      <c r="I215" s="280"/>
    </row>
    <row r="216" spans="1:9" ht="21.9" customHeight="1">
      <c r="A216" s="280"/>
      <c r="B216" s="277"/>
      <c r="C216" s="277"/>
      <c r="D216" s="277"/>
      <c r="E216" s="277"/>
      <c r="F216" s="277"/>
      <c r="G216" s="280"/>
      <c r="H216" s="280"/>
      <c r="I216" s="280"/>
    </row>
    <row r="217" spans="1:9" ht="21.9" customHeight="1">
      <c r="A217" s="280"/>
      <c r="B217" s="277"/>
      <c r="C217" s="277"/>
      <c r="D217" s="277"/>
      <c r="E217" s="277"/>
      <c r="F217" s="277"/>
      <c r="G217" s="280"/>
      <c r="H217" s="280"/>
      <c r="I217" s="280"/>
    </row>
    <row r="218" spans="1:9" ht="15.75" customHeight="1">
      <c r="A218" s="280"/>
      <c r="B218" s="277"/>
      <c r="C218" s="277"/>
      <c r="D218" s="277"/>
      <c r="E218" s="277"/>
      <c r="F218" s="277"/>
      <c r="G218" s="280"/>
      <c r="H218" s="280"/>
      <c r="I218" s="280"/>
    </row>
    <row r="219" spans="1:9" ht="15.6">
      <c r="A219" s="293"/>
      <c r="B219" s="293"/>
      <c r="C219" s="293"/>
      <c r="D219" s="293"/>
      <c r="E219" s="293"/>
      <c r="F219" s="293"/>
      <c r="G219" s="293"/>
      <c r="H219" s="293"/>
      <c r="I219" s="293"/>
    </row>
    <row r="220" spans="1:9" ht="15.6">
      <c r="A220" s="276" t="s">
        <v>407</v>
      </c>
      <c r="B220" s="277"/>
      <c r="C220" s="277"/>
      <c r="D220" s="277"/>
      <c r="E220" s="277"/>
      <c r="F220" s="277"/>
      <c r="G220" s="277"/>
      <c r="H220" s="277"/>
      <c r="I220" s="278" t="s">
        <v>463</v>
      </c>
    </row>
    <row r="221" spans="1:9" ht="15.6">
      <c r="A221" s="280"/>
      <c r="B221" s="280"/>
      <c r="C221" s="280"/>
      <c r="D221" s="280"/>
      <c r="E221" s="280"/>
      <c r="F221" s="280"/>
      <c r="G221" s="280"/>
      <c r="H221" s="280"/>
      <c r="I221" s="280"/>
    </row>
    <row r="222" spans="1:9" ht="15.6">
      <c r="A222" s="280"/>
      <c r="B222" s="280"/>
      <c r="C222" s="280"/>
      <c r="D222" s="280"/>
      <c r="E222" s="280"/>
      <c r="F222" s="280"/>
      <c r="G222" s="280"/>
      <c r="H222" s="280"/>
      <c r="I222" s="280"/>
    </row>
    <row r="223" spans="1:9" ht="15.6">
      <c r="A223" s="280"/>
      <c r="B223" s="280"/>
      <c r="C223" s="280"/>
      <c r="D223" s="280"/>
      <c r="E223" s="280"/>
      <c r="F223" s="280"/>
      <c r="G223" s="280"/>
      <c r="H223" s="280"/>
      <c r="I223" s="280"/>
    </row>
    <row r="224" spans="1:9" ht="15.6">
      <c r="A224" s="280"/>
      <c r="B224" s="280"/>
      <c r="C224" s="280"/>
      <c r="D224" s="280"/>
      <c r="E224" s="280"/>
      <c r="F224" s="280"/>
      <c r="G224" s="280"/>
      <c r="H224" s="280"/>
      <c r="I224" s="280"/>
    </row>
    <row r="225" spans="1:9" ht="15.6">
      <c r="A225" s="280"/>
      <c r="B225" s="280"/>
      <c r="C225" s="280"/>
      <c r="D225" s="280"/>
      <c r="E225" s="280"/>
      <c r="F225" s="280"/>
      <c r="G225" s="280"/>
      <c r="H225" s="280"/>
      <c r="I225" s="280"/>
    </row>
    <row r="226" spans="1:9" ht="15.6">
      <c r="A226" s="280"/>
      <c r="B226" s="280"/>
      <c r="C226" s="280"/>
      <c r="D226" s="280"/>
      <c r="E226" s="280"/>
      <c r="F226" s="280"/>
      <c r="G226" s="280"/>
      <c r="H226" s="280"/>
      <c r="I226" s="280"/>
    </row>
    <row r="227" spans="1:9" ht="15.6">
      <c r="A227" s="280"/>
      <c r="B227" s="280"/>
      <c r="C227" s="280"/>
      <c r="D227" s="280"/>
      <c r="E227" s="280"/>
      <c r="F227" s="280"/>
      <c r="G227" s="280"/>
      <c r="H227" s="280"/>
      <c r="I227" s="280"/>
    </row>
    <row r="228" spans="1:9" ht="15.6">
      <c r="A228" s="280"/>
      <c r="B228" s="280"/>
      <c r="C228" s="280"/>
      <c r="D228" s="280"/>
      <c r="E228" s="280"/>
      <c r="F228" s="280"/>
      <c r="G228" s="280"/>
      <c r="H228" s="280"/>
      <c r="I228" s="280"/>
    </row>
    <row r="229" spans="1:9" ht="15.6">
      <c r="A229" s="280"/>
      <c r="B229" s="280"/>
      <c r="C229" s="280"/>
      <c r="D229" s="280"/>
      <c r="E229" s="280"/>
      <c r="F229" s="280"/>
      <c r="G229" s="280"/>
      <c r="H229" s="280"/>
      <c r="I229" s="280"/>
    </row>
    <row r="230" spans="1:9" ht="15.6">
      <c r="A230" s="280"/>
      <c r="B230" s="280"/>
      <c r="C230" s="280"/>
      <c r="D230" s="280"/>
      <c r="E230" s="280"/>
      <c r="F230" s="280"/>
      <c r="G230" s="280"/>
      <c r="H230" s="280"/>
      <c r="I230" s="280"/>
    </row>
    <row r="231" spans="1:9" ht="15.6">
      <c r="A231" s="280"/>
      <c r="B231" s="280"/>
      <c r="C231" s="280"/>
      <c r="D231" s="280"/>
      <c r="E231" s="280"/>
      <c r="F231" s="280"/>
      <c r="G231" s="280"/>
      <c r="H231" s="280"/>
      <c r="I231" s="280"/>
    </row>
    <row r="232" spans="1:9" ht="15.6">
      <c r="A232" s="280"/>
      <c r="B232" s="280"/>
      <c r="C232" s="280"/>
      <c r="D232" s="280"/>
      <c r="E232" s="280"/>
      <c r="F232" s="280"/>
      <c r="G232" s="280"/>
      <c r="H232" s="280"/>
      <c r="I232" s="280"/>
    </row>
    <row r="233" spans="1:9" ht="15.6">
      <c r="A233" s="280"/>
      <c r="B233" s="280"/>
      <c r="C233" s="280"/>
      <c r="D233" s="280"/>
      <c r="E233" s="280"/>
      <c r="F233" s="280"/>
      <c r="G233" s="280"/>
      <c r="H233" s="280"/>
      <c r="I233" s="280"/>
    </row>
  </sheetData>
  <sheetProtection algorithmName="SHA-512" hashValue="xFLodPM1EEt3lXrJnOPpk02SfD3p32fLorVaWJ0hlZZdleNbQniVHnIdOvtLYIpDPjBvyzh3+kXQVeIj3K9GWw==" saltValue="C9KPT2WV7kVqSIjwV74UDQ==" spinCount="100000" sheet="1" objects="1" scenarios="1" formatColumns="0" formatRows="0" selectLockedCells="1" selectUnlockedCells="1"/>
  <customSheetViews>
    <customSheetView guid="{EE1EF9E3-13BF-4B61-B562-C1E8D153AF15}" showPageBreaks="1" fitToPage="1" printArea="1" view="pageBreakPreview" topLeftCell="A154">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52F2C04E-6775-4163-A63C-A853FCC713DD}"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6"/>
  <headerFooter alignWithMargins="0">
    <oddFooter>&amp;C&amp;A</oddFooter>
  </headerFooter>
  <rowBreaks count="7" manualBreakCount="7">
    <brk id="49" max="8" man="1"/>
    <brk id="74" max="8" man="1"/>
    <brk id="92" max="8" man="1"/>
    <brk id="115" max="8" man="1"/>
    <brk id="138" max="8" man="1"/>
    <brk id="156" max="8" man="1"/>
    <brk id="185" max="8" man="1"/>
  </rowBreaks>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22"/>
  <sheetViews>
    <sheetView showGridLines="0" view="pageBreakPreview" zoomScale="80" zoomScaleNormal="100" zoomScaleSheetLayoutView="80" workbookViewId="0">
      <selection activeCell="F1" sqref="F1:F20"/>
    </sheetView>
  </sheetViews>
  <sheetFormatPr defaultColWidth="9.109375" defaultRowHeight="13.8"/>
  <cols>
    <col min="1" max="1" width="9.88671875" style="134" customWidth="1"/>
    <col min="2" max="2" width="12.6640625" style="134" customWidth="1"/>
    <col min="3" max="3" width="44.109375" style="134" customWidth="1"/>
    <col min="4" max="4" width="60.5546875" style="134" customWidth="1"/>
    <col min="5" max="5" width="18.5546875" style="134" customWidth="1"/>
    <col min="6" max="6" width="9.88671875" style="131" customWidth="1"/>
    <col min="7" max="9" width="9.109375" style="131"/>
    <col min="10" max="16384" width="9.109375" style="128"/>
  </cols>
  <sheetData>
    <row r="1" spans="1:12" ht="18" customHeight="1">
      <c r="A1" s="626" t="s">
        <v>9</v>
      </c>
      <c r="B1" s="629" t="s">
        <v>130</v>
      </c>
      <c r="C1" s="629"/>
      <c r="D1" s="629"/>
      <c r="E1" s="629"/>
      <c r="F1" s="639" t="str">
        <f>B2</f>
        <v>“Nagda Solar PV Power Plant Package SP01” associated with Nagda Solar Power Project</v>
      </c>
      <c r="G1" s="528"/>
      <c r="H1" s="126"/>
      <c r="I1" s="126"/>
      <c r="J1" s="127"/>
      <c r="L1" s="128" t="s">
        <v>467</v>
      </c>
    </row>
    <row r="2" spans="1:12" ht="47.4" customHeight="1">
      <c r="A2" s="627"/>
      <c r="B2" s="630" t="str">
        <f>Basic!B1</f>
        <v>“Nagda Solar PV Power Plant Package SP01” associated with Nagda Solar Power Project</v>
      </c>
      <c r="C2" s="631"/>
      <c r="D2" s="631"/>
      <c r="E2" s="632"/>
      <c r="F2" s="640"/>
      <c r="G2" s="125"/>
      <c r="H2" s="126"/>
      <c r="I2" s="126"/>
      <c r="J2" s="127"/>
    </row>
    <row r="3" spans="1:12" ht="21" customHeight="1">
      <c r="A3" s="627"/>
      <c r="B3" s="646" t="str">
        <f>"Specification No.: " &amp; Basic!B3</f>
        <v>Specification No.: 5002002376/OTHERS/DOM/A02-CC CS -3</v>
      </c>
      <c r="C3" s="646"/>
      <c r="D3" s="646"/>
      <c r="E3" s="646"/>
      <c r="F3" s="640"/>
      <c r="G3" s="125"/>
      <c r="H3" s="126"/>
      <c r="I3" s="126"/>
      <c r="J3" s="127"/>
    </row>
    <row r="4" spans="1:12" s="140" customFormat="1" ht="27.75" customHeight="1">
      <c r="A4" s="627"/>
      <c r="B4" s="313">
        <v>1</v>
      </c>
      <c r="C4" s="643" t="s">
        <v>131</v>
      </c>
      <c r="D4" s="643"/>
      <c r="E4" s="643"/>
      <c r="F4" s="640"/>
      <c r="G4" s="137"/>
      <c r="H4" s="137"/>
      <c r="I4" s="138"/>
      <c r="J4" s="139"/>
    </row>
    <row r="5" spans="1:12" s="140" customFormat="1" ht="30.75" customHeight="1">
      <c r="A5" s="627"/>
      <c r="B5" s="314">
        <v>2</v>
      </c>
      <c r="C5" s="643" t="s">
        <v>737</v>
      </c>
      <c r="D5" s="643"/>
      <c r="E5" s="643"/>
      <c r="F5" s="640"/>
      <c r="G5" s="136"/>
      <c r="H5" s="138"/>
      <c r="I5" s="138"/>
      <c r="J5" s="139"/>
    </row>
    <row r="6" spans="1:12" s="140" customFormat="1" ht="18" customHeight="1">
      <c r="A6" s="627"/>
      <c r="B6" s="314">
        <v>3</v>
      </c>
      <c r="C6" s="645" t="s">
        <v>805</v>
      </c>
      <c r="D6" s="645"/>
      <c r="E6" s="645"/>
      <c r="F6" s="640"/>
      <c r="G6" s="136"/>
      <c r="H6" s="138"/>
      <c r="I6" s="138"/>
      <c r="J6" s="139"/>
    </row>
    <row r="7" spans="1:12" s="140" customFormat="1" ht="30.75" customHeight="1">
      <c r="A7" s="627"/>
      <c r="B7" s="314">
        <v>4</v>
      </c>
      <c r="C7" s="643" t="s">
        <v>165</v>
      </c>
      <c r="D7" s="643"/>
      <c r="E7" s="643"/>
      <c r="F7" s="640"/>
      <c r="G7" s="136"/>
      <c r="H7" s="138"/>
      <c r="I7" s="138"/>
      <c r="J7" s="139"/>
    </row>
    <row r="8" spans="1:12" s="140" customFormat="1" ht="40.5" customHeight="1">
      <c r="A8" s="627"/>
      <c r="B8" s="314">
        <v>5</v>
      </c>
      <c r="C8" s="643" t="s">
        <v>476</v>
      </c>
      <c r="D8" s="643"/>
      <c r="E8" s="643"/>
      <c r="F8" s="640"/>
      <c r="G8" s="136"/>
      <c r="H8" s="138"/>
      <c r="I8" s="138"/>
      <c r="J8" s="139"/>
    </row>
    <row r="9" spans="1:12" s="140" customFormat="1" ht="25.5" customHeight="1">
      <c r="A9" s="627"/>
      <c r="B9" s="315">
        <v>6</v>
      </c>
      <c r="C9" s="644" t="s">
        <v>466</v>
      </c>
      <c r="D9" s="644"/>
      <c r="E9" s="644"/>
      <c r="F9" s="640"/>
      <c r="G9" s="136"/>
      <c r="H9" s="138"/>
      <c r="I9" s="138"/>
      <c r="J9" s="139"/>
    </row>
    <row r="10" spans="1:12" s="140" customFormat="1" ht="33" customHeight="1">
      <c r="A10" s="627"/>
      <c r="B10" s="315">
        <v>7</v>
      </c>
      <c r="C10" s="644" t="s">
        <v>506</v>
      </c>
      <c r="D10" s="644"/>
      <c r="E10" s="644"/>
      <c r="F10" s="640"/>
      <c r="G10" s="136"/>
      <c r="H10" s="138"/>
      <c r="I10" s="138"/>
      <c r="J10" s="312"/>
    </row>
    <row r="11" spans="1:12" s="140" customFormat="1" ht="54" customHeight="1">
      <c r="A11" s="627"/>
      <c r="B11" s="538">
        <v>8</v>
      </c>
      <c r="C11" s="643" t="s">
        <v>806</v>
      </c>
      <c r="D11" s="643"/>
      <c r="E11" s="643"/>
      <c r="F11" s="640"/>
      <c r="G11" s="136"/>
      <c r="H11" s="138"/>
      <c r="I11" s="138"/>
      <c r="J11" s="312"/>
    </row>
    <row r="12" spans="1:12" s="140" customFormat="1" ht="12" customHeight="1">
      <c r="A12" s="627"/>
      <c r="B12" s="538"/>
      <c r="C12" s="539"/>
      <c r="D12" s="539"/>
      <c r="E12" s="539"/>
      <c r="F12" s="640"/>
      <c r="G12" s="136"/>
      <c r="H12" s="138"/>
      <c r="I12" s="138"/>
      <c r="J12" s="312"/>
    </row>
    <row r="13" spans="1:12" s="140" customFormat="1" ht="33" customHeight="1">
      <c r="A13" s="627"/>
      <c r="B13" s="316" t="s">
        <v>388</v>
      </c>
      <c r="C13" s="647" t="s">
        <v>478</v>
      </c>
      <c r="D13" s="647"/>
      <c r="E13" s="648"/>
      <c r="F13" s="640"/>
      <c r="G13" s="136"/>
      <c r="H13" s="138"/>
      <c r="I13" s="138"/>
      <c r="J13" s="139"/>
    </row>
    <row r="14" spans="1:12" ht="5.25" customHeight="1">
      <c r="A14" s="627"/>
      <c r="B14" s="317"/>
      <c r="C14" s="317"/>
      <c r="D14" s="317"/>
      <c r="E14" s="317"/>
      <c r="F14" s="640"/>
      <c r="G14" s="125"/>
      <c r="H14" s="126"/>
      <c r="I14" s="126"/>
      <c r="J14" s="127"/>
    </row>
    <row r="15" spans="1:12" ht="18" customHeight="1">
      <c r="A15" s="627"/>
      <c r="B15" s="642"/>
      <c r="C15" s="642"/>
      <c r="D15" s="642"/>
      <c r="E15" s="642"/>
      <c r="F15" s="640"/>
      <c r="G15" s="125"/>
      <c r="H15" s="126"/>
      <c r="I15" s="126"/>
      <c r="J15" s="127"/>
    </row>
    <row r="16" spans="1:12" ht="8.1" customHeight="1">
      <c r="A16" s="627"/>
      <c r="B16" s="130"/>
      <c r="C16" s="130"/>
      <c r="D16" s="130"/>
      <c r="E16" s="130"/>
      <c r="F16" s="640"/>
      <c r="G16" s="125"/>
      <c r="H16" s="126"/>
      <c r="I16" s="126"/>
      <c r="J16" s="127"/>
    </row>
    <row r="17" spans="1:10" ht="27.75" customHeight="1">
      <c r="A17" s="627"/>
      <c r="B17" s="532"/>
      <c r="C17" s="533"/>
      <c r="D17" s="633"/>
      <c r="E17" s="634"/>
      <c r="F17" s="640"/>
    </row>
    <row r="18" spans="1:10" ht="19.5" customHeight="1">
      <c r="A18" s="627"/>
      <c r="B18" s="534"/>
      <c r="C18" s="535"/>
      <c r="D18" s="635"/>
      <c r="E18" s="636"/>
      <c r="F18" s="640"/>
      <c r="G18" s="125"/>
      <c r="H18" s="126"/>
      <c r="I18" s="126"/>
      <c r="J18" s="127"/>
    </row>
    <row r="19" spans="1:10" ht="24" customHeight="1">
      <c r="A19" s="627"/>
      <c r="B19" s="534"/>
      <c r="C19" s="535"/>
      <c r="D19" s="635"/>
      <c r="E19" s="636"/>
      <c r="F19" s="640"/>
      <c r="G19" s="132"/>
      <c r="H19" s="132"/>
      <c r="I19" s="132"/>
      <c r="J19" s="132"/>
    </row>
    <row r="20" spans="1:10" ht="23.25" customHeight="1">
      <c r="A20" s="628"/>
      <c r="B20" s="536"/>
      <c r="C20" s="537"/>
      <c r="D20" s="637"/>
      <c r="E20" s="638"/>
      <c r="F20" s="641"/>
      <c r="G20" s="132"/>
      <c r="H20" s="132"/>
      <c r="I20" s="132"/>
      <c r="J20" s="132"/>
    </row>
    <row r="21" spans="1:10" ht="15.6">
      <c r="A21" s="133"/>
      <c r="B21" s="129"/>
      <c r="C21" s="129"/>
      <c r="D21" s="129"/>
      <c r="E21" s="129"/>
      <c r="F21" s="126"/>
      <c r="G21" s="126"/>
      <c r="H21" s="126"/>
      <c r="I21" s="126"/>
      <c r="J21" s="127"/>
    </row>
    <row r="22" spans="1:10" ht="15.6">
      <c r="A22" s="133"/>
      <c r="B22" s="133"/>
      <c r="C22" s="133"/>
      <c r="D22" s="133"/>
      <c r="E22" s="133"/>
      <c r="F22" s="126"/>
      <c r="G22" s="126"/>
      <c r="H22" s="126"/>
      <c r="I22" s="126"/>
      <c r="J22" s="127"/>
    </row>
  </sheetData>
  <sheetProtection algorithmName="SHA-512" hashValue="lKOw9sKWeI5j75ecp02a9a23MPWcxHqnEZ9nZIOfPs2qhPujdRxvVkkMALvMSWQURiXOGaoCsmS/Mjp0siLSKA==" saltValue="qEX6nmO9OeesWCVA2qikAQ==" spinCount="100000" sheet="1" formatColumns="0" formatRows="0" selectLockedCells="1"/>
  <customSheetViews>
    <customSheetView guid="{EE1EF9E3-13BF-4B61-B562-C1E8D153AF15}" scale="80" showPageBreaks="1" showGridLines="0" printArea="1" view="pageBreakPreview">
      <selection activeCell="F1" sqref="F1:F20"/>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 guid="{52F2C04E-6775-4163-A63C-A853FCC713DD}"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30"/>
      <headerFooter alignWithMargins="0"/>
    </customSheetView>
  </customSheetViews>
  <mergeCells count="16">
    <mergeCell ref="A1:A20"/>
    <mergeCell ref="B1:E1"/>
    <mergeCell ref="B2:E2"/>
    <mergeCell ref="D17:E20"/>
    <mergeCell ref="F1:F20"/>
    <mergeCell ref="B15:E15"/>
    <mergeCell ref="C7:E7"/>
    <mergeCell ref="C8:E8"/>
    <mergeCell ref="C10:E10"/>
    <mergeCell ref="C6:E6"/>
    <mergeCell ref="B3:E3"/>
    <mergeCell ref="C4:E4"/>
    <mergeCell ref="C5:E5"/>
    <mergeCell ref="C13:E13"/>
    <mergeCell ref="C9:E9"/>
    <mergeCell ref="C11:E11"/>
  </mergeCells>
  <phoneticPr fontId="29" type="noConversion"/>
  <printOptions horizontalCentered="1"/>
  <pageMargins left="0.15748031496063" right="0.23622047244094499" top="0.78" bottom="0.98425196850393704" header="0.35433070866141703" footer="0.511811023622047"/>
  <pageSetup paperSize="9" scale="85"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25"/>
  <sheetViews>
    <sheetView showGridLines="0" view="pageBreakPreview" topLeftCell="A83" zoomScaleNormal="100" zoomScaleSheetLayoutView="100" workbookViewId="0">
      <selection activeCell="E23" sqref="E23"/>
    </sheetView>
  </sheetViews>
  <sheetFormatPr defaultColWidth="9.109375" defaultRowHeight="14.4"/>
  <cols>
    <col min="1" max="1" width="12.109375" style="30" customWidth="1"/>
    <col min="2" max="2" width="38.5546875" style="30" customWidth="1"/>
    <col min="3" max="3" width="16.109375" style="30" customWidth="1"/>
    <col min="4" max="4" width="20.33203125" style="30" customWidth="1"/>
    <col min="5" max="5" width="39.33203125" style="43" customWidth="1"/>
    <col min="6" max="7" width="9.109375" style="231"/>
    <col min="8" max="8" width="0" style="231" hidden="1" customWidth="1"/>
    <col min="9" max="9" width="9.109375" style="231"/>
    <col min="10" max="10" width="0" style="231" hidden="1" customWidth="1"/>
    <col min="11" max="31" width="9.109375" style="231"/>
    <col min="32" max="16384" width="9.109375" style="26"/>
  </cols>
  <sheetData>
    <row r="1" spans="1:31" ht="38.25" customHeight="1">
      <c r="A1" s="674" t="str">
        <f>'Attach 3(JV)'!A1</f>
        <v>Specification No. :5002002376/OTHERS/DOM/A02-CC CS -3</v>
      </c>
      <c r="B1" s="674"/>
      <c r="C1" s="674"/>
      <c r="D1" s="674"/>
      <c r="E1" s="370" t="str">
        <f>"Attachment-15 " &amp; 'Attach 3(JV)'!AT1</f>
        <v xml:space="preserve">Attachment-15 </v>
      </c>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12" customHeight="1"/>
    <row r="3" spans="1:31" ht="93" customHeight="1">
      <c r="A3" s="728" t="str">
        <f>Basic!B1</f>
        <v>“Nagda Solar PV Power Plant Package SP01” associated with Nagda Solar Power Project</v>
      </c>
      <c r="B3" s="729"/>
      <c r="C3" s="729"/>
      <c r="D3" s="729"/>
      <c r="E3" s="729"/>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ht="9" customHeight="1">
      <c r="A4" s="29"/>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39.75" customHeight="1">
      <c r="A5" s="854" t="s">
        <v>800</v>
      </c>
      <c r="B5" s="854"/>
      <c r="C5" s="854"/>
      <c r="D5" s="854"/>
      <c r="E5" s="854"/>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ht="6" customHeight="1">
      <c r="A6" s="33"/>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row>
    <row r="7" spans="1:31" ht="20.100000000000001" customHeight="1">
      <c r="A7" s="34"/>
      <c r="E7" s="16" t="str">
        <f>'Attach 3(JV)'!E7</f>
        <v>To:</v>
      </c>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ht="36" customHeight="1">
      <c r="A8" s="664" t="str">
        <f>'Attach 3(JV)'!A7</f>
        <v>Bidder’s Name and Address (Sole Bidder) :</v>
      </c>
      <c r="B8" s="664"/>
      <c r="C8" s="664"/>
      <c r="D8" s="664"/>
      <c r="E8" s="78" t="str">
        <f>'Attach 3(JV)'!E8</f>
        <v>Contract Services</v>
      </c>
      <c r="F8" s="230"/>
      <c r="G8" s="230"/>
      <c r="H8" s="230"/>
      <c r="I8" s="230"/>
      <c r="J8" s="230"/>
      <c r="K8" s="615"/>
      <c r="L8" s="230"/>
      <c r="M8" s="230"/>
      <c r="N8" s="230"/>
      <c r="O8" s="230"/>
      <c r="P8" s="230"/>
      <c r="Q8" s="230"/>
      <c r="R8" s="230"/>
      <c r="S8" s="230"/>
      <c r="T8" s="230"/>
      <c r="U8" s="230"/>
      <c r="V8" s="230"/>
      <c r="W8" s="230"/>
      <c r="X8" s="230"/>
      <c r="Y8" s="230"/>
      <c r="Z8" s="230"/>
      <c r="AA8" s="230"/>
      <c r="AB8" s="230"/>
      <c r="AC8" s="230"/>
      <c r="AD8" s="230"/>
      <c r="AE8" s="230"/>
    </row>
    <row r="9" spans="1:31" ht="36" customHeight="1">
      <c r="A9" s="678" t="str">
        <f>'Attach 3(JV)'!A8</f>
        <v/>
      </c>
      <c r="B9" s="678"/>
      <c r="C9" s="515"/>
      <c r="D9" s="515"/>
      <c r="E9" s="78"/>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row>
    <row r="10" spans="1:31" ht="20.100000000000001" customHeight="1">
      <c r="A10" s="14" t="s">
        <v>349</v>
      </c>
      <c r="B10" s="855" t="str">
        <f>'Attach 3(JV)'!B9:D9</f>
        <v/>
      </c>
      <c r="C10" s="855"/>
      <c r="D10" s="855"/>
      <c r="E10" s="78" t="str">
        <f>'Attach 3(JV)'!E9</f>
        <v>Power Grid Corporation of India Ltd.,</v>
      </c>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row>
    <row r="11" spans="1:31" ht="20.100000000000001" customHeight="1">
      <c r="A11" s="14" t="s">
        <v>351</v>
      </c>
      <c r="B11" s="676" t="str">
        <f>'Attach 3(JV)'!B10:D10</f>
        <v/>
      </c>
      <c r="C11" s="676"/>
      <c r="D11" s="676"/>
      <c r="E11" s="78" t="str">
        <f>'Attach 3(JV)'!E10</f>
        <v>"Saudamini", Plot No. 2, Sector 29</v>
      </c>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row>
    <row r="12" spans="1:31" ht="17.25" customHeight="1">
      <c r="B12" s="676" t="str">
        <f>'Attach 3(JV)'!B11:D11</f>
        <v/>
      </c>
      <c r="C12" s="676"/>
      <c r="D12" s="676"/>
      <c r="E12" s="78" t="str">
        <f>'Attach 3(JV)'!E11</f>
        <v>Gurgaon (Haryana) - 122001</v>
      </c>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row>
    <row r="13" spans="1:31" ht="17.25" customHeight="1">
      <c r="A13" s="33"/>
      <c r="B13" s="676" t="str">
        <f>'Attach 3(JV)'!B12</f>
        <v/>
      </c>
      <c r="C13" s="676"/>
      <c r="D13" s="676"/>
      <c r="E13" s="78"/>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row>
    <row r="14" spans="1:31" ht="13.5" customHeight="1">
      <c r="A14" s="33"/>
      <c r="B14" s="676"/>
      <c r="C14" s="676"/>
      <c r="D14" s="676"/>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row>
    <row r="15" spans="1:31" ht="17.25" customHeight="1">
      <c r="A15" s="30" t="s">
        <v>344</v>
      </c>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230"/>
    </row>
    <row r="16" spans="1:31" ht="8.25" hidden="1" customHeight="1">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row>
    <row r="17" spans="1:31" ht="56.25" customHeight="1">
      <c r="A17" s="232" t="s">
        <v>391</v>
      </c>
      <c r="B17" s="731" t="s">
        <v>392</v>
      </c>
      <c r="C17" s="731"/>
      <c r="D17" s="731"/>
      <c r="E17" s="731"/>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c r="AE17" s="230"/>
    </row>
    <row r="18" spans="1:31" ht="16.5" customHeight="1">
      <c r="A18" s="233"/>
      <c r="B18" s="856" t="s">
        <v>477</v>
      </c>
      <c r="C18" s="856"/>
      <c r="D18" s="856"/>
      <c r="E18" s="856"/>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row>
    <row r="19" spans="1:31" ht="6.75" customHeight="1">
      <c r="A19" s="233"/>
      <c r="B19" s="234"/>
      <c r="C19" s="234"/>
      <c r="D19" s="234"/>
      <c r="E19" s="234"/>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row>
    <row r="20" spans="1:31" ht="18" customHeight="1">
      <c r="B20" s="322" t="s">
        <v>393</v>
      </c>
      <c r="C20" s="323"/>
      <c r="D20" s="324"/>
      <c r="E20" s="152"/>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row>
    <row r="21" spans="1:31" ht="18" customHeight="1">
      <c r="A21" s="325"/>
      <c r="B21" s="322" t="s">
        <v>394</v>
      </c>
      <c r="C21" s="323"/>
      <c r="D21" s="324"/>
      <c r="E21" s="152"/>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row>
    <row r="22" spans="1:31" ht="18" customHeight="1">
      <c r="A22" s="851"/>
      <c r="B22" s="852"/>
      <c r="C22" s="852"/>
      <c r="D22" s="852"/>
      <c r="E22" s="852"/>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row>
    <row r="23" spans="1:31" ht="18" customHeight="1">
      <c r="A23" s="584"/>
      <c r="B23" s="607" t="s">
        <v>812</v>
      </c>
      <c r="C23" s="323"/>
      <c r="D23" s="324"/>
      <c r="E23" s="152"/>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c r="AE23" s="230"/>
    </row>
    <row r="24" spans="1:31" ht="6.75" customHeight="1">
      <c r="A24" s="235"/>
      <c r="B24" s="235"/>
      <c r="C24" s="235"/>
      <c r="D24" s="235"/>
      <c r="E24" s="235"/>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row>
    <row r="25" spans="1:31" ht="13.5" customHeight="1">
      <c r="B25" s="853"/>
      <c r="C25" s="853"/>
      <c r="D25" s="853"/>
      <c r="E25" s="853"/>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row>
    <row r="26" spans="1:31" ht="35.25" customHeight="1">
      <c r="A26" s="232" t="s">
        <v>395</v>
      </c>
      <c r="B26" s="731" t="s">
        <v>132</v>
      </c>
      <c r="C26" s="731"/>
      <c r="D26" s="731"/>
      <c r="E26" s="731"/>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row>
    <row r="27" spans="1:31" ht="36" customHeight="1">
      <c r="A27" s="208" t="s">
        <v>156</v>
      </c>
      <c r="B27" s="844" t="s">
        <v>133</v>
      </c>
      <c r="C27" s="844"/>
      <c r="D27" s="844"/>
      <c r="E27" s="191" t="str">
        <f>B10</f>
        <v/>
      </c>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row>
    <row r="28" spans="1:31" ht="18.899999999999999" customHeight="1">
      <c r="A28" s="209" t="s">
        <v>157</v>
      </c>
      <c r="B28" s="840" t="s">
        <v>134</v>
      </c>
      <c r="C28" s="840"/>
      <c r="D28" s="840"/>
      <c r="E28" s="143"/>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row>
    <row r="29" spans="1:31" ht="18.899999999999999" customHeight="1">
      <c r="A29" s="210"/>
      <c r="B29" s="840" t="s">
        <v>135</v>
      </c>
      <c r="C29" s="840"/>
      <c r="D29" s="840"/>
      <c r="E29" s="203"/>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row>
    <row r="30" spans="1:31" ht="18.899999999999999" customHeight="1">
      <c r="A30" s="210"/>
      <c r="B30" s="840"/>
      <c r="C30" s="840"/>
      <c r="D30" s="840"/>
      <c r="E30" s="203"/>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row>
    <row r="31" spans="1:31" ht="18.899999999999999" customHeight="1">
      <c r="A31" s="210"/>
      <c r="B31" s="840"/>
      <c r="C31" s="840"/>
      <c r="D31" s="840"/>
      <c r="E31" s="203"/>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row>
    <row r="32" spans="1:31" ht="18.899999999999999" customHeight="1">
      <c r="A32" s="210"/>
      <c r="B32" s="840" t="s">
        <v>136</v>
      </c>
      <c r="C32" s="840"/>
      <c r="D32" s="840"/>
      <c r="E32" s="203"/>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row>
    <row r="33" spans="1:31" ht="18.899999999999999" customHeight="1">
      <c r="A33" s="210"/>
      <c r="B33" s="840"/>
      <c r="C33" s="840"/>
      <c r="D33" s="840"/>
      <c r="E33" s="303"/>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row>
    <row r="34" spans="1:31" ht="18.899999999999999" customHeight="1">
      <c r="A34" s="210"/>
      <c r="B34" s="840"/>
      <c r="C34" s="840"/>
      <c r="D34" s="840"/>
      <c r="E34" s="303"/>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row>
    <row r="35" spans="1:31" ht="18.899999999999999" customHeight="1">
      <c r="A35" s="210"/>
      <c r="B35" s="840" t="s">
        <v>137</v>
      </c>
      <c r="C35" s="840"/>
      <c r="D35" s="840"/>
      <c r="E35" s="303"/>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row>
    <row r="36" spans="1:31" ht="18.899999999999999" customHeight="1">
      <c r="A36" s="210"/>
      <c r="B36" s="840"/>
      <c r="C36" s="840"/>
      <c r="D36" s="840"/>
      <c r="E36" s="203"/>
      <c r="F36" s="230"/>
      <c r="G36" s="230"/>
      <c r="H36" s="230"/>
      <c r="I36" s="230"/>
      <c r="J36" s="100" t="s">
        <v>609</v>
      </c>
      <c r="K36" s="230"/>
      <c r="L36" s="230"/>
      <c r="M36" s="230"/>
      <c r="N36" s="230"/>
      <c r="O36" s="230"/>
      <c r="P36" s="230"/>
      <c r="Q36" s="230"/>
      <c r="R36" s="230"/>
      <c r="S36" s="230"/>
      <c r="T36" s="230"/>
      <c r="U36" s="230"/>
      <c r="V36" s="230"/>
      <c r="W36" s="230"/>
      <c r="X36" s="230"/>
      <c r="Y36" s="230"/>
      <c r="Z36" s="230"/>
      <c r="AA36" s="230"/>
      <c r="AB36" s="230"/>
      <c r="AC36" s="230"/>
      <c r="AD36" s="230"/>
      <c r="AE36" s="230"/>
    </row>
    <row r="37" spans="1:31" ht="18.899999999999999" customHeight="1">
      <c r="A37" s="236"/>
      <c r="B37" s="842"/>
      <c r="C37" s="842"/>
      <c r="D37" s="842"/>
      <c r="E37" s="204"/>
      <c r="F37" s="230"/>
      <c r="G37" s="230"/>
      <c r="H37" s="230"/>
      <c r="I37" s="230"/>
      <c r="J37" s="100" t="s">
        <v>474</v>
      </c>
      <c r="K37" s="230"/>
      <c r="L37" s="230"/>
      <c r="M37" s="230"/>
      <c r="N37" s="230"/>
      <c r="O37" s="230"/>
      <c r="P37" s="230"/>
      <c r="Q37" s="230"/>
      <c r="R37" s="230"/>
      <c r="S37" s="230"/>
      <c r="T37" s="230"/>
      <c r="U37" s="230"/>
      <c r="V37" s="230"/>
      <c r="W37" s="230"/>
      <c r="X37" s="230"/>
      <c r="Y37" s="230"/>
      <c r="Z37" s="230"/>
      <c r="AA37" s="230"/>
      <c r="AB37" s="230"/>
      <c r="AC37" s="230"/>
      <c r="AD37" s="230"/>
      <c r="AE37" s="230"/>
    </row>
    <row r="38" spans="1:31" ht="18.899999999999999" customHeight="1">
      <c r="A38" s="725" t="s">
        <v>648</v>
      </c>
      <c r="B38" s="828" t="s">
        <v>138</v>
      </c>
      <c r="C38" s="828"/>
      <c r="D38" s="828"/>
      <c r="E38" s="829"/>
      <c r="F38" s="100"/>
      <c r="G38" s="100"/>
      <c r="H38" s="100"/>
      <c r="I38" s="100"/>
      <c r="J38" s="26"/>
      <c r="K38" s="100"/>
      <c r="L38" s="100"/>
      <c r="M38" s="100"/>
      <c r="N38" s="100"/>
      <c r="O38" s="100"/>
      <c r="P38" s="100"/>
      <c r="Q38" s="100"/>
      <c r="R38" s="100"/>
      <c r="S38" s="100"/>
      <c r="T38" s="100"/>
      <c r="U38" s="100"/>
      <c r="V38" s="100"/>
      <c r="W38" s="100"/>
      <c r="X38" s="100"/>
      <c r="Y38" s="100"/>
      <c r="Z38" s="100"/>
      <c r="AA38" s="100"/>
      <c r="AB38" s="100"/>
      <c r="AC38" s="100"/>
      <c r="AD38" s="100"/>
      <c r="AE38" s="100"/>
    </row>
    <row r="39" spans="1:31" ht="60.75" customHeight="1">
      <c r="A39" s="725"/>
      <c r="B39" s="831" t="s">
        <v>139</v>
      </c>
      <c r="C39" s="832"/>
      <c r="D39" s="833"/>
      <c r="E39" s="830"/>
      <c r="F39" s="100"/>
      <c r="G39" s="100"/>
      <c r="H39" s="100"/>
      <c r="I39" s="100"/>
      <c r="J39" s="26"/>
      <c r="K39" s="100"/>
      <c r="L39" s="100"/>
      <c r="M39" s="100"/>
      <c r="N39" s="100"/>
      <c r="O39" s="100"/>
      <c r="P39" s="100"/>
      <c r="Q39" s="100"/>
      <c r="R39" s="100"/>
      <c r="S39" s="100"/>
      <c r="T39" s="100"/>
      <c r="U39" s="100"/>
      <c r="V39" s="100"/>
      <c r="W39" s="100"/>
      <c r="X39" s="100"/>
      <c r="Y39" s="100"/>
      <c r="Z39" s="100"/>
      <c r="AA39" s="100"/>
      <c r="AB39" s="100"/>
      <c r="AC39" s="100"/>
      <c r="AD39" s="100"/>
      <c r="AE39" s="100"/>
    </row>
    <row r="40" spans="1:31" ht="105.75" customHeight="1">
      <c r="A40" s="48" t="s">
        <v>649</v>
      </c>
      <c r="B40" s="834" t="s">
        <v>650</v>
      </c>
      <c r="C40" s="835"/>
      <c r="D40" s="836"/>
      <c r="E40" s="524"/>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row>
    <row r="41" spans="1:31" ht="60.75" customHeight="1">
      <c r="A41" s="48" t="s">
        <v>651</v>
      </c>
      <c r="B41" s="834" t="s">
        <v>652</v>
      </c>
      <c r="C41" s="835"/>
      <c r="D41" s="836"/>
      <c r="E41" s="523"/>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row>
    <row r="42" spans="1:31" ht="102" customHeight="1">
      <c r="A42" s="48" t="s">
        <v>653</v>
      </c>
      <c r="B42" s="834" t="s">
        <v>654</v>
      </c>
      <c r="C42" s="835"/>
      <c r="D42" s="836"/>
      <c r="E42" s="525"/>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row>
    <row r="43" spans="1:31" ht="17.100000000000001" customHeight="1">
      <c r="A43" s="207" t="s">
        <v>158</v>
      </c>
      <c r="B43" s="841" t="s">
        <v>140</v>
      </c>
      <c r="C43" s="841"/>
      <c r="D43" s="841"/>
      <c r="E43" s="103"/>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row>
    <row r="44" spans="1:31" ht="17.100000000000001" customHeight="1">
      <c r="A44" s="375" t="s">
        <v>159</v>
      </c>
      <c r="B44" s="838" t="s">
        <v>514</v>
      </c>
      <c r="C44" s="838"/>
      <c r="D44" s="838"/>
      <c r="E44" s="103"/>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row>
    <row r="45" spans="1:31" ht="44.25" customHeight="1">
      <c r="A45" s="375" t="s">
        <v>515</v>
      </c>
      <c r="B45" s="838" t="s">
        <v>516</v>
      </c>
      <c r="C45" s="838"/>
      <c r="D45" s="838"/>
      <c r="E45" s="103"/>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row>
    <row r="46" spans="1:31" ht="36.75" customHeight="1">
      <c r="A46" s="375"/>
      <c r="B46" s="838" t="s">
        <v>517</v>
      </c>
      <c r="C46" s="838"/>
      <c r="D46" s="838"/>
      <c r="E46" s="376" t="s">
        <v>518</v>
      </c>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row>
    <row r="47" spans="1:31" ht="17.100000000000001" customHeight="1">
      <c r="A47" s="375" t="s">
        <v>519</v>
      </c>
      <c r="B47" s="722"/>
      <c r="C47" s="839"/>
      <c r="D47" s="723"/>
      <c r="E47" s="103"/>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row>
    <row r="48" spans="1:31" ht="17.100000000000001" customHeight="1">
      <c r="A48" s="375" t="s">
        <v>28</v>
      </c>
      <c r="B48" s="722"/>
      <c r="C48" s="839"/>
      <c r="D48" s="723"/>
      <c r="E48" s="103"/>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row>
    <row r="49" spans="1:31" ht="17.100000000000001" customHeight="1">
      <c r="A49" s="375" t="s">
        <v>468</v>
      </c>
      <c r="B49" s="722"/>
      <c r="C49" s="839"/>
      <c r="D49" s="723"/>
      <c r="E49" s="103"/>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row>
    <row r="50" spans="1:31" ht="66.75" customHeight="1">
      <c r="A50" s="375" t="s">
        <v>470</v>
      </c>
      <c r="B50" s="838" t="s">
        <v>520</v>
      </c>
      <c r="C50" s="838"/>
      <c r="D50" s="838"/>
      <c r="E50" s="377"/>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row>
    <row r="51" spans="1:31" ht="17.100000000000001" customHeight="1">
      <c r="A51" s="375"/>
      <c r="B51" s="838" t="s">
        <v>517</v>
      </c>
      <c r="C51" s="838"/>
      <c r="D51" s="838"/>
      <c r="E51" s="376" t="s">
        <v>518</v>
      </c>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row>
    <row r="52" spans="1:31" ht="17.100000000000001" customHeight="1">
      <c r="A52" s="375" t="s">
        <v>519</v>
      </c>
      <c r="B52" s="722"/>
      <c r="C52" s="839"/>
      <c r="D52" s="723"/>
      <c r="E52" s="103"/>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row>
    <row r="53" spans="1:31" ht="17.100000000000001" customHeight="1">
      <c r="A53" s="375" t="s">
        <v>28</v>
      </c>
      <c r="B53" s="722"/>
      <c r="C53" s="839"/>
      <c r="D53" s="723"/>
      <c r="E53" s="103"/>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row>
    <row r="54" spans="1:31" ht="17.100000000000001" customHeight="1">
      <c r="A54" s="375" t="s">
        <v>468</v>
      </c>
      <c r="B54" s="722"/>
      <c r="C54" s="839"/>
      <c r="D54" s="723"/>
      <c r="E54" s="103"/>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row>
    <row r="55" spans="1:31" ht="17.100000000000001" customHeight="1">
      <c r="A55" s="378" t="s">
        <v>521</v>
      </c>
      <c r="B55" s="722"/>
      <c r="C55" s="839"/>
      <c r="D55" s="723"/>
      <c r="E55" s="103"/>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row>
    <row r="56" spans="1:31" ht="17.100000000000001" customHeight="1">
      <c r="A56" s="375" t="s">
        <v>469</v>
      </c>
      <c r="B56" s="722"/>
      <c r="C56" s="839"/>
      <c r="D56" s="723"/>
      <c r="E56" s="103"/>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row>
    <row r="57" spans="1:31" ht="17.100000000000001" customHeight="1">
      <c r="A57" s="378" t="s">
        <v>475</v>
      </c>
      <c r="B57" s="722"/>
      <c r="C57" s="839"/>
      <c r="D57" s="723"/>
      <c r="E57" s="103"/>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row>
    <row r="58" spans="1:31" ht="17.100000000000001" customHeight="1">
      <c r="A58" s="207" t="s">
        <v>692</v>
      </c>
      <c r="B58" s="841" t="s">
        <v>141</v>
      </c>
      <c r="C58" s="841"/>
      <c r="D58" s="841"/>
      <c r="E58" s="103"/>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row>
    <row r="59" spans="1:31" ht="17.100000000000001" customHeight="1">
      <c r="A59" s="51" t="s">
        <v>693</v>
      </c>
      <c r="B59" s="840" t="s">
        <v>142</v>
      </c>
      <c r="C59" s="840"/>
      <c r="D59" s="840"/>
      <c r="E59" s="103"/>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row>
    <row r="60" spans="1:31" ht="17.100000000000001" customHeight="1">
      <c r="A60" s="142"/>
      <c r="B60" s="840"/>
      <c r="C60" s="840"/>
      <c r="D60" s="840"/>
      <c r="E60" s="203"/>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row>
    <row r="61" spans="1:31" ht="17.100000000000001" customHeight="1">
      <c r="A61" s="135"/>
      <c r="B61" s="842"/>
      <c r="C61" s="842"/>
      <c r="D61" s="842"/>
      <c r="E61" s="204"/>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row>
    <row r="62" spans="1:31" ht="17.100000000000001" customHeight="1">
      <c r="A62" s="142" t="s">
        <v>694</v>
      </c>
      <c r="B62" s="837" t="s">
        <v>143</v>
      </c>
      <c r="C62" s="837"/>
      <c r="D62" s="837"/>
      <c r="E62" s="205"/>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row>
    <row r="63" spans="1:31" ht="17.100000000000001" customHeight="1">
      <c r="A63" s="142"/>
      <c r="B63" s="840" t="s">
        <v>172</v>
      </c>
      <c r="C63" s="840"/>
      <c r="D63" s="840"/>
      <c r="E63" s="203"/>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row>
    <row r="64" spans="1:31" ht="17.100000000000001" customHeight="1">
      <c r="A64" s="51" t="s">
        <v>695</v>
      </c>
      <c r="B64" s="848" t="s">
        <v>153</v>
      </c>
      <c r="C64" s="849"/>
      <c r="D64" s="850"/>
      <c r="E64" s="206"/>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row>
    <row r="65" spans="1:31" ht="17.100000000000001" customHeight="1">
      <c r="A65" s="142"/>
      <c r="B65" s="840" t="s">
        <v>144</v>
      </c>
      <c r="C65" s="840"/>
      <c r="D65" s="840"/>
      <c r="E65" s="203"/>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row>
    <row r="66" spans="1:31" ht="17.100000000000001" customHeight="1">
      <c r="A66" s="142"/>
      <c r="B66" s="840" t="s">
        <v>145</v>
      </c>
      <c r="C66" s="840"/>
      <c r="D66" s="840"/>
      <c r="E66" s="203"/>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row>
    <row r="67" spans="1:31" ht="17.100000000000001" customHeight="1">
      <c r="A67" s="135"/>
      <c r="B67" s="842" t="s">
        <v>146</v>
      </c>
      <c r="C67" s="842"/>
      <c r="D67" s="842"/>
      <c r="E67" s="204"/>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row>
    <row r="68" spans="1:31" ht="17.100000000000001" customHeight="1">
      <c r="A68" s="51" t="s">
        <v>160</v>
      </c>
      <c r="B68" s="843" t="s">
        <v>147</v>
      </c>
      <c r="C68" s="843"/>
      <c r="D68" s="843"/>
      <c r="E68" s="206"/>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row>
    <row r="69" spans="1:31" ht="17.100000000000001" customHeight="1">
      <c r="A69" s="142"/>
      <c r="B69" s="840" t="s">
        <v>148</v>
      </c>
      <c r="C69" s="840"/>
      <c r="D69" s="840"/>
      <c r="E69" s="203"/>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row>
    <row r="70" spans="1:31" ht="17.100000000000001" customHeight="1">
      <c r="A70" s="142"/>
      <c r="B70" s="840" t="s">
        <v>149</v>
      </c>
      <c r="C70" s="840"/>
      <c r="D70" s="840"/>
      <c r="E70" s="203"/>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row>
    <row r="71" spans="1:31" ht="17.100000000000001" customHeight="1">
      <c r="A71" s="142"/>
      <c r="B71" s="840"/>
      <c r="C71" s="840"/>
      <c r="D71" s="840"/>
      <c r="E71" s="203"/>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row>
    <row r="72" spans="1:31" ht="17.100000000000001" customHeight="1">
      <c r="A72" s="142"/>
      <c r="B72" s="840"/>
      <c r="C72" s="840"/>
      <c r="D72" s="840"/>
      <c r="E72" s="203"/>
      <c r="F72" s="230"/>
      <c r="G72" s="230"/>
      <c r="H72" s="237">
        <v>2</v>
      </c>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row>
    <row r="73" spans="1:31" ht="17.100000000000001" customHeight="1">
      <c r="A73" s="142"/>
      <c r="B73" s="840" t="s">
        <v>150</v>
      </c>
      <c r="C73" s="840"/>
      <c r="D73" s="840"/>
      <c r="E73" s="203"/>
      <c r="F73" s="230"/>
      <c r="G73" s="230"/>
      <c r="H73" s="230"/>
      <c r="I73" s="230"/>
      <c r="J73" s="230"/>
      <c r="K73" s="230"/>
      <c r="L73" s="230"/>
      <c r="M73" s="230"/>
      <c r="N73" s="230"/>
      <c r="O73" s="230"/>
      <c r="P73" s="230"/>
      <c r="Q73" s="230"/>
      <c r="R73" s="230"/>
      <c r="S73" s="230"/>
      <c r="T73" s="230"/>
      <c r="U73" s="230"/>
      <c r="V73" s="230"/>
      <c r="W73" s="230"/>
      <c r="X73" s="230"/>
      <c r="Y73" s="230"/>
      <c r="Z73" s="117"/>
      <c r="AA73" s="117"/>
      <c r="AB73" s="117"/>
    </row>
    <row r="74" spans="1:31" ht="17.100000000000001" customHeight="1">
      <c r="A74" s="142"/>
      <c r="B74" s="840" t="s">
        <v>151</v>
      </c>
      <c r="C74" s="840"/>
      <c r="D74" s="840"/>
      <c r="E74" s="203"/>
      <c r="Z74" s="117"/>
      <c r="AA74" s="117"/>
      <c r="AB74" s="117"/>
    </row>
    <row r="75" spans="1:31" ht="18.899999999999999" customHeight="1">
      <c r="A75" s="142"/>
      <c r="B75" s="845" t="s">
        <v>151</v>
      </c>
      <c r="C75" s="846"/>
      <c r="D75" s="847"/>
      <c r="E75" s="218" t="str">
        <f>IF(H72=1,"Saving Account","Current Account")</f>
        <v>Current Account</v>
      </c>
      <c r="Z75" s="117"/>
      <c r="AA75" s="117"/>
      <c r="AB75" s="117"/>
    </row>
    <row r="76" spans="1:31" ht="33" customHeight="1">
      <c r="A76" s="109" t="s">
        <v>161</v>
      </c>
      <c r="B76" s="844" t="s">
        <v>152</v>
      </c>
      <c r="C76" s="844"/>
      <c r="D76" s="844"/>
      <c r="E76" s="103"/>
    </row>
    <row r="77" spans="1:31" ht="48" customHeight="1">
      <c r="A77" s="109" t="s">
        <v>162</v>
      </c>
      <c r="B77" s="844" t="s">
        <v>164</v>
      </c>
      <c r="C77" s="844"/>
      <c r="D77" s="844"/>
      <c r="E77" s="103"/>
    </row>
    <row r="78" spans="1:31" ht="50.25" customHeight="1">
      <c r="A78" s="763" t="s">
        <v>163</v>
      </c>
      <c r="B78" s="763"/>
      <c r="C78" s="763"/>
      <c r="D78" s="763"/>
      <c r="E78" s="763"/>
    </row>
    <row r="79" spans="1:31" ht="23.25" customHeight="1">
      <c r="A79" s="530"/>
      <c r="B79" s="530"/>
      <c r="C79" s="530"/>
      <c r="D79" s="530"/>
      <c r="E79" s="530"/>
    </row>
    <row r="80" spans="1:31" ht="13.5" customHeight="1">
      <c r="A80" s="857" t="s">
        <v>696</v>
      </c>
      <c r="B80" s="857"/>
      <c r="C80" s="857"/>
      <c r="D80" s="857"/>
      <c r="E80" s="857"/>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row>
    <row r="81" spans="1:5" ht="16.5" customHeight="1">
      <c r="A81" s="515"/>
      <c r="B81" s="515"/>
      <c r="C81" s="515"/>
      <c r="D81" s="515"/>
      <c r="E81" s="515"/>
    </row>
    <row r="82" spans="1:5" ht="16.5" customHeight="1">
      <c r="A82" s="678" t="s">
        <v>697</v>
      </c>
      <c r="B82" s="678"/>
      <c r="C82" s="678"/>
      <c r="D82" s="678"/>
      <c r="E82" s="678"/>
    </row>
    <row r="83" spans="1:5" ht="4.5" customHeight="1">
      <c r="A83" s="515"/>
      <c r="B83" s="515"/>
      <c r="C83" s="515"/>
      <c r="D83" s="515"/>
      <c r="E83" s="515"/>
    </row>
    <row r="84" spans="1:5" ht="16.5" customHeight="1">
      <c r="A84" s="678" t="s">
        <v>698</v>
      </c>
      <c r="B84" s="678"/>
      <c r="C84" s="678"/>
      <c r="D84" s="678"/>
      <c r="E84" s="678"/>
    </row>
    <row r="85" spans="1:5" ht="9.75" customHeight="1">
      <c r="A85" s="515"/>
      <c r="B85" s="515"/>
      <c r="C85" s="515"/>
      <c r="D85" s="515"/>
      <c r="E85" s="515"/>
    </row>
    <row r="86" spans="1:5" ht="16.5" customHeight="1">
      <c r="A86" s="678" t="s">
        <v>699</v>
      </c>
      <c r="B86" s="678"/>
      <c r="C86" s="678"/>
      <c r="D86" s="678"/>
      <c r="E86" s="678"/>
    </row>
    <row r="87" spans="1:5" ht="9" customHeight="1">
      <c r="A87" s="515"/>
      <c r="B87" s="515"/>
      <c r="C87" s="515"/>
      <c r="D87" s="515"/>
      <c r="E87" s="515"/>
    </row>
    <row r="88" spans="1:5" ht="16.5" customHeight="1">
      <c r="A88" s="678" t="s">
        <v>700</v>
      </c>
      <c r="B88" s="678"/>
      <c r="C88" s="678"/>
      <c r="D88" s="678"/>
      <c r="E88" s="678"/>
    </row>
    <row r="89" spans="1:5" ht="9" customHeight="1">
      <c r="A89" s="515"/>
      <c r="B89" s="515"/>
      <c r="C89" s="515"/>
      <c r="D89" s="515"/>
      <c r="E89" s="515"/>
    </row>
    <row r="90" spans="1:5" ht="42" customHeight="1">
      <c r="A90" s="678" t="s">
        <v>701</v>
      </c>
      <c r="B90" s="678"/>
      <c r="C90" s="678"/>
      <c r="D90" s="678"/>
      <c r="E90" s="678"/>
    </row>
    <row r="91" spans="1:5" ht="10.5" customHeight="1">
      <c r="D91" s="62"/>
    </row>
    <row r="92" spans="1:5" ht="24.9" customHeight="1">
      <c r="A92" s="37" t="s">
        <v>6</v>
      </c>
      <c r="B92" s="123" t="str">
        <f>'Attach 3(JV)'!B24</f>
        <v>--</v>
      </c>
      <c r="D92" s="62" t="s">
        <v>4</v>
      </c>
      <c r="E92" s="294" t="str">
        <f>'Attach 3(JV)'!E24</f>
        <v/>
      </c>
    </row>
    <row r="93" spans="1:5" ht="34.5" customHeight="1">
      <c r="A93" s="37" t="s">
        <v>7</v>
      </c>
      <c r="B93" s="294" t="str">
        <f>'Attach 3(JV)'!B25</f>
        <v/>
      </c>
      <c r="D93" s="62" t="s">
        <v>5</v>
      </c>
      <c r="E93" s="294" t="str">
        <f>'Attach 3(JV)'!E25</f>
        <v/>
      </c>
    </row>
    <row r="94" spans="1:5" ht="24.9" customHeight="1">
      <c r="D94" s="62"/>
      <c r="E94" s="87"/>
    </row>
    <row r="95" spans="1:5" ht="48" customHeight="1">
      <c r="A95" s="39"/>
    </row>
    <row r="96" spans="1:5" ht="96" customHeight="1"/>
    <row r="97" spans="1:1" ht="20.100000000000001" customHeight="1">
      <c r="A97" s="39"/>
    </row>
    <row r="98" spans="1:1" ht="46.5" customHeight="1"/>
    <row r="99" spans="1:1" ht="20.100000000000001" customHeight="1">
      <c r="A99" s="39"/>
    </row>
    <row r="100" spans="1:1" ht="20.100000000000001" customHeight="1"/>
    <row r="101" spans="1:1" ht="20.100000000000001" customHeight="1">
      <c r="A101" s="39"/>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sheetData>
  <sheetProtection algorithmName="SHA-512" hashValue="cD5Uc40xptMpP6S1oRVnCpml2jKq/iph3VxkdkhdLGgnVLcTjYKghXOZgYM7RN8iFMnigfffagPD3f08HRberA==" saltValue="7ga6GOWxpMVZi+Jhr7Qjag==" spinCount="100000" sheet="1" formatColumns="0" formatRows="0" selectLockedCells="1"/>
  <customSheetViews>
    <customSheetView guid="{EE1EF9E3-13BF-4B61-B562-C1E8D153AF15}" showPageBreaks="1" showGridLines="0" fitToPage="1" printArea="1" hiddenRows="1" hiddenColumns="1" view="pageBreakPreview" topLeftCell="A83">
      <selection activeCell="E23" sqref="E23"/>
      <rowBreaks count="1" manualBreakCount="1">
        <brk id="34" max="4" man="1"/>
      </rowBreaks>
      <pageMargins left="0.75" right="0.63" top="0.57999999999999996" bottom="0.6" header="0.34" footer="0.35"/>
      <pageSetup scale="80"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52F2C04E-6775-4163-A63C-A853FCC713DD}" showPageBreaks="1" showGridLines="0" fitToPage="1" printArea="1" hiddenRows="1" hiddenColumns="1" view="pageBreakPreview" topLeftCell="A20">
      <selection activeCell="E42" sqref="E42"/>
      <rowBreaks count="1" manualBreakCount="1">
        <brk id="34" max="4" man="1"/>
      </rowBreaks>
      <pageMargins left="0.75" right="0.63" top="0.57999999999999996" bottom="0.6" header="0.34" footer="0.35"/>
      <pageSetup scale="80" fitToHeight="0" orientation="portrait" r:id="rId27"/>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0" fitToHeight="0" orientation="portrait" r:id="rId28"/>
  <headerFooter alignWithMargins="0">
    <oddFooter>&amp;R&amp;"Book Antiqua,Bold"&amp;8 Page &amp;P of &amp;N</oddFooter>
  </headerFooter>
  <rowBreaks count="1" manualBreakCount="1">
    <brk id="34"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22860</xdr:rowOff>
                  </from>
                  <to>
                    <xdr:col>3</xdr:col>
                    <xdr:colOff>609600</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topLeftCell="A19" zoomScaleSheetLayoutView="100" workbookViewId="0">
      <selection activeCell="H24" sqref="H24:L24"/>
    </sheetView>
  </sheetViews>
  <sheetFormatPr defaultColWidth="9.109375" defaultRowHeight="14.4"/>
  <cols>
    <col min="1" max="1" width="12.109375" style="30" customWidth="1"/>
    <col min="2" max="2" width="18.109375" style="30" customWidth="1"/>
    <col min="3" max="5" width="7.44140625" style="30" customWidth="1"/>
    <col min="6" max="8" width="7.44140625" style="25" customWidth="1"/>
    <col min="9" max="12" width="7.44140625" style="26" customWidth="1"/>
    <col min="13" max="54" width="9.109375" style="100"/>
    <col min="55" max="16384" width="9.109375" style="26"/>
  </cols>
  <sheetData>
    <row r="1" spans="1:26" ht="28.5" customHeight="1">
      <c r="A1" s="674" t="str">
        <f>'Attach 3(JV)'!A1</f>
        <v>Specification No. :5002002376/OTHERS/DOM/A02-CC CS -3</v>
      </c>
      <c r="B1" s="674"/>
      <c r="C1" s="674"/>
      <c r="D1" s="674"/>
      <c r="E1" s="674"/>
      <c r="F1" s="674"/>
      <c r="G1" s="674"/>
      <c r="H1" s="682" t="str">
        <f>"Attachment-16 " &amp; 'Attach 3(JV)'!AT1</f>
        <v xml:space="preserve">Attachment-16 </v>
      </c>
      <c r="I1" s="682"/>
      <c r="J1" s="682"/>
      <c r="K1" s="682"/>
      <c r="L1" s="682"/>
    </row>
    <row r="2" spans="1:26" ht="11.25" customHeight="1">
      <c r="Z2" s="169">
        <f>'Attach 3(JV)'!Z2</f>
        <v>0</v>
      </c>
    </row>
    <row r="3" spans="1:26" ht="84.75" customHeight="1">
      <c r="A3" s="728" t="str">
        <f>'Attach 3(JV)'!A3</f>
        <v>“Nagda Solar PV Power Plant Package SP01” associated with Nagda Solar Power Project</v>
      </c>
      <c r="B3" s="729"/>
      <c r="C3" s="729"/>
      <c r="D3" s="729"/>
      <c r="E3" s="729"/>
      <c r="F3" s="729"/>
      <c r="G3" s="729"/>
      <c r="H3" s="729"/>
      <c r="I3" s="729"/>
      <c r="J3" s="729"/>
      <c r="K3" s="729"/>
      <c r="L3" s="729"/>
    </row>
    <row r="4" spans="1:26" ht="15.9" customHeight="1">
      <c r="A4" s="29"/>
      <c r="H4" s="31"/>
      <c r="I4" s="11"/>
    </row>
    <row r="5" spans="1:26" ht="20.100000000000001" customHeight="1">
      <c r="A5" s="666" t="s">
        <v>8</v>
      </c>
      <c r="B5" s="666"/>
      <c r="C5" s="666"/>
      <c r="D5" s="666"/>
      <c r="E5" s="666"/>
      <c r="F5" s="666"/>
      <c r="G5" s="666"/>
      <c r="H5" s="666"/>
      <c r="I5" s="666"/>
      <c r="J5" s="666"/>
      <c r="K5" s="666"/>
      <c r="L5" s="666"/>
    </row>
    <row r="6" spans="1:26" ht="15.9" customHeight="1">
      <c r="A6" s="33"/>
      <c r="H6" s="31"/>
      <c r="I6" s="13"/>
    </row>
    <row r="7" spans="1:26" ht="20.100000000000001" customHeight="1">
      <c r="A7" s="34" t="str">
        <f>'Attach 3(JV)'!A7</f>
        <v>Bidder’s Name and Address (Sole Bidder) :</v>
      </c>
      <c r="G7" s="16" t="str">
        <f>'Attach 3(JV)'!E7</f>
        <v>To:</v>
      </c>
      <c r="I7" s="13"/>
    </row>
    <row r="8" spans="1:26" ht="36" customHeight="1">
      <c r="A8" s="664" t="str">
        <f>'Attach 3(JV)'!A8</f>
        <v/>
      </c>
      <c r="B8" s="664"/>
      <c r="C8" s="664"/>
      <c r="D8" s="664"/>
      <c r="E8" s="664"/>
      <c r="F8" s="664"/>
      <c r="G8" s="12" t="str">
        <f>'Attach 3(JV)'!E8</f>
        <v>Contract Services</v>
      </c>
      <c r="I8" s="13"/>
    </row>
    <row r="9" spans="1:26" ht="20.100000000000001" customHeight="1">
      <c r="A9" s="14" t="s">
        <v>349</v>
      </c>
      <c r="B9" s="676" t="str">
        <f>'Attach 3(JV)'!B9</f>
        <v/>
      </c>
      <c r="C9" s="676"/>
      <c r="D9" s="676"/>
      <c r="E9" s="676"/>
      <c r="F9" s="676"/>
      <c r="G9" s="12" t="str">
        <f>'Attach 3(JV)'!E9</f>
        <v>Power Grid Corporation of India Ltd.,</v>
      </c>
      <c r="I9" s="13"/>
    </row>
    <row r="10" spans="1:26" ht="20.100000000000001" customHeight="1">
      <c r="A10" s="14" t="s">
        <v>351</v>
      </c>
      <c r="B10" s="676" t="str">
        <f>'Attach 3(JV)'!B10</f>
        <v/>
      </c>
      <c r="C10" s="676"/>
      <c r="D10" s="676"/>
      <c r="E10" s="676"/>
      <c r="F10" s="676"/>
      <c r="G10" s="12" t="str">
        <f>'Attach 3(JV)'!E10</f>
        <v>"Saudamini", Plot No. 2, Sector 29</v>
      </c>
      <c r="I10" s="13"/>
    </row>
    <row r="11" spans="1:26" ht="20.100000000000001" customHeight="1">
      <c r="B11" s="676" t="str">
        <f>'Attach 3(JV)'!B11</f>
        <v/>
      </c>
      <c r="C11" s="676"/>
      <c r="D11" s="676"/>
      <c r="E11" s="676"/>
      <c r="F11" s="676"/>
      <c r="G11" s="12" t="str">
        <f>'Attach 3(JV)'!E11</f>
        <v>Gurgaon (Haryana) - 122001</v>
      </c>
    </row>
    <row r="12" spans="1:26" ht="20.100000000000001" customHeight="1">
      <c r="A12" s="33"/>
      <c r="B12" s="676" t="str">
        <f>'Attach 3(JV)'!B12</f>
        <v/>
      </c>
      <c r="C12" s="676"/>
      <c r="D12" s="676"/>
      <c r="E12" s="676"/>
      <c r="F12" s="676"/>
      <c r="G12" s="12"/>
    </row>
    <row r="13" spans="1:26" ht="15.9" customHeight="1">
      <c r="A13" s="33"/>
      <c r="B13" s="149"/>
      <c r="C13" s="149"/>
      <c r="D13" s="149"/>
      <c r="E13" s="149"/>
      <c r="F13" s="149"/>
    </row>
    <row r="14" spans="1:26" ht="20.100000000000001" customHeight="1">
      <c r="A14" s="30" t="s">
        <v>344</v>
      </c>
    </row>
    <row r="15" spans="1:26" ht="20.100000000000001" customHeight="1">
      <c r="A15" s="33"/>
    </row>
    <row r="16" spans="1:26" ht="57.75" customHeight="1">
      <c r="A16" s="763" t="s">
        <v>11</v>
      </c>
      <c r="B16" s="763"/>
      <c r="C16" s="763"/>
      <c r="D16" s="763"/>
      <c r="E16" s="763"/>
      <c r="F16" s="763"/>
      <c r="G16" s="763"/>
      <c r="H16" s="763"/>
      <c r="I16" s="763"/>
      <c r="J16" s="763"/>
      <c r="K16" s="763"/>
      <c r="L16" s="763"/>
    </row>
    <row r="17" spans="1:12" ht="20.100000000000001" customHeight="1">
      <c r="A17" s="105">
        <v>1</v>
      </c>
      <c r="B17" s="106" t="s">
        <v>12</v>
      </c>
    </row>
    <row r="18" spans="1:12" ht="82.5" customHeight="1">
      <c r="A18" s="55"/>
      <c r="B18" s="860" t="s">
        <v>13</v>
      </c>
      <c r="C18" s="860"/>
      <c r="D18" s="860"/>
      <c r="E18" s="860"/>
      <c r="F18" s="860"/>
      <c r="G18" s="860"/>
      <c r="H18" s="860"/>
      <c r="I18" s="860"/>
      <c r="J18" s="860"/>
      <c r="K18" s="860"/>
      <c r="L18" s="860"/>
    </row>
    <row r="19" spans="1:12" ht="60.75" customHeight="1">
      <c r="A19" s="56">
        <v>1.1000000000000001</v>
      </c>
      <c r="B19" s="878" t="s">
        <v>14</v>
      </c>
      <c r="C19" s="878"/>
      <c r="D19" s="878"/>
      <c r="E19" s="878"/>
      <c r="F19" s="878"/>
      <c r="G19" s="878"/>
      <c r="H19" s="878"/>
      <c r="I19" s="878"/>
      <c r="J19" s="878"/>
      <c r="K19" s="878"/>
      <c r="L19" s="878"/>
    </row>
    <row r="20" spans="1:12" ht="33" customHeight="1">
      <c r="A20" s="55"/>
      <c r="B20" s="872" t="str">
        <f>IF('Names of Bidder'!I6="Sole Bidder","Name of the Bidder (Sole Bidder)", "Name of Bidder (Lead Partner)")</f>
        <v>Name of the Bidder (Sole Bidder)</v>
      </c>
      <c r="C20" s="872"/>
      <c r="D20" s="872"/>
      <c r="E20" s="872"/>
      <c r="F20" s="872"/>
      <c r="G20" s="872"/>
      <c r="H20" s="879" t="str">
        <f>B9</f>
        <v/>
      </c>
      <c r="I20" s="879"/>
      <c r="J20" s="879"/>
      <c r="K20" s="879"/>
      <c r="L20" s="879"/>
    </row>
    <row r="21" spans="1:12" ht="33" customHeight="1">
      <c r="A21" s="36"/>
      <c r="B21" s="872" t="s">
        <v>15</v>
      </c>
      <c r="C21" s="872"/>
      <c r="D21" s="872"/>
      <c r="E21" s="872"/>
      <c r="F21" s="872"/>
      <c r="G21" s="872"/>
      <c r="H21" s="864" t="s">
        <v>56</v>
      </c>
      <c r="I21" s="864"/>
      <c r="J21" s="864"/>
      <c r="K21" s="864"/>
      <c r="L21" s="864"/>
    </row>
    <row r="22" spans="1:12" ht="33" customHeight="1">
      <c r="A22" s="36"/>
      <c r="B22" s="872" t="s">
        <v>16</v>
      </c>
      <c r="C22" s="872"/>
      <c r="D22" s="872"/>
      <c r="E22" s="872"/>
      <c r="F22" s="872"/>
      <c r="G22" s="872"/>
      <c r="H22" s="864"/>
      <c r="I22" s="864"/>
      <c r="J22" s="864"/>
      <c r="K22" s="864"/>
      <c r="L22" s="864"/>
    </row>
    <row r="23" spans="1:12" ht="33" customHeight="1">
      <c r="A23" s="36"/>
      <c r="B23" s="872" t="s">
        <v>17</v>
      </c>
      <c r="C23" s="872"/>
      <c r="D23" s="872"/>
      <c r="E23" s="872"/>
      <c r="F23" s="872"/>
      <c r="G23" s="872"/>
      <c r="H23" s="864"/>
      <c r="I23" s="864"/>
      <c r="J23" s="864"/>
      <c r="K23" s="864"/>
      <c r="L23" s="864"/>
    </row>
    <row r="24" spans="1:12" ht="33" customHeight="1">
      <c r="A24" s="36"/>
      <c r="B24" s="872" t="s">
        <v>18</v>
      </c>
      <c r="C24" s="872"/>
      <c r="D24" s="872"/>
      <c r="E24" s="872"/>
      <c r="F24" s="872"/>
      <c r="G24" s="872"/>
      <c r="H24" s="864"/>
      <c r="I24" s="864"/>
      <c r="J24" s="864"/>
      <c r="K24" s="864"/>
      <c r="L24" s="864"/>
    </row>
    <row r="25" spans="1:12" ht="6" customHeight="1">
      <c r="A25" s="36"/>
      <c r="B25" s="199"/>
      <c r="C25" s="199"/>
      <c r="D25" s="199"/>
      <c r="E25" s="199"/>
      <c r="F25" s="199"/>
      <c r="G25" s="199"/>
      <c r="H25" s="200"/>
      <c r="I25" s="200"/>
      <c r="J25" s="200"/>
      <c r="K25" s="200"/>
      <c r="L25" s="200"/>
    </row>
    <row r="26" spans="1:12" ht="18.899999999999999" customHeight="1">
      <c r="A26" s="56">
        <v>1.2</v>
      </c>
      <c r="B26" s="877" t="s">
        <v>174</v>
      </c>
      <c r="C26" s="877"/>
      <c r="D26" s="877"/>
      <c r="E26" s="877"/>
      <c r="F26" s="877"/>
      <c r="G26" s="877"/>
      <c r="H26" s="877"/>
      <c r="I26" s="877"/>
      <c r="J26" s="877"/>
      <c r="K26" s="877"/>
      <c r="L26" s="877"/>
    </row>
    <row r="27" spans="1:12" ht="18.899999999999999" customHeight="1">
      <c r="A27" s="59" t="s">
        <v>19</v>
      </c>
      <c r="B27" s="104" t="s">
        <v>20</v>
      </c>
      <c r="C27" s="104"/>
      <c r="D27" s="107"/>
      <c r="E27" s="107"/>
    </row>
    <row r="28" spans="1:12" ht="18.899999999999999" customHeight="1">
      <c r="A28" s="36"/>
      <c r="B28" s="841" t="s">
        <v>21</v>
      </c>
      <c r="C28" s="841"/>
      <c r="D28" s="762"/>
      <c r="E28" s="762"/>
      <c r="F28" s="762"/>
      <c r="G28" s="762"/>
      <c r="H28" s="762"/>
      <c r="I28" s="762"/>
      <c r="J28" s="762"/>
      <c r="K28" s="762"/>
      <c r="L28" s="762"/>
    </row>
    <row r="29" spans="1:12" ht="18.899999999999999" customHeight="1">
      <c r="A29" s="36"/>
      <c r="B29" s="875" t="s">
        <v>22</v>
      </c>
      <c r="C29" s="876"/>
      <c r="D29" s="871"/>
      <c r="E29" s="871"/>
      <c r="F29" s="871"/>
      <c r="G29" s="871"/>
      <c r="H29" s="871"/>
      <c r="I29" s="871"/>
      <c r="J29" s="871"/>
      <c r="K29" s="871"/>
      <c r="L29" s="871"/>
    </row>
    <row r="30" spans="1:12" ht="18.899999999999999" customHeight="1">
      <c r="A30" s="36"/>
      <c r="B30" s="110"/>
      <c r="C30" s="57"/>
      <c r="D30" s="873"/>
      <c r="E30" s="873"/>
      <c r="F30" s="873"/>
      <c r="G30" s="873"/>
      <c r="H30" s="873"/>
      <c r="I30" s="873"/>
      <c r="J30" s="873"/>
      <c r="K30" s="873"/>
      <c r="L30" s="873"/>
    </row>
    <row r="31" spans="1:12" ht="18.899999999999999" customHeight="1">
      <c r="A31" s="36"/>
      <c r="B31" s="110"/>
      <c r="C31" s="57"/>
      <c r="D31" s="873"/>
      <c r="E31" s="873"/>
      <c r="F31" s="873"/>
      <c r="G31" s="873"/>
      <c r="H31" s="873"/>
      <c r="I31" s="873"/>
      <c r="J31" s="873"/>
      <c r="K31" s="873"/>
      <c r="L31" s="873"/>
    </row>
    <row r="32" spans="1:12" ht="18.899999999999999" customHeight="1">
      <c r="A32" s="36"/>
      <c r="B32" s="111"/>
      <c r="C32" s="58"/>
      <c r="D32" s="874"/>
      <c r="E32" s="874"/>
      <c r="F32" s="874"/>
      <c r="G32" s="874"/>
      <c r="H32" s="874"/>
      <c r="I32" s="874"/>
      <c r="J32" s="874"/>
      <c r="K32" s="874"/>
      <c r="L32" s="874"/>
    </row>
    <row r="33" spans="1:54" ht="18.899999999999999" customHeight="1">
      <c r="A33" s="36"/>
      <c r="B33" s="841" t="s">
        <v>23</v>
      </c>
      <c r="C33" s="841"/>
      <c r="D33" s="762"/>
      <c r="E33" s="762"/>
      <c r="F33" s="762"/>
      <c r="G33" s="762"/>
      <c r="H33" s="762"/>
      <c r="I33" s="762"/>
      <c r="J33" s="762"/>
      <c r="K33" s="762"/>
      <c r="L33" s="762"/>
    </row>
    <row r="34" spans="1:54" ht="18.899999999999999" customHeight="1">
      <c r="A34" s="36"/>
      <c r="B34" s="841" t="s">
        <v>24</v>
      </c>
      <c r="C34" s="841"/>
      <c r="D34" s="762"/>
      <c r="E34" s="762"/>
      <c r="F34" s="762"/>
      <c r="G34" s="762"/>
      <c r="H34" s="762"/>
      <c r="I34" s="762"/>
      <c r="J34" s="762"/>
      <c r="K34" s="762"/>
      <c r="L34" s="762"/>
    </row>
    <row r="35" spans="1:54" ht="18.899999999999999" customHeight="1">
      <c r="A35" s="36"/>
      <c r="B35" s="841" t="s">
        <v>25</v>
      </c>
      <c r="C35" s="841"/>
      <c r="D35" s="762"/>
      <c r="E35" s="762"/>
      <c r="F35" s="762"/>
      <c r="G35" s="762"/>
      <c r="H35" s="762"/>
      <c r="I35" s="762"/>
      <c r="J35" s="762"/>
      <c r="K35" s="762"/>
      <c r="L35" s="762"/>
    </row>
    <row r="36" spans="1:54" ht="18.899999999999999" customHeight="1">
      <c r="A36" s="36"/>
      <c r="B36" s="841" t="s">
        <v>26</v>
      </c>
      <c r="C36" s="841"/>
      <c r="D36" s="762"/>
      <c r="E36" s="762"/>
      <c r="F36" s="762"/>
      <c r="G36" s="762"/>
      <c r="H36" s="762"/>
      <c r="I36" s="762"/>
      <c r="J36" s="762"/>
      <c r="K36" s="762"/>
      <c r="L36" s="762"/>
    </row>
    <row r="37" spans="1:54" ht="8.1" customHeight="1">
      <c r="A37" s="36"/>
      <c r="B37" s="112"/>
      <c r="C37" s="112"/>
      <c r="D37" s="113"/>
      <c r="E37" s="113"/>
      <c r="F37" s="113"/>
      <c r="G37" s="113"/>
      <c r="H37" s="113"/>
      <c r="I37" s="113"/>
      <c r="J37" s="113"/>
      <c r="K37" s="113"/>
      <c r="L37" s="113"/>
    </row>
    <row r="38" spans="1:54" ht="61.5" customHeight="1">
      <c r="A38" s="60" t="s">
        <v>28</v>
      </c>
      <c r="B38" s="860" t="s">
        <v>27</v>
      </c>
      <c r="C38" s="860"/>
      <c r="D38" s="860"/>
      <c r="E38" s="860"/>
      <c r="F38" s="860"/>
      <c r="G38" s="860"/>
      <c r="H38" s="860"/>
      <c r="I38" s="860"/>
      <c r="J38" s="860"/>
      <c r="K38" s="860"/>
      <c r="L38" s="860"/>
    </row>
    <row r="39" spans="1:54" ht="33.75" customHeight="1">
      <c r="A39" s="36"/>
      <c r="B39" s="109" t="s">
        <v>347</v>
      </c>
      <c r="C39" s="869" t="s">
        <v>29</v>
      </c>
      <c r="D39" s="869"/>
      <c r="E39" s="869"/>
      <c r="F39" s="869"/>
      <c r="G39" s="869" t="s">
        <v>30</v>
      </c>
      <c r="H39" s="869"/>
      <c r="I39" s="869" t="s">
        <v>31</v>
      </c>
      <c r="J39" s="869"/>
      <c r="K39" s="869"/>
      <c r="L39" s="869"/>
    </row>
    <row r="40" spans="1:54" ht="38.1" customHeight="1">
      <c r="B40" s="120"/>
      <c r="C40" s="762"/>
      <c r="D40" s="762"/>
      <c r="E40" s="762"/>
      <c r="F40" s="762"/>
      <c r="G40" s="858"/>
      <c r="H40" s="858"/>
      <c r="I40" s="762"/>
      <c r="J40" s="762"/>
      <c r="K40" s="762"/>
      <c r="L40" s="762"/>
    </row>
    <row r="41" spans="1:54" ht="38.1" customHeight="1">
      <c r="A41" s="36"/>
      <c r="B41" s="120"/>
      <c r="C41" s="762"/>
      <c r="D41" s="762"/>
      <c r="E41" s="762"/>
      <c r="F41" s="762"/>
      <c r="G41" s="858"/>
      <c r="H41" s="858"/>
      <c r="I41" s="762"/>
      <c r="J41" s="762"/>
      <c r="K41" s="762"/>
      <c r="L41" s="762"/>
    </row>
    <row r="42" spans="1:54" ht="20.100000000000001" customHeight="1">
      <c r="A42" s="105">
        <v>2</v>
      </c>
      <c r="B42" s="114" t="s">
        <v>32</v>
      </c>
    </row>
    <row r="43" spans="1:54" ht="78.75" customHeight="1">
      <c r="B43" s="860" t="s">
        <v>33</v>
      </c>
      <c r="C43" s="860"/>
      <c r="D43" s="860"/>
      <c r="E43" s="860"/>
      <c r="F43" s="860"/>
      <c r="G43" s="860"/>
      <c r="H43" s="860"/>
      <c r="I43" s="860"/>
      <c r="J43" s="860"/>
      <c r="K43" s="860"/>
      <c r="L43" s="860"/>
    </row>
    <row r="44" spans="1:54" s="25" customFormat="1" ht="34.5" customHeight="1">
      <c r="A44" s="56">
        <v>2.1</v>
      </c>
      <c r="B44" s="860" t="s">
        <v>34</v>
      </c>
      <c r="C44" s="860"/>
      <c r="D44" s="860"/>
      <c r="E44" s="860"/>
      <c r="F44" s="860"/>
      <c r="G44" s="860"/>
      <c r="H44" s="860"/>
      <c r="I44" s="860"/>
      <c r="J44" s="860"/>
      <c r="K44" s="860"/>
      <c r="L44" s="860"/>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109" t="s">
        <v>35</v>
      </c>
      <c r="C45" s="869" t="s">
        <v>36</v>
      </c>
      <c r="D45" s="869"/>
      <c r="E45" s="869"/>
      <c r="F45" s="869"/>
      <c r="G45" s="869" t="s">
        <v>37</v>
      </c>
      <c r="H45" s="869"/>
      <c r="I45" s="869" t="s">
        <v>116</v>
      </c>
      <c r="J45" s="869"/>
      <c r="K45" s="869" t="s">
        <v>117</v>
      </c>
      <c r="L45" s="869"/>
    </row>
    <row r="46" spans="1:54" ht="27.9" customHeight="1">
      <c r="A46" s="36"/>
      <c r="B46" s="120">
        <v>1</v>
      </c>
      <c r="C46" s="762"/>
      <c r="D46" s="762"/>
      <c r="E46" s="762"/>
      <c r="F46" s="762"/>
      <c r="G46" s="858"/>
      <c r="H46" s="858"/>
      <c r="I46" s="858"/>
      <c r="J46" s="858"/>
      <c r="K46" s="868"/>
      <c r="L46" s="868"/>
    </row>
    <row r="47" spans="1:54" ht="27.9" customHeight="1">
      <c r="A47" s="36"/>
      <c r="B47" s="120">
        <v>2</v>
      </c>
      <c r="C47" s="762"/>
      <c r="D47" s="762"/>
      <c r="E47" s="762"/>
      <c r="F47" s="762"/>
      <c r="G47" s="858"/>
      <c r="H47" s="858"/>
      <c r="I47" s="858"/>
      <c r="J47" s="858"/>
      <c r="K47" s="868"/>
      <c r="L47" s="868"/>
    </row>
    <row r="48" spans="1:54" ht="27.9" customHeight="1">
      <c r="A48" s="36"/>
      <c r="B48" s="120">
        <v>3</v>
      </c>
      <c r="C48" s="762"/>
      <c r="D48" s="762"/>
      <c r="E48" s="762"/>
      <c r="F48" s="762"/>
      <c r="G48" s="858"/>
      <c r="H48" s="858"/>
      <c r="I48" s="858"/>
      <c r="J48" s="858"/>
      <c r="K48" s="868"/>
      <c r="L48" s="868"/>
    </row>
    <row r="49" spans="1:54" ht="27.9" customHeight="1">
      <c r="A49" s="36"/>
      <c r="B49" s="120">
        <v>4</v>
      </c>
      <c r="C49" s="762"/>
      <c r="D49" s="762"/>
      <c r="E49" s="762"/>
      <c r="F49" s="762"/>
      <c r="G49" s="858"/>
      <c r="H49" s="858"/>
      <c r="I49" s="858"/>
      <c r="J49" s="858"/>
      <c r="K49" s="868"/>
      <c r="L49" s="868"/>
    </row>
    <row r="50" spans="1:54" ht="27.9" customHeight="1">
      <c r="A50" s="36"/>
      <c r="B50" s="120">
        <v>5</v>
      </c>
      <c r="C50" s="762"/>
      <c r="D50" s="762"/>
      <c r="E50" s="762"/>
      <c r="F50" s="762"/>
      <c r="G50" s="858"/>
      <c r="H50" s="858"/>
      <c r="I50" s="858"/>
      <c r="J50" s="858"/>
      <c r="K50" s="868"/>
      <c r="L50" s="868"/>
    </row>
    <row r="51" spans="1:54" ht="21" customHeight="1">
      <c r="A51" s="105">
        <v>3</v>
      </c>
      <c r="B51" s="115" t="s">
        <v>655</v>
      </c>
      <c r="C51" s="104"/>
      <c r="D51" s="113"/>
      <c r="E51" s="113"/>
      <c r="F51" s="113"/>
      <c r="G51" s="61"/>
    </row>
    <row r="52" spans="1:54" ht="55.5" customHeight="1">
      <c r="A52" s="105"/>
      <c r="B52" s="866" t="s">
        <v>656</v>
      </c>
      <c r="C52" s="866"/>
      <c r="D52" s="866"/>
      <c r="E52" s="866"/>
      <c r="F52" s="866"/>
      <c r="G52" s="866"/>
      <c r="H52" s="866"/>
      <c r="I52" s="866"/>
      <c r="J52" s="866"/>
      <c r="K52" s="866"/>
      <c r="L52" s="866"/>
    </row>
    <row r="53" spans="1:54" ht="10.5" customHeight="1">
      <c r="A53" s="105"/>
      <c r="B53" s="115"/>
      <c r="C53" s="104"/>
      <c r="D53" s="113"/>
      <c r="E53" s="113"/>
      <c r="F53" s="113"/>
      <c r="G53" s="61"/>
    </row>
    <row r="54" spans="1:54" ht="21.75" customHeight="1">
      <c r="A54" s="116">
        <v>3.1</v>
      </c>
      <c r="B54" s="867" t="s">
        <v>657</v>
      </c>
      <c r="C54" s="867"/>
      <c r="D54" s="867"/>
      <c r="E54" s="867"/>
      <c r="F54" s="867"/>
      <c r="G54" s="867"/>
      <c r="H54" s="867"/>
      <c r="I54" s="867"/>
      <c r="J54" s="867"/>
      <c r="K54" s="867"/>
      <c r="L54" s="867"/>
    </row>
    <row r="55" spans="1:54" ht="9" customHeight="1">
      <c r="A55" s="36"/>
      <c r="B55" s="860"/>
      <c r="C55" s="860"/>
      <c r="D55" s="860"/>
      <c r="E55" s="860"/>
      <c r="F55" s="860"/>
      <c r="G55" s="860"/>
      <c r="H55" s="860"/>
      <c r="I55" s="860"/>
      <c r="J55" s="860"/>
      <c r="K55" s="860"/>
      <c r="L55" s="860"/>
    </row>
    <row r="56" spans="1:54" s="25" customFormat="1" ht="40.5" customHeight="1">
      <c r="A56" s="36"/>
      <c r="B56" s="725" t="s">
        <v>35</v>
      </c>
      <c r="C56" s="725"/>
      <c r="D56" s="725"/>
      <c r="E56" s="693" t="s">
        <v>658</v>
      </c>
      <c r="F56" s="859"/>
      <c r="G56" s="859"/>
      <c r="H56" s="694"/>
      <c r="I56" s="725" t="s">
        <v>659</v>
      </c>
      <c r="J56" s="725"/>
      <c r="K56" s="725"/>
      <c r="L56" s="725"/>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row>
    <row r="57" spans="1:54" ht="20.100000000000001" customHeight="1">
      <c r="A57" s="36"/>
      <c r="B57" s="762"/>
      <c r="C57" s="762"/>
      <c r="D57" s="762"/>
      <c r="E57" s="858"/>
      <c r="F57" s="858"/>
      <c r="G57" s="858"/>
      <c r="H57" s="858"/>
      <c r="I57" s="858"/>
      <c r="J57" s="858"/>
      <c r="K57" s="858"/>
      <c r="L57" s="858"/>
    </row>
    <row r="58" spans="1:54" ht="20.100000000000001" customHeight="1">
      <c r="A58" s="36"/>
      <c r="B58" s="762"/>
      <c r="C58" s="762"/>
      <c r="D58" s="762"/>
      <c r="E58" s="858"/>
      <c r="F58" s="858"/>
      <c r="G58" s="858"/>
      <c r="H58" s="858"/>
      <c r="I58" s="858"/>
      <c r="J58" s="858"/>
      <c r="K58" s="858"/>
      <c r="L58" s="858"/>
    </row>
    <row r="59" spans="1:54" ht="20.100000000000001" customHeight="1">
      <c r="A59" s="36"/>
      <c r="B59" s="762"/>
      <c r="C59" s="762"/>
      <c r="D59" s="762"/>
      <c r="E59" s="858"/>
      <c r="F59" s="858"/>
      <c r="G59" s="858"/>
      <c r="H59" s="858"/>
      <c r="I59" s="858"/>
      <c r="J59" s="858"/>
      <c r="K59" s="858"/>
      <c r="L59" s="858"/>
    </row>
    <row r="60" spans="1:54" ht="20.100000000000001" customHeight="1">
      <c r="A60" s="36"/>
      <c r="B60" s="762"/>
      <c r="C60" s="762"/>
      <c r="D60" s="762"/>
      <c r="E60" s="858"/>
      <c r="F60" s="858"/>
      <c r="G60" s="858"/>
      <c r="H60" s="858"/>
      <c r="I60" s="858"/>
      <c r="J60" s="858"/>
      <c r="K60" s="858"/>
      <c r="L60" s="858"/>
    </row>
    <row r="61" spans="1:54" ht="20.100000000000001" customHeight="1">
      <c r="A61" s="36"/>
      <c r="B61" s="762"/>
      <c r="C61" s="762"/>
      <c r="D61" s="762"/>
      <c r="E61" s="858"/>
      <c r="F61" s="858"/>
      <c r="G61" s="858"/>
      <c r="H61" s="858"/>
      <c r="I61" s="858"/>
      <c r="J61" s="858"/>
      <c r="K61" s="858"/>
      <c r="L61" s="858"/>
    </row>
    <row r="62" spans="1:54" ht="20.100000000000001" customHeight="1">
      <c r="A62" s="36"/>
      <c r="B62" s="762"/>
      <c r="C62" s="762"/>
      <c r="D62" s="762"/>
      <c r="E62" s="858"/>
      <c r="F62" s="858"/>
      <c r="G62" s="858"/>
      <c r="H62" s="858"/>
      <c r="I62" s="858"/>
      <c r="J62" s="858"/>
      <c r="K62" s="858"/>
      <c r="L62" s="858"/>
    </row>
    <row r="63" spans="1:54" ht="20.100000000000001" customHeight="1">
      <c r="A63" s="36"/>
      <c r="B63" s="36"/>
      <c r="C63" s="36"/>
      <c r="D63" s="36"/>
      <c r="E63" s="36"/>
      <c r="F63" s="36"/>
      <c r="G63" s="36"/>
      <c r="H63" s="36"/>
      <c r="I63" s="36"/>
      <c r="J63" s="36"/>
      <c r="K63" s="36"/>
      <c r="L63" s="36"/>
    </row>
    <row r="64" spans="1:54" ht="21" customHeight="1">
      <c r="A64" s="105">
        <v>4</v>
      </c>
      <c r="B64" s="115" t="s">
        <v>38</v>
      </c>
      <c r="C64" s="104"/>
      <c r="D64" s="113"/>
      <c r="E64" s="113"/>
      <c r="F64" s="113"/>
      <c r="G64" s="61"/>
    </row>
    <row r="65" spans="1:54" ht="18" customHeight="1">
      <c r="A65" s="116">
        <v>4.0999999999999996</v>
      </c>
      <c r="B65" s="870" t="s">
        <v>39</v>
      </c>
      <c r="C65" s="870"/>
      <c r="D65" s="870"/>
      <c r="E65" s="870"/>
      <c r="F65" s="870"/>
      <c r="G65" s="870"/>
      <c r="H65" s="870"/>
      <c r="I65" s="870"/>
      <c r="J65" s="870"/>
      <c r="K65" s="870"/>
      <c r="L65" s="870"/>
    </row>
    <row r="66" spans="1:54" ht="67.5" customHeight="1">
      <c r="A66" s="36"/>
      <c r="B66" s="860" t="s">
        <v>40</v>
      </c>
      <c r="C66" s="860"/>
      <c r="D66" s="860"/>
      <c r="E66" s="860"/>
      <c r="F66" s="860"/>
      <c r="G66" s="860"/>
      <c r="H66" s="860"/>
      <c r="I66" s="860"/>
      <c r="J66" s="860"/>
      <c r="K66" s="860"/>
      <c r="L66" s="860"/>
    </row>
    <row r="67" spans="1:54" s="25" customFormat="1" ht="35.25" customHeight="1">
      <c r="A67" s="36"/>
      <c r="B67" s="725" t="s">
        <v>41</v>
      </c>
      <c r="C67" s="725"/>
      <c r="D67" s="725"/>
      <c r="E67" s="693" t="s">
        <v>42</v>
      </c>
      <c r="F67" s="859"/>
      <c r="G67" s="859"/>
      <c r="H67" s="694"/>
      <c r="I67" s="725" t="s">
        <v>43</v>
      </c>
      <c r="J67" s="725"/>
      <c r="K67" s="725"/>
      <c r="L67" s="725"/>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row>
    <row r="68" spans="1:54" ht="20.100000000000001" customHeight="1">
      <c r="A68" s="36"/>
      <c r="B68" s="762"/>
      <c r="C68" s="762"/>
      <c r="D68" s="762"/>
      <c r="E68" s="858"/>
      <c r="F68" s="858"/>
      <c r="G68" s="858"/>
      <c r="H68" s="858"/>
      <c r="I68" s="858"/>
      <c r="J68" s="858"/>
      <c r="K68" s="858"/>
      <c r="L68" s="858"/>
    </row>
    <row r="69" spans="1:54" ht="20.100000000000001" customHeight="1">
      <c r="A69" s="36"/>
      <c r="B69" s="762"/>
      <c r="C69" s="762"/>
      <c r="D69" s="762"/>
      <c r="E69" s="858"/>
      <c r="F69" s="858"/>
      <c r="G69" s="858"/>
      <c r="H69" s="858"/>
      <c r="I69" s="858"/>
      <c r="J69" s="858"/>
      <c r="K69" s="858"/>
      <c r="L69" s="858"/>
    </row>
    <row r="70" spans="1:54" ht="20.100000000000001" customHeight="1">
      <c r="A70" s="36"/>
      <c r="B70" s="762"/>
      <c r="C70" s="762"/>
      <c r="D70" s="762"/>
      <c r="E70" s="858"/>
      <c r="F70" s="858"/>
      <c r="G70" s="858"/>
      <c r="H70" s="858"/>
      <c r="I70" s="858"/>
      <c r="J70" s="858"/>
      <c r="K70" s="858"/>
      <c r="L70" s="858"/>
    </row>
    <row r="71" spans="1:54" ht="20.100000000000001" customHeight="1">
      <c r="A71" s="36"/>
      <c r="B71" s="762"/>
      <c r="C71" s="762"/>
      <c r="D71" s="762"/>
      <c r="E71" s="858"/>
      <c r="F71" s="858"/>
      <c r="G71" s="858"/>
      <c r="H71" s="858"/>
      <c r="I71" s="858"/>
      <c r="J71" s="858"/>
      <c r="K71" s="858"/>
      <c r="L71" s="858"/>
    </row>
    <row r="72" spans="1:54" ht="20.100000000000001" customHeight="1">
      <c r="A72" s="36"/>
      <c r="B72" s="762"/>
      <c r="C72" s="762"/>
      <c r="D72" s="762"/>
      <c r="E72" s="858"/>
      <c r="F72" s="858"/>
      <c r="G72" s="858"/>
      <c r="H72" s="858"/>
      <c r="I72" s="858"/>
      <c r="J72" s="858"/>
      <c r="K72" s="858"/>
      <c r="L72" s="858"/>
    </row>
    <row r="73" spans="1:54" ht="20.100000000000001" customHeight="1">
      <c r="A73" s="36"/>
      <c r="B73" s="762"/>
      <c r="C73" s="762"/>
      <c r="D73" s="762"/>
      <c r="E73" s="858"/>
      <c r="F73" s="858"/>
      <c r="G73" s="858"/>
      <c r="H73" s="858"/>
      <c r="I73" s="858"/>
      <c r="J73" s="858"/>
      <c r="K73" s="858"/>
      <c r="L73" s="858"/>
    </row>
    <row r="74" spans="1:54" s="25" customFormat="1" ht="20.100000000000001" customHeight="1">
      <c r="A74" s="33">
        <v>4.2</v>
      </c>
      <c r="B74" s="33" t="s">
        <v>44</v>
      </c>
      <c r="C74" s="117"/>
      <c r="D74" s="117"/>
      <c r="E74" s="117"/>
      <c r="F74" s="117"/>
      <c r="G74" s="6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row>
    <row r="75" spans="1:54" s="25" customFormat="1" ht="20.100000000000001" customHeight="1">
      <c r="A75" s="33"/>
      <c r="B75" s="33"/>
      <c r="C75" s="117"/>
      <c r="D75" s="117"/>
      <c r="E75" s="117"/>
      <c r="F75" s="117"/>
      <c r="G75" s="61"/>
      <c r="K75" s="121" t="s">
        <v>120</v>
      </c>
      <c r="L75" s="122"/>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row>
    <row r="76" spans="1:54" s="25" customFormat="1" ht="20.100000000000001" customHeight="1">
      <c r="A76" s="33"/>
      <c r="B76" s="49" t="s">
        <v>118</v>
      </c>
      <c r="C76" s="725" t="s">
        <v>119</v>
      </c>
      <c r="D76" s="725"/>
      <c r="E76" s="725"/>
      <c r="F76" s="725"/>
      <c r="G76" s="725"/>
      <c r="H76" s="693" t="s">
        <v>45</v>
      </c>
      <c r="I76" s="859"/>
      <c r="J76" s="859"/>
      <c r="K76" s="859"/>
      <c r="L76" s="694"/>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row>
    <row r="77" spans="1:54" s="193" customFormat="1" ht="33" customHeight="1">
      <c r="A77" s="39"/>
      <c r="B77" s="108"/>
      <c r="C77" s="103" t="s">
        <v>533</v>
      </c>
      <c r="D77" s="103" t="s">
        <v>509</v>
      </c>
      <c r="E77" s="103" t="s">
        <v>508</v>
      </c>
      <c r="F77" s="103" t="s">
        <v>504</v>
      </c>
      <c r="G77" s="103" t="s">
        <v>503</v>
      </c>
      <c r="H77" s="103" t="s">
        <v>625</v>
      </c>
      <c r="I77" s="103" t="s">
        <v>726</v>
      </c>
      <c r="J77" s="103" t="s">
        <v>727</v>
      </c>
      <c r="K77" s="103" t="s">
        <v>741</v>
      </c>
      <c r="L77" s="103" t="s">
        <v>798</v>
      </c>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row>
    <row r="78" spans="1:54" s="25" customFormat="1" ht="33" customHeight="1">
      <c r="A78" s="33"/>
      <c r="B78" s="108" t="s">
        <v>121</v>
      </c>
      <c r="C78" s="194"/>
      <c r="D78" s="194"/>
      <c r="E78" s="194"/>
      <c r="F78" s="194"/>
      <c r="G78" s="194"/>
      <c r="H78" s="194"/>
      <c r="I78" s="194"/>
      <c r="J78" s="194"/>
      <c r="K78" s="194"/>
      <c r="L78" s="194"/>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33" customHeight="1">
      <c r="A79" s="33"/>
      <c r="B79" s="108" t="s">
        <v>122</v>
      </c>
      <c r="C79" s="194"/>
      <c r="D79" s="194"/>
      <c r="E79" s="194"/>
      <c r="F79" s="194"/>
      <c r="G79" s="194"/>
      <c r="H79" s="194"/>
      <c r="I79" s="194"/>
      <c r="J79" s="194"/>
      <c r="K79" s="194"/>
      <c r="L79" s="194"/>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25" customFormat="1" ht="33" customHeight="1">
      <c r="A80" s="33"/>
      <c r="B80" s="108" t="s">
        <v>125</v>
      </c>
      <c r="C80" s="194"/>
      <c r="D80" s="194"/>
      <c r="E80" s="194"/>
      <c r="F80" s="194"/>
      <c r="G80" s="194"/>
      <c r="H80" s="194"/>
      <c r="I80" s="194"/>
      <c r="J80" s="194"/>
      <c r="K80" s="194"/>
      <c r="L80" s="194"/>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row>
    <row r="81" spans="1:54" s="25" customFormat="1" ht="33" customHeight="1">
      <c r="A81" s="33"/>
      <c r="B81" s="108" t="s">
        <v>126</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127</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128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ht="20.100000000000001" customHeight="1">
      <c r="A84" s="118"/>
      <c r="B84" s="118"/>
      <c r="C84" s="119"/>
      <c r="D84" s="119"/>
      <c r="E84" s="119"/>
      <c r="F84" s="119"/>
      <c r="G84" s="61"/>
    </row>
    <row r="85" spans="1:54" ht="45.75" customHeight="1">
      <c r="A85" s="374">
        <v>5</v>
      </c>
      <c r="B85" s="863" t="s">
        <v>507</v>
      </c>
      <c r="C85" s="863"/>
      <c r="D85" s="863"/>
      <c r="E85" s="863"/>
      <c r="F85" s="863"/>
      <c r="G85" s="863"/>
      <c r="H85" s="864" t="s">
        <v>56</v>
      </c>
      <c r="I85" s="864"/>
      <c r="J85" s="864"/>
      <c r="K85" s="864"/>
      <c r="L85" s="864"/>
    </row>
    <row r="86" spans="1:54">
      <c r="A86" s="55"/>
      <c r="B86" s="860"/>
      <c r="C86" s="860"/>
      <c r="D86" s="860"/>
      <c r="E86" s="860"/>
      <c r="F86" s="860"/>
      <c r="G86" s="860"/>
      <c r="H86" s="860"/>
      <c r="I86" s="860"/>
      <c r="J86" s="860"/>
      <c r="K86" s="860"/>
      <c r="L86" s="860"/>
    </row>
    <row r="87" spans="1:54" ht="20.100000000000001" customHeight="1">
      <c r="A87" s="118"/>
      <c r="B87" s="118"/>
      <c r="C87" s="119"/>
      <c r="D87" s="119"/>
      <c r="E87" s="119"/>
      <c r="F87" s="119"/>
      <c r="G87" s="61"/>
    </row>
    <row r="88" spans="1:54" ht="24" customHeight="1">
      <c r="A88" s="118"/>
      <c r="B88" s="118"/>
      <c r="C88" s="119"/>
      <c r="D88" s="119"/>
      <c r="E88" s="119"/>
      <c r="F88" s="26"/>
      <c r="G88" s="62"/>
    </row>
    <row r="89" spans="1:54" ht="24" customHeight="1">
      <c r="A89" s="37" t="s">
        <v>6</v>
      </c>
      <c r="B89" s="865" t="str">
        <f>'Attach 3(JV)'!B24</f>
        <v>--</v>
      </c>
      <c r="C89" s="865"/>
      <c r="D89" s="865"/>
      <c r="E89" s="26"/>
      <c r="G89" s="62" t="s">
        <v>4</v>
      </c>
      <c r="H89" s="861" t="str">
        <f>'Attach 3(JV)'!E24</f>
        <v/>
      </c>
      <c r="I89" s="862"/>
      <c r="J89" s="862"/>
      <c r="K89" s="862"/>
      <c r="L89" s="862"/>
    </row>
    <row r="90" spans="1:54" ht="24" customHeight="1">
      <c r="A90" s="37" t="s">
        <v>7</v>
      </c>
      <c r="B90" s="678" t="str">
        <f>'Attach 3(JV)'!B25</f>
        <v/>
      </c>
      <c r="C90" s="678"/>
      <c r="D90" s="678"/>
      <c r="E90" s="26"/>
      <c r="G90" s="62" t="s">
        <v>5</v>
      </c>
      <c r="H90" s="861" t="str">
        <f>'Attach 3(JV)'!E25</f>
        <v/>
      </c>
      <c r="I90" s="862"/>
      <c r="J90" s="862"/>
      <c r="K90" s="862"/>
      <c r="L90" s="862"/>
    </row>
  </sheetData>
  <sheetProtection algorithmName="SHA-512" hashValue="V+QRKNHJJYFQym088W22QmaGBGPTq7RKNVBZvTXs9uB7Rw0BWFMyN9ZFK4Lz7dSyTjUSTtQ33UdrKhrzLTcuWA==" saltValue="Lz5ld/4fFnagI5sXGZ/94w==" spinCount="100000" sheet="1" formatColumns="0" formatRows="0" selectLockedCells="1"/>
  <customSheetViews>
    <customSheetView guid="{EE1EF9E3-13BF-4B61-B562-C1E8D153AF15}" showPageBreaks="1" showGridLines="0" zeroValues="0" printArea="1" view="pageBreakPreview" topLeftCell="A19">
      <selection activeCell="H24" sqref="H24:L24"/>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52F2C04E-6775-4163-A63C-A853FCC713DD}" showPageBreaks="1" showGridLines="0" zeroValues="0" printArea="1" view="pageBreakPreview">
      <selection activeCell="E78" sqref="E78:E79"/>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topLeftCell="A10" zoomScale="90" zoomScaleSheetLayoutView="90" workbookViewId="0">
      <selection activeCell="A19" sqref="A19"/>
    </sheetView>
  </sheetViews>
  <sheetFormatPr defaultColWidth="9.109375" defaultRowHeight="14.4"/>
  <cols>
    <col min="1" max="1" width="16.33203125" style="335" customWidth="1"/>
    <col min="2" max="2" width="31.33203125" style="335" customWidth="1"/>
    <col min="3" max="3" width="34.88671875" style="335" customWidth="1"/>
    <col min="4" max="4" width="18.88671875" style="335" customWidth="1"/>
    <col min="5" max="5" width="21.33203125" style="335" customWidth="1"/>
    <col min="6" max="8" width="9.109375" style="333"/>
    <col min="9" max="16384" width="9.109375" style="334"/>
  </cols>
  <sheetData>
    <row r="1" spans="1:26">
      <c r="A1" s="882" t="str">
        <f>'Attach 3(JV)'!A1</f>
        <v>Specification No. :5002002376/OTHERS/DOM/A02-CC CS -3</v>
      </c>
      <c r="B1" s="882"/>
      <c r="C1" s="882"/>
      <c r="D1" s="881" t="str">
        <f>"Attachment-17 "&amp;'Attach 3(JV)'!AT1</f>
        <v xml:space="preserve">Attachment-17 </v>
      </c>
      <c r="E1" s="881"/>
    </row>
    <row r="2" spans="1:26" ht="10.5" customHeight="1">
      <c r="Z2" s="336">
        <f>'[6]Attach 3(JV)'!Z2</f>
        <v>0</v>
      </c>
    </row>
    <row r="3" spans="1:26" ht="81" customHeight="1">
      <c r="A3" s="728" t="str">
        <f>'Attach 3(JV)'!A3</f>
        <v>“Nagda Solar PV Power Plant Package SP01” associated with Nagda Solar Power Project</v>
      </c>
      <c r="B3" s="729"/>
      <c r="C3" s="729"/>
      <c r="D3" s="729"/>
      <c r="E3" s="729"/>
      <c r="F3" s="337"/>
      <c r="G3" s="338"/>
      <c r="H3" s="337"/>
    </row>
    <row r="4" spans="1:26" ht="6.75" customHeight="1">
      <c r="A4" s="339"/>
      <c r="H4" s="31"/>
      <c r="I4" s="11"/>
    </row>
    <row r="5" spans="1:26" ht="19.5" customHeight="1">
      <c r="A5" s="883" t="s">
        <v>490</v>
      </c>
      <c r="B5" s="883"/>
      <c r="C5" s="883"/>
      <c r="D5" s="883"/>
      <c r="E5" s="883"/>
      <c r="F5" s="340"/>
      <c r="H5" s="31"/>
      <c r="I5" s="13"/>
    </row>
    <row r="6" spans="1:26" ht="7.5" customHeight="1">
      <c r="A6" s="341"/>
      <c r="H6" s="31"/>
      <c r="I6" s="13"/>
    </row>
    <row r="7" spans="1:26" ht="19.5" customHeight="1">
      <c r="A7" s="342" t="str">
        <f>'Attach 3(JV)'!A7</f>
        <v>Bidder’s Name and Address (Sole Bidder) :</v>
      </c>
      <c r="B7" s="341"/>
      <c r="C7" s="341"/>
      <c r="D7" s="16" t="str">
        <f>'[6]Attach 3(JV)'!E7</f>
        <v>To:</v>
      </c>
      <c r="H7" s="31"/>
      <c r="I7" s="13"/>
    </row>
    <row r="8" spans="1:26" ht="26.25" customHeight="1">
      <c r="A8" s="884" t="str">
        <f>'Attach 3(JV)'!A8</f>
        <v/>
      </c>
      <c r="B8" s="884"/>
      <c r="C8" s="884"/>
      <c r="D8" s="12" t="str">
        <f>'[6]Attach 3(JV)'!E8</f>
        <v>Contract Services</v>
      </c>
      <c r="H8" s="31"/>
      <c r="I8" s="13"/>
    </row>
    <row r="9" spans="1:26" ht="19.5" customHeight="1">
      <c r="A9" s="14" t="s">
        <v>349</v>
      </c>
      <c r="B9" s="676" t="str">
        <f>'Attach 3(JV)'!B9</f>
        <v/>
      </c>
      <c r="C9" s="676"/>
      <c r="D9" s="12" t="str">
        <f>'[6]Attach 3(JV)'!E9</f>
        <v>Power Grid Corporation of India Ltd.,</v>
      </c>
      <c r="H9" s="31"/>
      <c r="I9" s="13"/>
    </row>
    <row r="10" spans="1:26" ht="19.5" customHeight="1">
      <c r="A10" s="14" t="s">
        <v>351</v>
      </c>
      <c r="B10" s="676" t="str">
        <f>'Attach 3(JV)'!B10</f>
        <v/>
      </c>
      <c r="C10" s="676"/>
      <c r="D10" s="12" t="str">
        <f>'[6]Attach 3(JV)'!E10</f>
        <v>"Saudamini", Plot No. 2, Sector 29</v>
      </c>
      <c r="H10" s="31"/>
      <c r="I10" s="13"/>
    </row>
    <row r="11" spans="1:26" ht="19.5" customHeight="1">
      <c r="B11" s="676" t="str">
        <f>'Attach 3(JV)'!B11</f>
        <v/>
      </c>
      <c r="C11" s="676"/>
      <c r="D11" s="12" t="str">
        <f>'[6]Attach 3(JV)'!E11</f>
        <v>Gurgaon (Haryana) - 122001</v>
      </c>
    </row>
    <row r="12" spans="1:26" ht="14.25" customHeight="1">
      <c r="A12" s="341"/>
      <c r="B12" s="676" t="str">
        <f>'Attach 3(JV)'!B12</f>
        <v/>
      </c>
      <c r="C12" s="676"/>
      <c r="D12" s="12"/>
    </row>
    <row r="13" spans="1:26" ht="19.5" customHeight="1">
      <c r="A13" s="335" t="s">
        <v>344</v>
      </c>
      <c r="D13" s="343"/>
    </row>
    <row r="14" spans="1:26" ht="9.9" customHeight="1">
      <c r="A14" s="341"/>
    </row>
    <row r="15" spans="1:26" ht="90" customHeight="1">
      <c r="A15" s="344">
        <v>1</v>
      </c>
      <c r="B15" s="886" t="s">
        <v>491</v>
      </c>
      <c r="C15" s="886"/>
      <c r="D15" s="886"/>
      <c r="E15" s="886"/>
      <c r="F15" s="345"/>
      <c r="G15" s="345"/>
      <c r="H15" s="345"/>
    </row>
    <row r="16" spans="1:26" ht="51.75" customHeight="1">
      <c r="A16" s="344">
        <v>2</v>
      </c>
      <c r="B16" s="886" t="s">
        <v>492</v>
      </c>
      <c r="C16" s="886"/>
      <c r="D16" s="886"/>
      <c r="E16" s="886"/>
      <c r="F16" s="345"/>
      <c r="G16" s="345"/>
      <c r="H16" s="345"/>
    </row>
    <row r="17" spans="1:8" ht="9" customHeight="1">
      <c r="A17" s="341"/>
      <c r="B17" s="341"/>
      <c r="C17" s="341"/>
      <c r="D17" s="341"/>
      <c r="E17" s="341"/>
      <c r="F17" s="345"/>
      <c r="G17" s="345"/>
      <c r="H17" s="345"/>
    </row>
    <row r="18" spans="1:8" s="333" customFormat="1" ht="97.5" customHeight="1">
      <c r="A18" s="346" t="s">
        <v>493</v>
      </c>
      <c r="B18" s="347" t="s">
        <v>347</v>
      </c>
      <c r="C18" s="347" t="s">
        <v>494</v>
      </c>
      <c r="D18" s="346" t="s">
        <v>495</v>
      </c>
      <c r="E18" s="346" t="s">
        <v>496</v>
      </c>
      <c r="G18" s="345"/>
      <c r="H18" s="345"/>
    </row>
    <row r="19" spans="1:8" ht="15.6">
      <c r="A19" s="348"/>
      <c r="B19" s="349"/>
      <c r="C19" s="349"/>
      <c r="D19" s="350"/>
      <c r="E19" s="350"/>
      <c r="F19" s="345"/>
      <c r="G19" s="345"/>
      <c r="H19" s="345"/>
    </row>
    <row r="20" spans="1:8" ht="15.6">
      <c r="A20" s="348"/>
      <c r="B20" s="349"/>
      <c r="C20" s="349"/>
      <c r="D20" s="350"/>
      <c r="E20" s="350"/>
      <c r="F20" s="345"/>
      <c r="G20" s="345"/>
      <c r="H20" s="345"/>
    </row>
    <row r="21" spans="1:8" ht="15.6">
      <c r="A21" s="348"/>
      <c r="B21" s="349"/>
      <c r="C21" s="349"/>
      <c r="D21" s="350"/>
      <c r="E21" s="350"/>
      <c r="F21" s="345"/>
      <c r="G21" s="345"/>
      <c r="H21" s="345"/>
    </row>
    <row r="22" spans="1:8" ht="15.6">
      <c r="A22" s="348"/>
      <c r="B22" s="349"/>
      <c r="C22" s="349"/>
      <c r="D22" s="350"/>
      <c r="E22" s="350"/>
      <c r="F22" s="345"/>
      <c r="G22" s="345"/>
      <c r="H22" s="345"/>
    </row>
    <row r="23" spans="1:8" ht="15.6">
      <c r="A23" s="348"/>
      <c r="B23" s="349"/>
      <c r="C23" s="349"/>
      <c r="D23" s="350"/>
      <c r="E23" s="350"/>
      <c r="F23" s="345"/>
      <c r="G23" s="345"/>
      <c r="H23" s="345"/>
    </row>
    <row r="24" spans="1:8" ht="15.6">
      <c r="A24" s="348"/>
      <c r="B24" s="349"/>
      <c r="C24" s="349"/>
      <c r="D24" s="350"/>
      <c r="E24" s="350"/>
      <c r="F24" s="345"/>
      <c r="G24" s="345"/>
      <c r="H24" s="345"/>
    </row>
    <row r="25" spans="1:8" ht="6" customHeight="1">
      <c r="A25" s="351"/>
      <c r="B25" s="352"/>
      <c r="C25" s="352"/>
      <c r="D25" s="353"/>
      <c r="E25" s="353"/>
      <c r="F25" s="345"/>
      <c r="G25" s="345"/>
      <c r="H25" s="345"/>
    </row>
    <row r="26" spans="1:8" ht="0.6" hidden="1" customHeight="1">
      <c r="A26" s="354"/>
      <c r="B26" s="355"/>
      <c r="C26" s="355"/>
      <c r="D26" s="356"/>
      <c r="E26" s="356"/>
      <c r="F26" s="345"/>
      <c r="G26" s="345"/>
      <c r="H26" s="345"/>
    </row>
    <row r="27" spans="1:8" ht="30" customHeight="1">
      <c r="A27" s="887" t="s">
        <v>497</v>
      </c>
      <c r="B27" s="887"/>
      <c r="C27" s="887"/>
      <c r="D27" s="887"/>
      <c r="E27" s="887"/>
      <c r="F27" s="345"/>
      <c r="G27" s="345"/>
      <c r="H27" s="345"/>
    </row>
    <row r="28" spans="1:8">
      <c r="C28" s="357"/>
    </row>
    <row r="29" spans="1:8">
      <c r="A29" s="358" t="s">
        <v>6</v>
      </c>
      <c r="B29" s="359" t="str">
        <f>'Attach 3(JV)'!B24</f>
        <v>--</v>
      </c>
      <c r="C29" s="357" t="s">
        <v>4</v>
      </c>
      <c r="D29" s="360" t="str">
        <f>'Attach 3(JV)'!E24</f>
        <v/>
      </c>
    </row>
    <row r="30" spans="1:8">
      <c r="A30" s="358" t="s">
        <v>7</v>
      </c>
      <c r="B30" s="360" t="str">
        <f>'Attach 3(JV)'!B25</f>
        <v/>
      </c>
      <c r="C30" s="357" t="s">
        <v>5</v>
      </c>
      <c r="D30" s="360" t="str">
        <f>'Attach 3(JV)'!E25</f>
        <v/>
      </c>
    </row>
    <row r="31" spans="1:8">
      <c r="B31" s="361"/>
      <c r="C31" s="357"/>
      <c r="D31" s="357"/>
      <c r="E31" s="361"/>
    </row>
    <row r="32" spans="1:8" hidden="1">
      <c r="A32" s="330" t="str">
        <f>A1</f>
        <v>Specification No. :5002002376/OTHERS/DOM/A02-CC CS -3</v>
      </c>
      <c r="B32" s="331"/>
      <c r="C32" s="331"/>
      <c r="D32" s="331"/>
      <c r="E32" s="332" t="str">
        <f>D1</f>
        <v xml:space="preserve">Attachment-17 </v>
      </c>
    </row>
    <row r="33" spans="1:8" hidden="1"/>
    <row r="34" spans="1:8" hidden="1">
      <c r="A34" s="888" t="str">
        <f>A3</f>
        <v>“Nagda Solar PV Power Plant Package SP01” associated with Nagda Solar Power Project</v>
      </c>
      <c r="B34" s="888"/>
      <c r="C34" s="888"/>
      <c r="D34" s="888"/>
      <c r="E34" s="888"/>
    </row>
    <row r="35" spans="1:8" hidden="1">
      <c r="A35" s="339"/>
    </row>
    <row r="36" spans="1:8" hidden="1">
      <c r="A36" s="890" t="s">
        <v>389</v>
      </c>
      <c r="B36" s="890"/>
      <c r="C36" s="890"/>
      <c r="D36" s="890"/>
      <c r="E36" s="890"/>
      <c r="F36" s="334"/>
      <c r="G36" s="334"/>
      <c r="H36" s="334"/>
    </row>
    <row r="37" spans="1:8" hidden="1">
      <c r="A37" s="341"/>
      <c r="F37" s="334"/>
      <c r="G37" s="334"/>
      <c r="H37" s="334"/>
    </row>
    <row r="38" spans="1:8" hidden="1">
      <c r="A38" s="342" t="str">
        <f>'[6]Attach 3(JV)'!A15</f>
        <v>Name(s) and Addresse(s) of other partner(s)</v>
      </c>
      <c r="B38" s="341"/>
      <c r="C38" s="341"/>
      <c r="D38" s="16" t="str">
        <f>D7</f>
        <v>To:</v>
      </c>
      <c r="F38" s="334"/>
      <c r="G38" s="334"/>
      <c r="H38" s="334"/>
    </row>
    <row r="39" spans="1:8" hidden="1">
      <c r="A39" s="342" t="str">
        <f>'[6]Attach 3(JV)'!B16</f>
        <v/>
      </c>
      <c r="B39" s="341"/>
      <c r="C39" s="341"/>
      <c r="D39" s="12" t="str">
        <f>D8</f>
        <v>Contract Services</v>
      </c>
      <c r="F39" s="334"/>
      <c r="G39" s="334"/>
      <c r="H39" s="334"/>
    </row>
    <row r="40" spans="1:8" hidden="1">
      <c r="A40" s="14" t="s">
        <v>349</v>
      </c>
      <c r="B40" s="676" t="str">
        <f>'[6]Attach 3(JV)'!B17:D17</f>
        <v xml:space="preserve">…… ……. …….. …… ……. …….. </v>
      </c>
      <c r="C40" s="676"/>
      <c r="D40" s="12" t="str">
        <f>D9</f>
        <v>Power Grid Corporation of India Ltd.,</v>
      </c>
      <c r="F40" s="334"/>
      <c r="G40" s="334"/>
      <c r="H40" s="334"/>
    </row>
    <row r="41" spans="1:8" hidden="1">
      <c r="A41" s="14" t="s">
        <v>351</v>
      </c>
      <c r="B41" s="676" t="str">
        <f>'[6]Attach 3(JV)'!B18:D18</f>
        <v xml:space="preserve">…… ……. …….. …… ……. …….. </v>
      </c>
      <c r="C41" s="676"/>
      <c r="D41" s="12" t="str">
        <f>D10</f>
        <v>"Saudamini", Plot No. 2, Sector 29</v>
      </c>
      <c r="F41" s="334"/>
      <c r="G41" s="334"/>
      <c r="H41" s="334"/>
    </row>
    <row r="42" spans="1:8" hidden="1">
      <c r="B42" s="676" t="str">
        <f>'[6]Attach 3(JV)'!B19:D19</f>
        <v xml:space="preserve">…… ……. …….. …… ……. …….. </v>
      </c>
      <c r="C42" s="676"/>
      <c r="D42" s="12" t="str">
        <f>D11</f>
        <v>Gurgaon (Haryana) - 122001</v>
      </c>
      <c r="F42" s="334"/>
      <c r="G42" s="334"/>
      <c r="H42" s="334"/>
    </row>
    <row r="43" spans="1:8" hidden="1">
      <c r="A43" s="341"/>
      <c r="B43" s="676" t="str">
        <f>'[6]Attach 3(JV)'!B20:D20</f>
        <v xml:space="preserve">…… ……. …….. …… ……. …….. </v>
      </c>
      <c r="C43" s="676"/>
      <c r="D43" s="12"/>
      <c r="F43" s="334"/>
      <c r="G43" s="334"/>
      <c r="H43" s="334"/>
    </row>
    <row r="44" spans="1:8" hidden="1">
      <c r="A44" s="335" t="s">
        <v>344</v>
      </c>
      <c r="D44" s="343"/>
      <c r="F44" s="334"/>
      <c r="G44" s="334"/>
      <c r="H44" s="334"/>
    </row>
    <row r="45" spans="1:8" hidden="1">
      <c r="A45" s="341"/>
      <c r="F45" s="334"/>
      <c r="G45" s="334"/>
      <c r="H45" s="334"/>
    </row>
    <row r="46" spans="1:8" hidden="1">
      <c r="A46" s="889" t="s">
        <v>390</v>
      </c>
      <c r="B46" s="889"/>
      <c r="C46" s="889"/>
      <c r="D46" s="889"/>
      <c r="E46" s="889"/>
      <c r="F46" s="334"/>
      <c r="G46" s="334"/>
      <c r="H46" s="334"/>
    </row>
    <row r="47" spans="1:8" hidden="1">
      <c r="A47" s="341"/>
      <c r="B47" s="341"/>
      <c r="C47" s="341"/>
      <c r="D47" s="341"/>
      <c r="E47" s="341"/>
      <c r="F47" s="334"/>
      <c r="G47" s="334"/>
      <c r="H47" s="334"/>
    </row>
    <row r="48" spans="1:8" ht="57.6" hidden="1">
      <c r="A48" s="346" t="s">
        <v>347</v>
      </c>
      <c r="B48" s="885" t="s">
        <v>113</v>
      </c>
      <c r="C48" s="885"/>
      <c r="D48" s="346" t="s">
        <v>114</v>
      </c>
      <c r="E48" s="346" t="s">
        <v>115</v>
      </c>
      <c r="F48" s="334"/>
      <c r="G48" s="334"/>
      <c r="H48" s="334"/>
    </row>
    <row r="49" spans="1:8" hidden="1">
      <c r="A49" s="362">
        <v>1</v>
      </c>
      <c r="B49" s="880"/>
      <c r="C49" s="880"/>
      <c r="D49" s="363"/>
      <c r="E49" s="363"/>
      <c r="F49" s="334"/>
      <c r="G49" s="334"/>
      <c r="H49" s="334"/>
    </row>
    <row r="50" spans="1:8" hidden="1">
      <c r="A50" s="362">
        <v>2</v>
      </c>
      <c r="B50" s="880"/>
      <c r="C50" s="880"/>
      <c r="D50" s="363"/>
      <c r="E50" s="363"/>
      <c r="F50" s="334"/>
      <c r="G50" s="334"/>
      <c r="H50" s="334"/>
    </row>
    <row r="51" spans="1:8" hidden="1">
      <c r="A51" s="362">
        <v>3</v>
      </c>
      <c r="B51" s="880"/>
      <c r="C51" s="880"/>
      <c r="D51" s="363"/>
      <c r="E51" s="363"/>
      <c r="F51" s="334"/>
      <c r="G51" s="334"/>
      <c r="H51" s="334"/>
    </row>
    <row r="52" spans="1:8" hidden="1">
      <c r="A52" s="362">
        <v>4</v>
      </c>
      <c r="B52" s="880"/>
      <c r="C52" s="880"/>
      <c r="D52" s="363"/>
      <c r="E52" s="363"/>
      <c r="F52" s="334"/>
      <c r="G52" s="334"/>
      <c r="H52" s="334"/>
    </row>
    <row r="53" spans="1:8" hidden="1">
      <c r="A53" s="362">
        <v>5</v>
      </c>
      <c r="B53" s="880"/>
      <c r="C53" s="880"/>
      <c r="D53" s="363"/>
      <c r="E53" s="363"/>
      <c r="F53" s="334"/>
      <c r="G53" s="334"/>
      <c r="H53" s="334"/>
    </row>
    <row r="54" spans="1:8" hidden="1">
      <c r="A54" s="362">
        <v>6</v>
      </c>
      <c r="B54" s="880"/>
      <c r="C54" s="880"/>
      <c r="D54" s="363"/>
      <c r="E54" s="363"/>
      <c r="F54" s="334"/>
      <c r="G54" s="334"/>
      <c r="H54" s="334"/>
    </row>
    <row r="55" spans="1:8" hidden="1">
      <c r="A55" s="341"/>
      <c r="B55" s="341"/>
      <c r="C55" s="341"/>
      <c r="D55" s="341"/>
      <c r="E55" s="341"/>
      <c r="F55" s="334"/>
      <c r="G55" s="334"/>
      <c r="H55" s="334"/>
    </row>
    <row r="56" spans="1:8" hidden="1">
      <c r="A56" s="364"/>
      <c r="B56" s="364"/>
      <c r="C56" s="364"/>
      <c r="D56" s="364"/>
      <c r="E56" s="364"/>
      <c r="F56" s="334"/>
      <c r="G56" s="334"/>
      <c r="H56" s="334"/>
    </row>
    <row r="57" spans="1:8" hidden="1">
      <c r="A57" s="364" t="s">
        <v>6</v>
      </c>
      <c r="B57" s="359" t="str">
        <f>B29</f>
        <v>--</v>
      </c>
      <c r="C57" s="364" t="s">
        <v>4</v>
      </c>
      <c r="D57" s="364" t="str">
        <f>D29</f>
        <v/>
      </c>
      <c r="E57" s="364"/>
      <c r="F57" s="334"/>
      <c r="G57" s="334"/>
      <c r="H57" s="334"/>
    </row>
    <row r="58" spans="1:8" hidden="1">
      <c r="A58" s="364" t="s">
        <v>7</v>
      </c>
      <c r="B58" s="364" t="str">
        <f>B30</f>
        <v/>
      </c>
      <c r="C58" s="364" t="s">
        <v>5</v>
      </c>
      <c r="D58" s="364" t="str">
        <f>D30</f>
        <v/>
      </c>
      <c r="E58" s="364"/>
      <c r="F58" s="334"/>
      <c r="G58" s="334"/>
      <c r="H58" s="334"/>
    </row>
    <row r="59" spans="1:8" hidden="1">
      <c r="A59" s="364"/>
      <c r="B59" s="364"/>
      <c r="C59" s="364"/>
      <c r="D59" s="364"/>
      <c r="E59" s="364"/>
      <c r="F59" s="334"/>
      <c r="G59" s="334"/>
      <c r="H59" s="334"/>
    </row>
    <row r="60" spans="1:8" hidden="1">
      <c r="A60" s="330" t="str">
        <f>A32</f>
        <v>Specification No. :5002002376/OTHERS/DOM/A02-CC CS -3</v>
      </c>
      <c r="B60" s="331"/>
      <c r="C60" s="331"/>
      <c r="D60" s="331"/>
      <c r="E60" s="332" t="str">
        <f>E32</f>
        <v xml:space="preserve">Attachment-17 </v>
      </c>
      <c r="F60" s="334"/>
      <c r="G60" s="334"/>
      <c r="H60" s="334"/>
    </row>
    <row r="61" spans="1:8" hidden="1">
      <c r="F61" s="334"/>
      <c r="G61" s="334"/>
      <c r="H61" s="334"/>
    </row>
    <row r="62" spans="1:8" hidden="1">
      <c r="A62" s="888" t="str">
        <f>A34</f>
        <v>“Nagda Solar PV Power Plant Package SP01” associated with Nagda Solar Power Project</v>
      </c>
      <c r="B62" s="888"/>
      <c r="C62" s="888"/>
      <c r="D62" s="888"/>
      <c r="E62" s="888"/>
      <c r="F62" s="334"/>
      <c r="G62" s="334"/>
      <c r="H62" s="334"/>
    </row>
    <row r="63" spans="1:8" hidden="1">
      <c r="A63" s="339"/>
      <c r="F63" s="334"/>
      <c r="G63" s="334"/>
      <c r="H63" s="334"/>
    </row>
    <row r="64" spans="1:8" hidden="1">
      <c r="A64" s="890" t="s">
        <v>389</v>
      </c>
      <c r="B64" s="890"/>
      <c r="C64" s="890"/>
      <c r="D64" s="890"/>
      <c r="E64" s="890"/>
      <c r="F64" s="334"/>
      <c r="G64" s="334"/>
      <c r="H64" s="334"/>
    </row>
    <row r="65" spans="1:8" hidden="1">
      <c r="A65" s="341"/>
      <c r="F65" s="334"/>
      <c r="G65" s="334"/>
      <c r="H65" s="334"/>
    </row>
    <row r="66" spans="1:8" hidden="1">
      <c r="A66" s="342" t="str">
        <f>'[6]Attach 3(JV)'!A15</f>
        <v>Name(s) and Addresse(s) of other partner(s)</v>
      </c>
      <c r="B66" s="341"/>
      <c r="C66" s="341"/>
      <c r="D66" s="16" t="str">
        <f>D7</f>
        <v>To:</v>
      </c>
      <c r="F66" s="334"/>
      <c r="G66" s="334"/>
      <c r="H66" s="334"/>
    </row>
    <row r="67" spans="1:8" hidden="1">
      <c r="A67" s="342" t="str">
        <f>'[6]Attach 3(JV)'!E16</f>
        <v/>
      </c>
      <c r="B67" s="341"/>
      <c r="C67" s="341"/>
      <c r="D67" s="12" t="str">
        <f>D8</f>
        <v>Contract Services</v>
      </c>
      <c r="F67" s="334"/>
      <c r="G67" s="334"/>
      <c r="H67" s="334"/>
    </row>
    <row r="68" spans="1:8" hidden="1">
      <c r="A68" s="14" t="s">
        <v>349</v>
      </c>
      <c r="B68" s="676" t="str">
        <f>'[6]Attach 3(JV)'!E17</f>
        <v/>
      </c>
      <c r="C68" s="676"/>
      <c r="D68" s="12" t="str">
        <f>D9</f>
        <v>Power Grid Corporation of India Ltd.,</v>
      </c>
      <c r="F68" s="334"/>
      <c r="G68" s="334"/>
      <c r="H68" s="334"/>
    </row>
    <row r="69" spans="1:8" hidden="1">
      <c r="A69" s="14" t="s">
        <v>351</v>
      </c>
      <c r="B69" s="676" t="str">
        <f>'[6]Attach 3(JV)'!E18</f>
        <v/>
      </c>
      <c r="C69" s="676"/>
      <c r="D69" s="12" t="str">
        <f>D10</f>
        <v>"Saudamini", Plot No. 2, Sector 29</v>
      </c>
      <c r="F69" s="334"/>
      <c r="G69" s="334"/>
      <c r="H69" s="334"/>
    </row>
    <row r="70" spans="1:8" hidden="1">
      <c r="B70" s="676" t="str">
        <f>'[6]Attach 3(JV)'!E19</f>
        <v/>
      </c>
      <c r="C70" s="676"/>
      <c r="D70" s="12" t="str">
        <f>D11</f>
        <v>Gurgaon (Haryana) - 122001</v>
      </c>
      <c r="F70" s="334"/>
      <c r="G70" s="334"/>
      <c r="H70" s="334"/>
    </row>
    <row r="71" spans="1:8" hidden="1">
      <c r="A71" s="341"/>
      <c r="B71" s="676" t="str">
        <f>'[6]Attach 3(JV)'!E20</f>
        <v/>
      </c>
      <c r="C71" s="676"/>
      <c r="D71" s="12"/>
      <c r="F71" s="334"/>
      <c r="G71" s="334"/>
      <c r="H71" s="334"/>
    </row>
    <row r="72" spans="1:8" hidden="1">
      <c r="A72" s="335" t="s">
        <v>344</v>
      </c>
      <c r="D72" s="343"/>
      <c r="F72" s="334"/>
      <c r="G72" s="334"/>
      <c r="H72" s="334"/>
    </row>
    <row r="73" spans="1:8" hidden="1">
      <c r="A73" s="341"/>
      <c r="F73" s="334"/>
      <c r="G73" s="334"/>
      <c r="H73" s="334"/>
    </row>
    <row r="74" spans="1:8" hidden="1">
      <c r="A74" s="889" t="s">
        <v>390</v>
      </c>
      <c r="B74" s="889"/>
      <c r="C74" s="889"/>
      <c r="D74" s="889"/>
      <c r="E74" s="889"/>
      <c r="F74" s="334"/>
      <c r="G74" s="334"/>
      <c r="H74" s="334"/>
    </row>
    <row r="75" spans="1:8" hidden="1">
      <c r="A75" s="341"/>
      <c r="B75" s="341"/>
      <c r="C75" s="341"/>
      <c r="D75" s="341"/>
      <c r="E75" s="341"/>
      <c r="F75" s="334"/>
      <c r="G75" s="334"/>
      <c r="H75" s="334"/>
    </row>
    <row r="76" spans="1:8" ht="57.6" hidden="1">
      <c r="A76" s="346" t="s">
        <v>347</v>
      </c>
      <c r="B76" s="885" t="s">
        <v>113</v>
      </c>
      <c r="C76" s="885"/>
      <c r="D76" s="346" t="s">
        <v>114</v>
      </c>
      <c r="E76" s="346" t="s">
        <v>115</v>
      </c>
      <c r="F76" s="334"/>
      <c r="G76" s="334"/>
      <c r="H76" s="334"/>
    </row>
    <row r="77" spans="1:8" hidden="1">
      <c r="A77" s="362">
        <v>1</v>
      </c>
      <c r="B77" s="880"/>
      <c r="C77" s="880"/>
      <c r="D77" s="363"/>
      <c r="E77" s="363"/>
      <c r="F77" s="334"/>
      <c r="G77" s="334"/>
      <c r="H77" s="334"/>
    </row>
    <row r="78" spans="1:8" hidden="1">
      <c r="A78" s="362">
        <v>2</v>
      </c>
      <c r="B78" s="880"/>
      <c r="C78" s="880"/>
      <c r="D78" s="363"/>
      <c r="E78" s="363"/>
      <c r="F78" s="334"/>
      <c r="G78" s="334"/>
      <c r="H78" s="334"/>
    </row>
    <row r="79" spans="1:8" hidden="1">
      <c r="A79" s="362">
        <v>3</v>
      </c>
      <c r="B79" s="880"/>
      <c r="C79" s="880"/>
      <c r="D79" s="363"/>
      <c r="E79" s="363"/>
      <c r="F79" s="334"/>
      <c r="G79" s="334"/>
      <c r="H79" s="334"/>
    </row>
    <row r="80" spans="1:8" hidden="1">
      <c r="A80" s="362">
        <v>4</v>
      </c>
      <c r="B80" s="880"/>
      <c r="C80" s="880"/>
      <c r="D80" s="363"/>
      <c r="E80" s="363"/>
      <c r="F80" s="334"/>
      <c r="G80" s="334"/>
      <c r="H80" s="334"/>
    </row>
    <row r="81" spans="1:8" hidden="1">
      <c r="A81" s="362">
        <v>5</v>
      </c>
      <c r="B81" s="880"/>
      <c r="C81" s="880"/>
      <c r="D81" s="363"/>
      <c r="E81" s="363"/>
      <c r="F81" s="334"/>
      <c r="G81" s="334"/>
      <c r="H81" s="334"/>
    </row>
    <row r="82" spans="1:8" hidden="1">
      <c r="A82" s="362">
        <v>6</v>
      </c>
      <c r="B82" s="880"/>
      <c r="C82" s="880"/>
      <c r="D82" s="363"/>
      <c r="E82" s="363"/>
      <c r="F82" s="334"/>
      <c r="G82" s="334"/>
      <c r="H82" s="334"/>
    </row>
    <row r="83" spans="1:8" hidden="1">
      <c r="A83" s="341"/>
      <c r="B83" s="341"/>
      <c r="C83" s="341"/>
      <c r="D83" s="341"/>
      <c r="E83" s="341"/>
      <c r="F83" s="334"/>
      <c r="G83" s="334"/>
      <c r="H83" s="334"/>
    </row>
    <row r="84" spans="1:8" hidden="1">
      <c r="A84" s="364"/>
      <c r="B84" s="364"/>
      <c r="C84" s="364"/>
      <c r="D84" s="364"/>
      <c r="E84" s="364"/>
      <c r="F84" s="334"/>
      <c r="G84" s="334"/>
      <c r="H84" s="334"/>
    </row>
    <row r="85" spans="1:8" hidden="1">
      <c r="A85" s="364" t="s">
        <v>6</v>
      </c>
      <c r="B85" s="359" t="str">
        <f>B57</f>
        <v>--</v>
      </c>
      <c r="C85" s="364" t="s">
        <v>4</v>
      </c>
      <c r="D85" s="364" t="str">
        <f>D57</f>
        <v/>
      </c>
      <c r="E85" s="364"/>
      <c r="F85" s="334"/>
      <c r="G85" s="334"/>
      <c r="H85" s="334"/>
    </row>
    <row r="86" spans="1:8" hidden="1">
      <c r="A86" s="364" t="s">
        <v>7</v>
      </c>
      <c r="B86" s="364" t="str">
        <f>B58</f>
        <v/>
      </c>
      <c r="C86" s="364" t="s">
        <v>5</v>
      </c>
      <c r="D86" s="364" t="str">
        <f>D58</f>
        <v/>
      </c>
      <c r="E86" s="364"/>
      <c r="F86" s="334"/>
      <c r="G86" s="334"/>
      <c r="H86" s="334"/>
    </row>
    <row r="87" spans="1:8" hidden="1">
      <c r="A87" s="364"/>
      <c r="B87" s="364"/>
      <c r="C87" s="364"/>
      <c r="D87" s="364"/>
      <c r="E87" s="364"/>
      <c r="F87" s="334"/>
      <c r="G87" s="334"/>
      <c r="H87" s="334"/>
    </row>
    <row r="88" spans="1:8" hidden="1">
      <c r="A88" s="365"/>
      <c r="B88" s="365"/>
      <c r="C88" s="365"/>
      <c r="D88" s="365"/>
      <c r="E88" s="365"/>
      <c r="F88" s="334"/>
      <c r="G88" s="334"/>
      <c r="H88" s="3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2jORy2N0715wJQfmc+VLZXEqMM9MS+pAtyZqWstb9mKaH6BznHgmz631fExcVy8EA8RbDvnoDufw7DhR7+haIQ==" saltValue="9MNI7lsZdw34XFod/TU27Q==" spinCount="100000" sheet="1" formatColumns="0" formatRows="0" selectLockedCells="1"/>
  <customSheetViews>
    <customSheetView guid="{EE1EF9E3-13BF-4B61-B562-C1E8D153AF15}" scale="90" showPageBreaks="1" fitToPage="1" printArea="1" hiddenRows="1" view="pageBreakPreview" topLeftCell="A10">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 guid="{52F2C04E-6775-4163-A63C-A853FCC713DD}" scale="90" showPageBreaks="1" fitToPage="1" printArea="1" hiddenRows="1" view="pageBreakPreview" topLeftCell="A4">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82" fitToHeight="0" orientation="portrait" r:id="rId25"/>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SheetLayoutView="100" workbookViewId="0">
      <selection activeCell="D17" sqref="D17"/>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ht="40.5" customHeight="1">
      <c r="A1" s="674" t="str">
        <f>'Attach 3(JV)'!A1</f>
        <v>Specification No. :5002002376/OTHERS/DOM/A02-CC CS -3</v>
      </c>
      <c r="B1" s="674"/>
      <c r="C1" s="674"/>
      <c r="D1" s="674"/>
      <c r="E1" s="370" t="str">
        <f>"Attachment-18 " &amp; 'Attach 3(JV)'!AT1</f>
        <v xml:space="preserve">Attachment-18 </v>
      </c>
    </row>
    <row r="3" spans="1:9" ht="92.25" customHeight="1">
      <c r="A3" s="728" t="str">
        <f>'Attach 3(JV)'!A3</f>
        <v>“Nagda Solar PV Power Plant Package SP01” associated with Nagda Solar Power Project</v>
      </c>
      <c r="B3" s="729"/>
      <c r="C3" s="729"/>
      <c r="D3" s="729"/>
      <c r="E3" s="729"/>
      <c r="F3" s="27"/>
      <c r="G3" s="28"/>
      <c r="H3" s="27"/>
    </row>
    <row r="4" spans="1:9" ht="20.100000000000001" customHeight="1">
      <c r="A4" s="29"/>
      <c r="H4" s="31"/>
      <c r="I4" s="11"/>
    </row>
    <row r="5" spans="1:9" ht="20.100000000000001" customHeight="1">
      <c r="A5" s="666" t="s">
        <v>505</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2" t="str">
        <f>'Attach 3(JV)'!E8</f>
        <v>Contract Services</v>
      </c>
      <c r="H8" s="31"/>
      <c r="I8" s="13"/>
    </row>
    <row r="9" spans="1:9" ht="20.100000000000001" customHeight="1">
      <c r="A9" s="14" t="s">
        <v>349</v>
      </c>
      <c r="B9" s="676" t="str">
        <f>'Attach 3(JV)'!B9</f>
        <v/>
      </c>
      <c r="C9" s="676"/>
      <c r="D9" s="676"/>
      <c r="E9" s="12" t="str">
        <f>'Attach 3(JV)'!E9</f>
        <v>Power Grid Corporation of India Ltd.,</v>
      </c>
      <c r="H9" s="31"/>
      <c r="I9" s="13"/>
    </row>
    <row r="10" spans="1:9" ht="20.100000000000001" customHeight="1">
      <c r="A10" s="14" t="s">
        <v>351</v>
      </c>
      <c r="B10" s="676" t="str">
        <f>'Attach 3(JV)'!B10</f>
        <v/>
      </c>
      <c r="C10" s="676"/>
      <c r="D10" s="676"/>
      <c r="E10" s="12" t="str">
        <f>'Attach 3(JV)'!E10</f>
        <v>"Saudamini", Plot No. 2, Sector 29</v>
      </c>
      <c r="H10" s="31"/>
      <c r="I10" s="13"/>
    </row>
    <row r="11" spans="1:9" ht="20.100000000000001" customHeight="1">
      <c r="B11" s="676" t="str">
        <f>'Attach 3(JV)'!B11</f>
        <v/>
      </c>
      <c r="C11" s="676"/>
      <c r="D11" s="676"/>
      <c r="E11" s="12" t="str">
        <f>'Attach 3(JV)'!E11</f>
        <v>Gurgaon (Haryana) - 122001</v>
      </c>
    </row>
    <row r="12" spans="1:9" ht="20.100000000000001" customHeight="1">
      <c r="A12" s="33"/>
      <c r="B12" s="676" t="str">
        <f>'Attach 3(JV)'!B12</f>
        <v/>
      </c>
      <c r="C12" s="676"/>
      <c r="D12" s="676"/>
      <c r="E12" s="12"/>
    </row>
    <row r="13" spans="1:9" ht="20.100000000000001" customHeight="1">
      <c r="A13" s="33"/>
      <c r="B13" s="149"/>
      <c r="C13" s="149"/>
      <c r="D13" s="149"/>
      <c r="E13" s="26"/>
    </row>
    <row r="14" spans="1:9" ht="20.100000000000001" customHeight="1">
      <c r="A14" s="30" t="s">
        <v>344</v>
      </c>
    </row>
    <row r="15" spans="1:9" ht="20.100000000000001" customHeight="1">
      <c r="A15" s="33"/>
    </row>
    <row r="16" spans="1:9" ht="20.100000000000001" customHeight="1">
      <c r="A16" s="803" t="s">
        <v>545</v>
      </c>
      <c r="B16" s="803"/>
      <c r="C16" s="803"/>
      <c r="D16" s="803"/>
      <c r="E16" s="803"/>
    </row>
    <row r="17" spans="1:5" ht="20.100000000000001" customHeight="1">
      <c r="A17" s="33"/>
    </row>
    <row r="18" spans="1:5" ht="20.100000000000001" customHeight="1">
      <c r="A18" s="33"/>
    </row>
    <row r="19" spans="1:5">
      <c r="A19" s="37" t="s">
        <v>6</v>
      </c>
      <c r="B19" s="73" t="str">
        <f>'Attach 3(JV)'!B24</f>
        <v>--</v>
      </c>
      <c r="C19" s="41"/>
      <c r="D19" s="38" t="s">
        <v>4</v>
      </c>
      <c r="E19" s="295" t="str">
        <f>'Attach 3(JV)'!E24</f>
        <v/>
      </c>
    </row>
    <row r="20" spans="1:5">
      <c r="A20" s="37" t="s">
        <v>7</v>
      </c>
      <c r="B20" s="295" t="str">
        <f>'Attach 3(JV)'!B25</f>
        <v/>
      </c>
      <c r="C20" s="41"/>
      <c r="D20" s="38" t="s">
        <v>5</v>
      </c>
      <c r="E20" s="295"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algorithmName="SHA-512" hashValue="bA6VQ7OgFu8umLeN0BroDlvSd16lVWbHFpncBSY3XU5ghz8ACegc8UF/nFWG3caZ9dMboXTZ3IhpKx0q1fDosw==" saltValue="Ffnxdh9IiehY3VWYBJfvkg==" spinCount="100000" sheet="1" formatColumns="0" formatRows="0" selectLockedCells="1"/>
  <customSheetViews>
    <customSheetView guid="{EE1EF9E3-13BF-4B61-B562-C1E8D153AF15}" showPageBreaks="1" showGridLines="0" fitToPage="1" printArea="1" view="pageBreakPreview">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52F2C04E-6775-4163-A63C-A853FCC713DD}" showPageBreaks="1" showGridLines="0" fitToPage="1" printArea="1" view="pageBreakPreview">
      <selection activeCell="D17" sqref="D17"/>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topLeftCell="A76" zoomScaleNormal="100" zoomScaleSheetLayoutView="100" workbookViewId="0">
      <selection activeCell="AT42" sqref="AT42"/>
    </sheetView>
  </sheetViews>
  <sheetFormatPr defaultColWidth="9.109375" defaultRowHeight="13.8"/>
  <cols>
    <col min="1" max="1" width="10" style="433" customWidth="1"/>
    <col min="2" max="2" width="10.6640625" style="433" customWidth="1"/>
    <col min="3" max="3" width="10.88671875" style="433" customWidth="1"/>
    <col min="4" max="8" width="10.6640625" style="433" customWidth="1"/>
    <col min="9" max="9" width="23" style="433" customWidth="1"/>
    <col min="10" max="10" width="9.109375" style="433" hidden="1" customWidth="1"/>
    <col min="11" max="16" width="10.33203125" style="433" hidden="1" customWidth="1"/>
    <col min="17" max="41" width="0" style="433" hidden="1" customWidth="1"/>
    <col min="42" max="16384" width="9.109375" style="433"/>
  </cols>
  <sheetData>
    <row r="1" spans="1:9" ht="27" customHeight="1">
      <c r="A1" s="915" t="s">
        <v>541</v>
      </c>
      <c r="B1" s="916"/>
      <c r="C1" s="916"/>
      <c r="D1" s="916"/>
      <c r="E1" s="916"/>
      <c r="F1" s="916"/>
      <c r="G1" s="916"/>
      <c r="H1" s="916"/>
      <c r="I1" s="917"/>
    </row>
    <row r="2" spans="1:9" ht="31.5" customHeight="1">
      <c r="A2" s="434" t="s">
        <v>480</v>
      </c>
      <c r="B2" s="918" t="s">
        <v>542</v>
      </c>
      <c r="C2" s="918"/>
      <c r="D2" s="918"/>
      <c r="E2" s="918"/>
      <c r="F2" s="918"/>
      <c r="G2" s="918"/>
      <c r="H2" s="918"/>
      <c r="I2" s="919"/>
    </row>
    <row r="3" spans="1:9" ht="36" customHeight="1">
      <c r="A3" s="434" t="s">
        <v>482</v>
      </c>
      <c r="B3" s="918" t="s">
        <v>600</v>
      </c>
      <c r="C3" s="918"/>
      <c r="D3" s="918"/>
      <c r="E3" s="918"/>
      <c r="F3" s="918"/>
      <c r="G3" s="918"/>
      <c r="H3" s="918"/>
      <c r="I3" s="919"/>
    </row>
    <row r="4" spans="1:9" ht="36" customHeight="1">
      <c r="A4" s="434" t="s">
        <v>484</v>
      </c>
      <c r="B4" s="918" t="s">
        <v>543</v>
      </c>
      <c r="C4" s="918"/>
      <c r="D4" s="918"/>
      <c r="E4" s="918"/>
      <c r="F4" s="918"/>
      <c r="G4" s="918"/>
      <c r="H4" s="918"/>
      <c r="I4" s="919"/>
    </row>
    <row r="5" spans="1:9" ht="36" customHeight="1">
      <c r="A5" s="434" t="s">
        <v>486</v>
      </c>
      <c r="B5" s="918" t="s">
        <v>487</v>
      </c>
      <c r="C5" s="918"/>
      <c r="D5" s="918"/>
      <c r="E5" s="918"/>
      <c r="F5" s="918"/>
      <c r="G5" s="918"/>
      <c r="H5" s="918"/>
      <c r="I5" s="919"/>
    </row>
    <row r="6" spans="1:9" ht="19.5" customHeight="1">
      <c r="A6" s="435" t="s">
        <v>488</v>
      </c>
      <c r="B6" s="905" t="s">
        <v>544</v>
      </c>
      <c r="C6" s="905"/>
      <c r="D6" s="905"/>
      <c r="E6" s="905"/>
      <c r="F6" s="905"/>
      <c r="G6" s="905"/>
      <c r="H6" s="905"/>
      <c r="I6" s="906"/>
    </row>
    <row r="7" spans="1:9" ht="15.6">
      <c r="A7" s="383"/>
      <c r="C7" s="383"/>
      <c r="D7" s="383"/>
      <c r="E7" s="383"/>
      <c r="F7" s="383"/>
      <c r="G7" s="383"/>
      <c r="H7" s="383"/>
      <c r="I7" s="383"/>
    </row>
    <row r="27" spans="1:11">
      <c r="K27" s="436">
        <v>0</v>
      </c>
    </row>
    <row r="28" spans="1:11">
      <c r="A28" s="437"/>
      <c r="B28" s="437"/>
      <c r="C28" s="437"/>
      <c r="D28" s="437"/>
      <c r="E28" s="437"/>
      <c r="F28" s="437"/>
      <c r="G28" s="437"/>
      <c r="H28" s="437"/>
      <c r="I28" s="437"/>
      <c r="J28" s="437"/>
      <c r="K28" s="438">
        <v>0</v>
      </c>
    </row>
    <row r="29" spans="1:11">
      <c r="A29" s="437"/>
      <c r="B29" s="437"/>
      <c r="C29" s="437"/>
      <c r="D29" s="437"/>
      <c r="E29" s="437"/>
      <c r="F29" s="437"/>
      <c r="G29" s="437"/>
      <c r="H29" s="437"/>
      <c r="I29" s="437"/>
      <c r="J29" s="437"/>
      <c r="K29" s="438">
        <v>0</v>
      </c>
    </row>
    <row r="30" spans="1:11">
      <c r="A30" s="437"/>
      <c r="B30" s="437"/>
      <c r="C30" s="437"/>
      <c r="D30" s="437"/>
      <c r="E30" s="437"/>
      <c r="F30" s="437"/>
      <c r="G30" s="437"/>
      <c r="H30" s="437"/>
      <c r="I30" s="437"/>
      <c r="J30" s="437"/>
      <c r="K30" s="438">
        <v>0</v>
      </c>
    </row>
    <row r="31" spans="1:11">
      <c r="A31" s="437"/>
      <c r="B31" s="437"/>
      <c r="C31" s="437"/>
      <c r="D31" s="437"/>
      <c r="E31" s="437"/>
      <c r="F31" s="437"/>
      <c r="G31" s="437"/>
      <c r="H31" s="437"/>
      <c r="I31" s="437"/>
      <c r="J31" s="437"/>
    </row>
    <row r="32" spans="1:11" s="441" customFormat="1" ht="18">
      <c r="A32" s="907" t="s">
        <v>546</v>
      </c>
      <c r="B32" s="907"/>
      <c r="C32" s="907"/>
      <c r="D32" s="907"/>
      <c r="E32" s="907"/>
      <c r="F32" s="907"/>
      <c r="G32" s="907"/>
      <c r="H32" s="907"/>
      <c r="I32" s="907"/>
      <c r="J32" s="440"/>
    </row>
    <row r="33" spans="1:16" s="441" customFormat="1" ht="18">
      <c r="A33" s="439"/>
      <c r="B33" s="439"/>
      <c r="C33" s="439"/>
      <c r="D33" s="439"/>
      <c r="E33" s="439"/>
      <c r="F33" s="439"/>
      <c r="G33" s="439"/>
      <c r="H33" s="439"/>
      <c r="I33" s="439"/>
      <c r="J33" s="440"/>
    </row>
    <row r="34" spans="1:16" ht="15.6">
      <c r="A34" s="908" t="s">
        <v>399</v>
      </c>
      <c r="B34" s="908"/>
      <c r="C34" s="908"/>
      <c r="D34" s="908"/>
      <c r="E34" s="908"/>
      <c r="F34" s="908"/>
      <c r="G34" s="908"/>
      <c r="H34" s="908"/>
      <c r="I34" s="908"/>
      <c r="J34" s="437"/>
      <c r="K34" s="436" t="e">
        <v>#REF!</v>
      </c>
      <c r="L34" s="442"/>
      <c r="M34" s="442"/>
      <c r="N34" s="442"/>
      <c r="O34" s="438" t="e">
        <v>#REF!</v>
      </c>
    </row>
    <row r="35" spans="1:16" ht="15.6">
      <c r="A35" s="914" t="s">
        <v>400</v>
      </c>
      <c r="B35" s="914"/>
      <c r="C35" s="914"/>
      <c r="D35" s="914"/>
      <c r="E35" s="914"/>
      <c r="F35" s="914"/>
      <c r="G35" s="914"/>
      <c r="H35" s="914"/>
      <c r="I35" s="914"/>
      <c r="J35" s="437"/>
      <c r="K35" s="438" t="e">
        <v>#REF!</v>
      </c>
      <c r="L35" s="442"/>
      <c r="M35" s="442"/>
      <c r="N35" s="442"/>
      <c r="O35" s="438" t="e">
        <v>#REF!</v>
      </c>
    </row>
    <row r="36" spans="1:16" ht="36" customHeight="1">
      <c r="A36" s="913" t="s">
        <v>534</v>
      </c>
      <c r="B36" s="913"/>
      <c r="C36" s="913"/>
      <c r="D36" s="913"/>
      <c r="E36" s="913"/>
      <c r="F36" s="913"/>
      <c r="G36" s="913"/>
      <c r="H36" s="913"/>
      <c r="I36" s="913"/>
      <c r="J36" s="437"/>
      <c r="K36" s="438" t="e">
        <v>#REF!</v>
      </c>
      <c r="L36" s="442"/>
      <c r="M36" s="442"/>
      <c r="N36" s="442"/>
      <c r="O36" s="438" t="e">
        <v>#REF!</v>
      </c>
    </row>
    <row r="37" spans="1:16" ht="15.6">
      <c r="A37" s="914" t="s">
        <v>535</v>
      </c>
      <c r="B37" s="914"/>
      <c r="C37" s="914"/>
      <c r="D37" s="914"/>
      <c r="E37" s="914"/>
      <c r="F37" s="914"/>
      <c r="G37" s="914"/>
      <c r="H37" s="914"/>
      <c r="I37" s="914"/>
      <c r="J37" s="437"/>
      <c r="K37" s="438" t="e">
        <v>#REF!</v>
      </c>
      <c r="L37" s="442"/>
      <c r="M37" s="442"/>
      <c r="N37" s="442"/>
      <c r="O37" s="438" t="e">
        <v>#REF!</v>
      </c>
    </row>
    <row r="38" spans="1:16" ht="15.6">
      <c r="A38" s="908" t="s">
        <v>401</v>
      </c>
      <c r="B38" s="908"/>
      <c r="C38" s="908"/>
      <c r="D38" s="908"/>
      <c r="E38" s="908"/>
      <c r="F38" s="908"/>
      <c r="G38" s="908"/>
      <c r="H38" s="908"/>
      <c r="I38" s="908"/>
      <c r="J38" s="437"/>
    </row>
    <row r="39" spans="1:16" ht="18.75" customHeight="1">
      <c r="A39" s="911">
        <f>'Names of Bidder'!D10</f>
        <v>0</v>
      </c>
      <c r="B39" s="911"/>
      <c r="C39" s="911"/>
      <c r="D39" s="911"/>
      <c r="E39" s="911"/>
      <c r="F39" s="911"/>
      <c r="G39" s="911"/>
      <c r="H39" s="911"/>
      <c r="I39" s="911"/>
      <c r="J39" s="437"/>
      <c r="K39" s="443">
        <v>1</v>
      </c>
      <c r="M39" s="444" t="s">
        <v>536</v>
      </c>
      <c r="P39" s="444" t="s">
        <v>537</v>
      </c>
    </row>
    <row r="40" spans="1:16" ht="17.25" customHeight="1">
      <c r="A40" s="912" t="str">
        <f xml:space="preserve"> "having its Registered Office at " &amp;'Names of Bidder'!D11 &amp; ","&amp;'Names of Bidder'!D12&amp;","&amp;'Names of Bidder'!D13</f>
        <v>having its Registered Office at ,,</v>
      </c>
      <c r="B40" s="912"/>
      <c r="C40" s="912"/>
      <c r="D40" s="912"/>
      <c r="E40" s="912"/>
      <c r="F40" s="912"/>
      <c r="G40" s="912"/>
      <c r="H40" s="912"/>
      <c r="I40" s="912"/>
      <c r="J40" s="437"/>
      <c r="K40" s="443">
        <v>1</v>
      </c>
      <c r="M40" s="444" t="s">
        <v>538</v>
      </c>
    </row>
    <row r="41" spans="1:16" ht="15.6">
      <c r="A41" s="908" t="s">
        <v>401</v>
      </c>
      <c r="B41" s="908"/>
      <c r="C41" s="908"/>
      <c r="D41" s="908"/>
      <c r="E41" s="908"/>
      <c r="F41" s="908"/>
      <c r="G41" s="908"/>
      <c r="H41" s="908"/>
      <c r="I41" s="908"/>
      <c r="J41" s="437"/>
    </row>
    <row r="42" spans="1:16" ht="15.6">
      <c r="A42" s="908" t="str">
        <f>IF('Names of Bidder'!D6= "Sole Bidder", "", IF('Names of Bidder'!D7=1,'Names of Bidder'!D15,IF('Names of Bidder'!D7=2,'Names of Bidder'!D15&amp;" &amp; "&amp;'Names of Bidder'!D20,"")))</f>
        <v/>
      </c>
      <c r="B42" s="908"/>
      <c r="C42" s="908"/>
      <c r="D42" s="908"/>
      <c r="E42" s="908"/>
      <c r="F42" s="908"/>
      <c r="G42" s="908"/>
      <c r="H42" s="908"/>
      <c r="I42" s="908"/>
      <c r="J42" s="437"/>
    </row>
    <row r="43" spans="1:16" ht="18" customHeight="1">
      <c r="A43" s="913"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913"/>
      <c r="C43" s="913"/>
      <c r="D43" s="913"/>
      <c r="E43" s="913"/>
      <c r="F43" s="913"/>
      <c r="G43" s="913"/>
      <c r="H43" s="913"/>
      <c r="I43" s="913"/>
      <c r="J43" s="437"/>
    </row>
    <row r="44" spans="1:16" ht="15.6">
      <c r="A44" s="908" t="s">
        <v>402</v>
      </c>
      <c r="B44" s="908"/>
      <c r="C44" s="908"/>
      <c r="D44" s="908"/>
      <c r="E44" s="908"/>
      <c r="F44" s="908"/>
      <c r="G44" s="908"/>
      <c r="H44" s="908"/>
      <c r="I44" s="908"/>
      <c r="J44" s="437"/>
    </row>
    <row r="45" spans="1:16" ht="15.6">
      <c r="A45" s="542"/>
      <c r="B45" s="542"/>
      <c r="C45" s="542"/>
      <c r="D45" s="542"/>
      <c r="E45" s="542"/>
      <c r="F45" s="542"/>
      <c r="G45" s="542"/>
      <c r="H45" s="542"/>
      <c r="I45" s="542"/>
      <c r="J45" s="437"/>
    </row>
    <row r="46" spans="1:16" ht="15.6">
      <c r="A46" s="914" t="s">
        <v>403</v>
      </c>
      <c r="B46" s="914"/>
      <c r="C46" s="914"/>
      <c r="D46" s="914"/>
      <c r="E46" s="914"/>
      <c r="F46" s="914"/>
      <c r="G46" s="914"/>
      <c r="H46" s="914"/>
      <c r="I46" s="914"/>
      <c r="J46" s="437"/>
    </row>
    <row r="47" spans="1:16" ht="30.75" customHeight="1">
      <c r="A47" s="914" t="s">
        <v>404</v>
      </c>
      <c r="B47" s="914"/>
      <c r="C47" s="914"/>
      <c r="D47" s="914"/>
      <c r="E47" s="914"/>
      <c r="F47" s="914"/>
      <c r="G47" s="914"/>
      <c r="H47" s="914"/>
      <c r="I47" s="914"/>
      <c r="J47" s="437"/>
    </row>
    <row r="48" spans="1:16" ht="94.5" customHeight="1">
      <c r="A48" s="891" t="str">
        <f>"POWERGRID intends to award, under laid-down organisational procedures, contract(s) for "&amp;Basic!B1&amp;" Specification Number:"&amp;Basic!B3</f>
        <v>POWERGRID intends to award, under laid-down organisational procedures, contract(s) for “Nagda Solar PV Power Plant Package SP01” associated with Nagda Solar Power Project Specification Number:5002002376/OTHERS/DOM/A02-CC CS -3</v>
      </c>
      <c r="B48" s="891"/>
      <c r="C48" s="891"/>
      <c r="D48" s="891"/>
      <c r="E48" s="891"/>
      <c r="F48" s="891"/>
      <c r="G48" s="891"/>
      <c r="H48" s="891"/>
      <c r="I48" s="891"/>
      <c r="J48" s="437"/>
    </row>
    <row r="49" spans="1:10" ht="21" customHeight="1">
      <c r="A49" s="909" t="s">
        <v>405</v>
      </c>
      <c r="B49" s="909"/>
      <c r="C49" s="909"/>
      <c r="D49" s="909"/>
      <c r="E49" s="910" t="s">
        <v>405</v>
      </c>
      <c r="F49" s="910"/>
      <c r="G49" s="910"/>
      <c r="H49" s="910"/>
      <c r="I49" s="910"/>
      <c r="J49" s="437"/>
    </row>
    <row r="50" spans="1:10" ht="33" customHeight="1">
      <c r="A50" s="902" t="s">
        <v>406</v>
      </c>
      <c r="B50" s="902"/>
      <c r="C50" s="902"/>
      <c r="D50" s="902"/>
      <c r="E50" s="903" t="s">
        <v>711</v>
      </c>
      <c r="F50" s="903"/>
      <c r="G50" s="903"/>
      <c r="H50" s="903"/>
      <c r="I50" s="903"/>
      <c r="J50" s="437"/>
    </row>
    <row r="51" spans="1:10" ht="22.5" customHeight="1">
      <c r="A51" s="446" t="s">
        <v>505</v>
      </c>
      <c r="B51" s="447"/>
      <c r="C51" s="447"/>
      <c r="D51" s="447"/>
      <c r="E51" s="448"/>
      <c r="F51" s="447"/>
      <c r="G51" s="447"/>
      <c r="H51" s="447"/>
      <c r="I51" s="449" t="s">
        <v>601</v>
      </c>
      <c r="J51" s="437"/>
    </row>
    <row r="52" spans="1:10" ht="40.5" customHeight="1">
      <c r="A52" s="896" t="s">
        <v>547</v>
      </c>
      <c r="B52" s="896"/>
      <c r="C52" s="896"/>
      <c r="D52" s="896"/>
      <c r="E52" s="896"/>
      <c r="F52" s="896"/>
      <c r="G52" s="896"/>
      <c r="H52" s="896"/>
      <c r="I52" s="896"/>
    </row>
    <row r="53" spans="1:10" ht="40.5" customHeight="1">
      <c r="A53" s="896" t="s">
        <v>548</v>
      </c>
      <c r="B53" s="896"/>
      <c r="C53" s="896"/>
      <c r="D53" s="896"/>
      <c r="E53" s="896"/>
      <c r="F53" s="896"/>
      <c r="G53" s="896"/>
      <c r="H53" s="896"/>
      <c r="I53" s="896"/>
    </row>
    <row r="54" spans="1:10" ht="13.5" customHeight="1">
      <c r="A54" s="451"/>
      <c r="B54" s="383"/>
      <c r="C54" s="383"/>
      <c r="D54" s="383"/>
      <c r="E54" s="383"/>
      <c r="F54" s="383"/>
      <c r="G54" s="383"/>
      <c r="H54" s="383"/>
      <c r="I54" s="383"/>
    </row>
    <row r="55" spans="1:10" ht="15.6">
      <c r="A55" s="904" t="s">
        <v>539</v>
      </c>
      <c r="B55" s="904"/>
      <c r="C55" s="904"/>
      <c r="D55" s="904"/>
      <c r="E55" s="904"/>
      <c r="F55" s="904"/>
      <c r="G55" s="904"/>
      <c r="H55" s="904"/>
      <c r="I55" s="904"/>
    </row>
    <row r="56" spans="1:10" ht="15.6">
      <c r="A56" s="451"/>
      <c r="B56" s="451"/>
      <c r="C56" s="451"/>
      <c r="D56" s="451"/>
      <c r="E56" s="451"/>
      <c r="F56" s="451"/>
      <c r="G56" s="451"/>
      <c r="H56" s="451"/>
      <c r="I56" s="451"/>
    </row>
    <row r="57" spans="1:10" ht="15.6">
      <c r="A57" s="900" t="s">
        <v>411</v>
      </c>
      <c r="B57" s="900"/>
      <c r="C57" s="900"/>
      <c r="D57" s="900"/>
      <c r="E57" s="900"/>
      <c r="F57" s="900"/>
      <c r="G57" s="900"/>
      <c r="H57" s="900"/>
      <c r="I57" s="900"/>
    </row>
    <row r="58" spans="1:10" ht="15.6">
      <c r="A58" s="452"/>
      <c r="B58" s="452"/>
      <c r="C58" s="452"/>
      <c r="D58" s="452"/>
      <c r="E58" s="452"/>
      <c r="F58" s="452"/>
      <c r="G58" s="452"/>
      <c r="H58" s="452"/>
      <c r="I58" s="452"/>
    </row>
    <row r="59" spans="1:10" ht="37.5" customHeight="1">
      <c r="A59" s="891" t="s">
        <v>549</v>
      </c>
      <c r="B59" s="891"/>
      <c r="C59" s="891"/>
      <c r="D59" s="891"/>
      <c r="E59" s="891"/>
      <c r="F59" s="891"/>
      <c r="G59" s="891"/>
      <c r="H59" s="891"/>
      <c r="I59" s="891"/>
    </row>
    <row r="60" spans="1:10" ht="61.5" customHeight="1">
      <c r="A60" s="466" t="s">
        <v>480</v>
      </c>
      <c r="B60" s="891" t="s">
        <v>550</v>
      </c>
      <c r="C60" s="891"/>
      <c r="D60" s="891"/>
      <c r="E60" s="891"/>
      <c r="F60" s="891"/>
      <c r="G60" s="891"/>
      <c r="H60" s="891"/>
      <c r="I60" s="891"/>
    </row>
    <row r="61" spans="1:10" ht="53.25" customHeight="1">
      <c r="A61" s="466" t="s">
        <v>482</v>
      </c>
      <c r="B61" s="891" t="s">
        <v>553</v>
      </c>
      <c r="C61" s="891"/>
      <c r="D61" s="891"/>
      <c r="E61" s="891"/>
      <c r="F61" s="891"/>
      <c r="G61" s="891"/>
      <c r="H61" s="891"/>
      <c r="I61" s="891"/>
    </row>
    <row r="62" spans="1:10" ht="63" customHeight="1">
      <c r="A62" s="466" t="s">
        <v>484</v>
      </c>
      <c r="B62" s="891" t="s">
        <v>554</v>
      </c>
      <c r="C62" s="891"/>
      <c r="D62" s="891"/>
      <c r="E62" s="891"/>
      <c r="F62" s="891"/>
      <c r="G62" s="891"/>
      <c r="H62" s="891"/>
      <c r="I62" s="891"/>
    </row>
    <row r="63" spans="1:10" ht="62.25" customHeight="1">
      <c r="A63" s="466" t="s">
        <v>486</v>
      </c>
      <c r="B63" s="891" t="s">
        <v>555</v>
      </c>
      <c r="C63" s="891"/>
      <c r="D63" s="891"/>
      <c r="E63" s="891"/>
      <c r="F63" s="891"/>
      <c r="G63" s="891"/>
      <c r="H63" s="891"/>
      <c r="I63" s="891"/>
    </row>
    <row r="64" spans="1:10" ht="64.5" customHeight="1">
      <c r="A64" s="466" t="s">
        <v>488</v>
      </c>
      <c r="B64" s="891" t="s">
        <v>556</v>
      </c>
      <c r="C64" s="891"/>
      <c r="D64" s="891"/>
      <c r="E64" s="891"/>
      <c r="F64" s="891"/>
      <c r="G64" s="891"/>
      <c r="H64" s="891"/>
      <c r="I64" s="891"/>
    </row>
    <row r="65" spans="1:10" ht="62.25" customHeight="1">
      <c r="A65" s="466" t="s">
        <v>551</v>
      </c>
      <c r="B65" s="891" t="s">
        <v>557</v>
      </c>
      <c r="C65" s="891"/>
      <c r="D65" s="891"/>
      <c r="E65" s="891"/>
      <c r="F65" s="891"/>
      <c r="G65" s="891"/>
      <c r="H65" s="891"/>
      <c r="I65" s="891"/>
    </row>
    <row r="66" spans="1:10" ht="60.75" customHeight="1">
      <c r="A66" s="466" t="s">
        <v>552</v>
      </c>
      <c r="B66" s="891" t="s">
        <v>558</v>
      </c>
      <c r="C66" s="891"/>
      <c r="D66" s="891"/>
      <c r="E66" s="891"/>
      <c r="F66" s="891"/>
      <c r="G66" s="891"/>
      <c r="H66" s="891"/>
      <c r="I66" s="891"/>
    </row>
    <row r="67" spans="1:10" ht="72" customHeight="1">
      <c r="A67" s="466" t="s">
        <v>559</v>
      </c>
      <c r="B67" s="891" t="s">
        <v>561</v>
      </c>
      <c r="C67" s="891"/>
      <c r="D67" s="891"/>
      <c r="E67" s="891"/>
      <c r="F67" s="891"/>
      <c r="G67" s="891"/>
      <c r="H67" s="891"/>
      <c r="I67" s="891"/>
    </row>
    <row r="68" spans="1:10" ht="60" customHeight="1">
      <c r="A68" s="466" t="s">
        <v>560</v>
      </c>
      <c r="B68" s="891" t="s">
        <v>562</v>
      </c>
      <c r="C68" s="891"/>
      <c r="D68" s="891"/>
      <c r="E68" s="891"/>
      <c r="F68" s="891"/>
      <c r="G68" s="891"/>
      <c r="H68" s="891"/>
      <c r="I68" s="891"/>
    </row>
    <row r="69" spans="1:10" ht="21" customHeight="1">
      <c r="A69" s="892" t="s">
        <v>405</v>
      </c>
      <c r="B69" s="892"/>
      <c r="C69" s="892"/>
      <c r="D69" s="892"/>
      <c r="E69" s="899" t="s">
        <v>405</v>
      </c>
      <c r="F69" s="899"/>
      <c r="G69" s="899"/>
      <c r="H69" s="899"/>
      <c r="I69" s="899"/>
      <c r="J69" s="437"/>
    </row>
    <row r="70" spans="1:10" ht="33" customHeight="1">
      <c r="A70" s="713" t="s">
        <v>406</v>
      </c>
      <c r="B70" s="713"/>
      <c r="C70" s="713"/>
      <c r="D70" s="713"/>
      <c r="E70" s="895" t="s">
        <v>711</v>
      </c>
      <c r="F70" s="895"/>
      <c r="G70" s="895"/>
      <c r="H70" s="895"/>
      <c r="I70" s="895"/>
      <c r="J70" s="437"/>
    </row>
    <row r="71" spans="1:10" ht="20.25" customHeight="1">
      <c r="A71" s="446" t="s">
        <v>505</v>
      </c>
      <c r="B71" s="447"/>
      <c r="C71" s="447"/>
      <c r="D71" s="447"/>
      <c r="E71" s="447"/>
      <c r="F71" s="447"/>
      <c r="G71" s="447"/>
      <c r="H71" s="447"/>
      <c r="I71" s="449" t="s">
        <v>602</v>
      </c>
      <c r="J71" s="437"/>
    </row>
    <row r="72" spans="1:10" ht="24" customHeight="1">
      <c r="A72" s="901"/>
      <c r="B72" s="901"/>
      <c r="C72" s="901"/>
      <c r="D72" s="901"/>
      <c r="E72" s="901"/>
      <c r="F72" s="901"/>
      <c r="G72" s="901"/>
      <c r="H72" s="901"/>
      <c r="I72" s="901"/>
      <c r="J72" s="437"/>
    </row>
    <row r="73" spans="1:10" ht="84" customHeight="1">
      <c r="A73" s="466" t="s">
        <v>563</v>
      </c>
      <c r="B73" s="891" t="s">
        <v>564</v>
      </c>
      <c r="C73" s="891"/>
      <c r="D73" s="891"/>
      <c r="E73" s="891"/>
      <c r="F73" s="891"/>
      <c r="G73" s="891"/>
      <c r="H73" s="891"/>
      <c r="I73" s="891"/>
    </row>
    <row r="74" spans="1:10" ht="30" customHeight="1">
      <c r="A74" s="468" t="s">
        <v>565</v>
      </c>
      <c r="B74" s="467"/>
      <c r="C74" s="467"/>
      <c r="D74" s="467"/>
      <c r="E74" s="467"/>
      <c r="F74" s="467"/>
      <c r="G74" s="467"/>
      <c r="H74" s="467"/>
      <c r="I74" s="467"/>
    </row>
    <row r="75" spans="1:10" ht="42" customHeight="1">
      <c r="A75" s="893" t="s">
        <v>566</v>
      </c>
      <c r="B75" s="893"/>
      <c r="C75" s="893"/>
      <c r="D75" s="893"/>
      <c r="E75" s="893"/>
      <c r="F75" s="893"/>
      <c r="G75" s="893"/>
      <c r="H75" s="893"/>
      <c r="I75" s="893"/>
    </row>
    <row r="76" spans="1:10" ht="80.25" customHeight="1">
      <c r="A76" s="466" t="s">
        <v>480</v>
      </c>
      <c r="B76" s="891" t="s">
        <v>705</v>
      </c>
      <c r="C76" s="891"/>
      <c r="D76" s="891"/>
      <c r="E76" s="891"/>
      <c r="F76" s="891"/>
      <c r="G76" s="891"/>
      <c r="H76" s="891"/>
      <c r="I76" s="891"/>
    </row>
    <row r="77" spans="1:10" ht="72" customHeight="1">
      <c r="A77" s="466" t="s">
        <v>482</v>
      </c>
      <c r="B77" s="891" t="s">
        <v>567</v>
      </c>
      <c r="C77" s="891"/>
      <c r="D77" s="891"/>
      <c r="E77" s="891"/>
      <c r="F77" s="891"/>
      <c r="G77" s="891"/>
      <c r="H77" s="891"/>
      <c r="I77" s="891"/>
    </row>
    <row r="78" spans="1:10" ht="55.5" customHeight="1">
      <c r="A78" s="466" t="s">
        <v>484</v>
      </c>
      <c r="B78" s="891" t="s">
        <v>568</v>
      </c>
      <c r="C78" s="891"/>
      <c r="D78" s="891"/>
      <c r="E78" s="891"/>
      <c r="F78" s="891"/>
      <c r="G78" s="891"/>
      <c r="H78" s="891"/>
      <c r="I78" s="891"/>
    </row>
    <row r="79" spans="1:10" ht="69.75" customHeight="1">
      <c r="A79" s="466" t="s">
        <v>486</v>
      </c>
      <c r="B79" s="891" t="s">
        <v>569</v>
      </c>
      <c r="C79" s="891"/>
      <c r="D79" s="891"/>
      <c r="E79" s="891"/>
      <c r="F79" s="891"/>
      <c r="G79" s="891"/>
      <c r="H79" s="891"/>
      <c r="I79" s="891"/>
    </row>
    <row r="80" spans="1:10" ht="56.25" customHeight="1">
      <c r="A80" s="466" t="s">
        <v>488</v>
      </c>
      <c r="B80" s="891" t="s">
        <v>706</v>
      </c>
      <c r="C80" s="891"/>
      <c r="D80" s="891"/>
      <c r="E80" s="891"/>
      <c r="F80" s="891"/>
      <c r="G80" s="891"/>
      <c r="H80" s="891"/>
      <c r="I80" s="891"/>
    </row>
    <row r="81" spans="1:10" ht="70.5" customHeight="1">
      <c r="A81" s="466" t="s">
        <v>551</v>
      </c>
      <c r="B81" s="891" t="s">
        <v>570</v>
      </c>
      <c r="C81" s="891"/>
      <c r="D81" s="891"/>
      <c r="E81" s="891"/>
      <c r="F81" s="891"/>
      <c r="G81" s="891"/>
      <c r="H81" s="891"/>
      <c r="I81" s="891"/>
    </row>
    <row r="82" spans="1:10" ht="86.25" customHeight="1">
      <c r="A82" s="466" t="s">
        <v>552</v>
      </c>
      <c r="B82" s="891" t="s">
        <v>571</v>
      </c>
      <c r="C82" s="891"/>
      <c r="D82" s="891"/>
      <c r="E82" s="891"/>
      <c r="F82" s="891"/>
      <c r="G82" s="891"/>
      <c r="H82" s="891"/>
      <c r="I82" s="891"/>
    </row>
    <row r="83" spans="1:10" ht="72" customHeight="1">
      <c r="A83" s="466" t="s">
        <v>559</v>
      </c>
      <c r="B83" s="891" t="s">
        <v>572</v>
      </c>
      <c r="C83" s="891"/>
      <c r="D83" s="891"/>
      <c r="E83" s="891"/>
      <c r="F83" s="891"/>
      <c r="G83" s="891"/>
      <c r="H83" s="891"/>
      <c r="I83" s="891"/>
    </row>
    <row r="84" spans="1:10" ht="21" customHeight="1">
      <c r="A84" s="892" t="s">
        <v>405</v>
      </c>
      <c r="B84" s="892"/>
      <c r="C84" s="892"/>
      <c r="D84" s="892"/>
      <c r="E84" s="899" t="s">
        <v>405</v>
      </c>
      <c r="F84" s="899"/>
      <c r="G84" s="899"/>
      <c r="H84" s="899"/>
      <c r="I84" s="899"/>
      <c r="J84" s="437"/>
    </row>
    <row r="85" spans="1:10" ht="33" customHeight="1">
      <c r="A85" s="713" t="s">
        <v>406</v>
      </c>
      <c r="B85" s="713"/>
      <c r="C85" s="713"/>
      <c r="D85" s="713"/>
      <c r="E85" s="895" t="s">
        <v>711</v>
      </c>
      <c r="F85" s="895"/>
      <c r="G85" s="895"/>
      <c r="H85" s="895"/>
      <c r="I85" s="895"/>
      <c r="J85" s="437"/>
    </row>
    <row r="86" spans="1:10" ht="20.25" customHeight="1">
      <c r="A86" s="446" t="s">
        <v>505</v>
      </c>
      <c r="B86" s="447"/>
      <c r="C86" s="447"/>
      <c r="D86" s="447"/>
      <c r="E86" s="447"/>
      <c r="F86" s="447"/>
      <c r="G86" s="447"/>
      <c r="H86" s="447"/>
      <c r="I86" s="449" t="s">
        <v>603</v>
      </c>
      <c r="J86" s="437"/>
    </row>
    <row r="87" spans="1:10" ht="7.5" customHeight="1">
      <c r="A87" s="900"/>
      <c r="B87" s="900"/>
      <c r="C87" s="900"/>
      <c r="D87" s="900"/>
      <c r="E87" s="900"/>
      <c r="F87" s="900"/>
      <c r="G87" s="900"/>
      <c r="H87" s="900"/>
      <c r="I87" s="900"/>
    </row>
    <row r="88" spans="1:10" ht="89.25" customHeight="1">
      <c r="A88" s="466" t="s">
        <v>560</v>
      </c>
      <c r="B88" s="891" t="s">
        <v>573</v>
      </c>
      <c r="C88" s="891"/>
      <c r="D88" s="891"/>
      <c r="E88" s="891"/>
      <c r="F88" s="891"/>
      <c r="G88" s="891"/>
      <c r="H88" s="891"/>
      <c r="I88" s="891"/>
    </row>
    <row r="89" spans="1:10" ht="75" customHeight="1">
      <c r="A89" s="466" t="s">
        <v>563</v>
      </c>
      <c r="B89" s="891" t="s">
        <v>707</v>
      </c>
      <c r="C89" s="891"/>
      <c r="D89" s="891"/>
      <c r="E89" s="891"/>
      <c r="F89" s="891"/>
      <c r="G89" s="891"/>
      <c r="H89" s="891"/>
      <c r="I89" s="891"/>
    </row>
    <row r="90" spans="1:10" ht="64.5" customHeight="1">
      <c r="A90" s="466" t="s">
        <v>574</v>
      </c>
      <c r="B90" s="891" t="s">
        <v>708</v>
      </c>
      <c r="C90" s="891"/>
      <c r="D90" s="891"/>
      <c r="E90" s="891"/>
      <c r="F90" s="891"/>
      <c r="G90" s="891"/>
      <c r="H90" s="891"/>
      <c r="I90" s="891"/>
    </row>
    <row r="91" spans="1:10" ht="95.25" customHeight="1">
      <c r="A91" s="466" t="s">
        <v>575</v>
      </c>
      <c r="B91" s="891" t="s">
        <v>582</v>
      </c>
      <c r="C91" s="891"/>
      <c r="D91" s="891"/>
      <c r="E91" s="891"/>
      <c r="F91" s="891"/>
      <c r="G91" s="891"/>
      <c r="H91" s="891"/>
      <c r="I91" s="891"/>
    </row>
    <row r="92" spans="1:10" ht="73.5" customHeight="1">
      <c r="A92" s="466" t="s">
        <v>576</v>
      </c>
      <c r="B92" s="891" t="s">
        <v>583</v>
      </c>
      <c r="C92" s="891"/>
      <c r="D92" s="891"/>
      <c r="E92" s="891"/>
      <c r="F92" s="891"/>
      <c r="G92" s="891"/>
      <c r="H92" s="891"/>
      <c r="I92" s="891"/>
    </row>
    <row r="93" spans="1:10" ht="58.5" customHeight="1">
      <c r="A93" s="466" t="s">
        <v>577</v>
      </c>
      <c r="B93" s="891" t="s">
        <v>709</v>
      </c>
      <c r="C93" s="891"/>
      <c r="D93" s="891"/>
      <c r="E93" s="891"/>
      <c r="F93" s="891"/>
      <c r="G93" s="891"/>
      <c r="H93" s="891"/>
      <c r="I93" s="891"/>
    </row>
    <row r="94" spans="1:10" ht="111.75" customHeight="1">
      <c r="A94" s="466" t="s">
        <v>578</v>
      </c>
      <c r="B94" s="891" t="s">
        <v>710</v>
      </c>
      <c r="C94" s="891"/>
      <c r="D94" s="891"/>
      <c r="E94" s="891"/>
      <c r="F94" s="891"/>
      <c r="G94" s="891"/>
      <c r="H94" s="891"/>
      <c r="I94" s="891"/>
    </row>
    <row r="95" spans="1:10" ht="84.75" customHeight="1">
      <c r="A95" s="466" t="s">
        <v>579</v>
      </c>
      <c r="B95" s="891" t="s">
        <v>584</v>
      </c>
      <c r="C95" s="891"/>
      <c r="D95" s="891"/>
      <c r="E95" s="891"/>
      <c r="F95" s="891"/>
      <c r="G95" s="891"/>
      <c r="H95" s="891"/>
      <c r="I95" s="891"/>
    </row>
    <row r="96" spans="1:10" ht="84.75" customHeight="1">
      <c r="A96" s="466" t="s">
        <v>580</v>
      </c>
      <c r="B96" s="891" t="s">
        <v>585</v>
      </c>
      <c r="C96" s="891"/>
      <c r="D96" s="891"/>
      <c r="E96" s="891"/>
      <c r="F96" s="891"/>
      <c r="G96" s="891"/>
      <c r="H96" s="891"/>
      <c r="I96" s="891"/>
    </row>
    <row r="97" spans="1:10" ht="21" customHeight="1">
      <c r="A97" s="892" t="s">
        <v>405</v>
      </c>
      <c r="B97" s="892"/>
      <c r="C97" s="892"/>
      <c r="D97" s="892"/>
      <c r="E97" s="899" t="s">
        <v>405</v>
      </c>
      <c r="F97" s="899"/>
      <c r="G97" s="899"/>
      <c r="H97" s="899"/>
      <c r="I97" s="899"/>
      <c r="J97" s="437"/>
    </row>
    <row r="98" spans="1:10" ht="33" customHeight="1">
      <c r="A98" s="713" t="s">
        <v>406</v>
      </c>
      <c r="B98" s="713"/>
      <c r="C98" s="713"/>
      <c r="D98" s="713"/>
      <c r="E98" s="895" t="s">
        <v>711</v>
      </c>
      <c r="F98" s="895"/>
      <c r="G98" s="895"/>
      <c r="H98" s="895"/>
      <c r="I98" s="895"/>
      <c r="J98" s="437"/>
    </row>
    <row r="99" spans="1:10" ht="19.5" customHeight="1">
      <c r="A99" s="446" t="s">
        <v>505</v>
      </c>
      <c r="B99" s="447"/>
      <c r="C99" s="447"/>
      <c r="D99" s="447"/>
      <c r="E99" s="447"/>
      <c r="F99" s="447"/>
      <c r="G99" s="447"/>
      <c r="H99" s="447"/>
      <c r="I99" s="449" t="s">
        <v>604</v>
      </c>
    </row>
    <row r="100" spans="1:10" ht="10.5" customHeight="1">
      <c r="A100" s="453"/>
      <c r="B100" s="450"/>
      <c r="C100" s="450"/>
      <c r="D100" s="450"/>
      <c r="E100" s="450"/>
      <c r="F100" s="450"/>
      <c r="G100" s="450"/>
      <c r="H100" s="450"/>
      <c r="I100" s="450"/>
    </row>
    <row r="101" spans="1:10" ht="79.5" customHeight="1">
      <c r="A101" s="466" t="s">
        <v>581</v>
      </c>
      <c r="B101" s="891" t="s">
        <v>586</v>
      </c>
      <c r="C101" s="891"/>
      <c r="D101" s="891"/>
      <c r="E101" s="891"/>
      <c r="F101" s="891"/>
      <c r="G101" s="891"/>
      <c r="H101" s="891"/>
      <c r="I101" s="891"/>
    </row>
    <row r="102" spans="1:10" ht="72" customHeight="1">
      <c r="A102" s="466" t="s">
        <v>587</v>
      </c>
      <c r="B102" s="891" t="s">
        <v>588</v>
      </c>
      <c r="C102" s="891"/>
      <c r="D102" s="891"/>
      <c r="E102" s="891"/>
      <c r="F102" s="891"/>
      <c r="G102" s="891"/>
      <c r="H102" s="891"/>
      <c r="I102" s="891"/>
    </row>
    <row r="103" spans="1:10" ht="72.75" customHeight="1">
      <c r="A103" s="466" t="s">
        <v>589</v>
      </c>
      <c r="B103" s="891" t="s">
        <v>704</v>
      </c>
      <c r="C103" s="891"/>
      <c r="D103" s="891"/>
      <c r="E103" s="891"/>
      <c r="F103" s="891"/>
      <c r="G103" s="891"/>
      <c r="H103" s="891"/>
      <c r="I103" s="891"/>
    </row>
    <row r="104" spans="1:10" ht="30" customHeight="1">
      <c r="A104" s="468" t="s">
        <v>590</v>
      </c>
      <c r="B104" s="467"/>
      <c r="C104" s="467"/>
      <c r="D104" s="467"/>
      <c r="E104" s="467"/>
      <c r="F104" s="467"/>
      <c r="G104" s="467"/>
      <c r="H104" s="467"/>
      <c r="I104" s="467"/>
    </row>
    <row r="105" spans="1:10" ht="32.25" customHeight="1">
      <c r="A105" s="466" t="s">
        <v>480</v>
      </c>
      <c r="B105" s="891" t="s">
        <v>434</v>
      </c>
      <c r="C105" s="891"/>
      <c r="D105" s="891"/>
      <c r="E105" s="891"/>
      <c r="F105" s="891"/>
      <c r="G105" s="891"/>
      <c r="H105" s="891"/>
      <c r="I105" s="891"/>
    </row>
    <row r="106" spans="1:10" ht="44.25" customHeight="1">
      <c r="A106" s="466" t="s">
        <v>482</v>
      </c>
      <c r="B106" s="891" t="s">
        <v>591</v>
      </c>
      <c r="C106" s="891"/>
      <c r="D106" s="891"/>
      <c r="E106" s="891"/>
      <c r="F106" s="891"/>
      <c r="G106" s="891"/>
      <c r="H106" s="891"/>
      <c r="I106" s="891"/>
    </row>
    <row r="107" spans="1:10" ht="12" customHeight="1">
      <c r="A107" s="466"/>
      <c r="B107" s="465"/>
      <c r="C107" s="465"/>
      <c r="D107" s="465"/>
      <c r="E107" s="465"/>
      <c r="F107" s="465"/>
      <c r="G107" s="465"/>
      <c r="H107" s="465"/>
      <c r="I107" s="465"/>
    </row>
    <row r="108" spans="1:10" ht="30" customHeight="1">
      <c r="A108" s="468" t="s">
        <v>592</v>
      </c>
      <c r="B108" s="467"/>
      <c r="C108" s="467"/>
      <c r="D108" s="467"/>
      <c r="E108" s="467"/>
      <c r="F108" s="467"/>
      <c r="G108" s="467"/>
      <c r="H108" s="467"/>
      <c r="I108" s="467"/>
    </row>
    <row r="109" spans="1:10" ht="40.5" customHeight="1">
      <c r="A109" s="893" t="s">
        <v>593</v>
      </c>
      <c r="B109" s="893"/>
      <c r="C109" s="893"/>
      <c r="D109" s="893"/>
      <c r="E109" s="893"/>
      <c r="F109" s="893"/>
      <c r="G109" s="893"/>
      <c r="H109" s="893"/>
      <c r="I109" s="893"/>
    </row>
    <row r="110" spans="1:10" ht="30" customHeight="1">
      <c r="A110" s="468" t="s">
        <v>594</v>
      </c>
      <c r="B110" s="467"/>
      <c r="C110" s="467"/>
      <c r="D110" s="467"/>
      <c r="E110" s="467"/>
      <c r="F110" s="467"/>
      <c r="G110" s="467"/>
      <c r="H110" s="467"/>
      <c r="I110" s="467"/>
    </row>
    <row r="111" spans="1:10" ht="62.25" customHeight="1">
      <c r="A111" s="466" t="s">
        <v>480</v>
      </c>
      <c r="B111" s="891" t="s">
        <v>595</v>
      </c>
      <c r="C111" s="891"/>
      <c r="D111" s="891"/>
      <c r="E111" s="891"/>
      <c r="F111" s="891"/>
      <c r="G111" s="891"/>
      <c r="H111" s="891"/>
      <c r="I111" s="891"/>
    </row>
    <row r="112" spans="1:10" ht="45" customHeight="1">
      <c r="A112" s="466" t="s">
        <v>482</v>
      </c>
      <c r="B112" s="891" t="s">
        <v>596</v>
      </c>
      <c r="C112" s="891"/>
      <c r="D112" s="891"/>
      <c r="E112" s="891"/>
      <c r="F112" s="891"/>
      <c r="G112" s="891"/>
      <c r="H112" s="891"/>
      <c r="I112" s="891"/>
    </row>
    <row r="113" spans="1:10" ht="55.5" customHeight="1">
      <c r="A113" s="466" t="s">
        <v>484</v>
      </c>
      <c r="B113" s="891" t="s">
        <v>597</v>
      </c>
      <c r="C113" s="891"/>
      <c r="D113" s="891"/>
      <c r="E113" s="891"/>
      <c r="F113" s="891"/>
      <c r="G113" s="891"/>
      <c r="H113" s="891"/>
      <c r="I113" s="891"/>
    </row>
    <row r="114" spans="1:10" ht="58.5" customHeight="1">
      <c r="A114" s="466" t="s">
        <v>486</v>
      </c>
      <c r="B114" s="891" t="s">
        <v>598</v>
      </c>
      <c r="C114" s="891"/>
      <c r="D114" s="891"/>
      <c r="E114" s="891"/>
      <c r="F114" s="891"/>
      <c r="G114" s="891"/>
      <c r="H114" s="891"/>
      <c r="I114" s="891"/>
    </row>
    <row r="115" spans="1:10" ht="54" customHeight="1">
      <c r="A115" s="466" t="s">
        <v>488</v>
      </c>
      <c r="B115" s="891" t="s">
        <v>599</v>
      </c>
      <c r="C115" s="891"/>
      <c r="D115" s="891"/>
      <c r="E115" s="891"/>
      <c r="F115" s="891"/>
      <c r="G115" s="891"/>
      <c r="H115" s="891"/>
      <c r="I115" s="891"/>
    </row>
    <row r="116" spans="1:10" ht="17.399999999999999" customHeight="1">
      <c r="A116" s="453"/>
      <c r="B116" s="450"/>
      <c r="C116" s="450"/>
      <c r="D116" s="450"/>
      <c r="E116" s="450"/>
      <c r="F116" s="450"/>
      <c r="G116" s="450"/>
      <c r="H116" s="450"/>
      <c r="I116" s="450"/>
    </row>
    <row r="117" spans="1:10" ht="21" customHeight="1">
      <c r="A117" s="892" t="s">
        <v>405</v>
      </c>
      <c r="B117" s="892"/>
      <c r="C117" s="892"/>
      <c r="D117" s="892"/>
      <c r="E117" s="899" t="s">
        <v>405</v>
      </c>
      <c r="F117" s="899"/>
      <c r="G117" s="899"/>
      <c r="H117" s="899"/>
      <c r="I117" s="899"/>
      <c r="J117" s="437"/>
    </row>
    <row r="118" spans="1:10" ht="33" customHeight="1">
      <c r="A118" s="713" t="s">
        <v>406</v>
      </c>
      <c r="B118" s="713"/>
      <c r="C118" s="713"/>
      <c r="D118" s="713"/>
      <c r="E118" s="895" t="s">
        <v>711</v>
      </c>
      <c r="F118" s="895"/>
      <c r="G118" s="895"/>
      <c r="H118" s="895"/>
      <c r="I118" s="895"/>
      <c r="J118" s="437"/>
    </row>
    <row r="119" spans="1:10" ht="22.5" customHeight="1">
      <c r="A119" s="446" t="s">
        <v>505</v>
      </c>
      <c r="B119" s="447"/>
      <c r="C119" s="447"/>
      <c r="D119" s="447"/>
      <c r="E119" s="447"/>
      <c r="F119" s="447"/>
      <c r="G119" s="447"/>
      <c r="H119" s="447"/>
      <c r="I119" s="449" t="s">
        <v>605</v>
      </c>
      <c r="J119" s="437"/>
    </row>
    <row r="120" spans="1:10" ht="30.75" customHeight="1">
      <c r="A120" s="453"/>
      <c r="B120" s="896"/>
      <c r="C120" s="896"/>
      <c r="D120" s="896"/>
      <c r="E120" s="896"/>
      <c r="F120" s="896"/>
      <c r="G120" s="896"/>
      <c r="H120" s="896"/>
      <c r="I120" s="896"/>
    </row>
    <row r="121" spans="1:10" ht="21.9" customHeight="1">
      <c r="A121" s="383"/>
      <c r="B121" s="445"/>
      <c r="C121" s="454"/>
      <c r="D121" s="454"/>
      <c r="E121" s="454"/>
      <c r="F121" s="445"/>
      <c r="G121" s="454"/>
      <c r="H121" s="454"/>
      <c r="I121" s="454"/>
    </row>
    <row r="122" spans="1:10" ht="21.9" customHeight="1">
      <c r="A122" s="383"/>
      <c r="B122" s="894" t="s">
        <v>459</v>
      </c>
      <c r="C122" s="894"/>
      <c r="D122" s="455"/>
      <c r="E122" s="455"/>
      <c r="F122" s="894" t="s">
        <v>459</v>
      </c>
      <c r="G122" s="894"/>
      <c r="H122" s="455"/>
      <c r="I122" s="455"/>
    </row>
    <row r="123" spans="1:10" ht="35.25" customHeight="1">
      <c r="A123" s="383"/>
      <c r="B123" s="897" t="s">
        <v>406</v>
      </c>
      <c r="C123" s="897"/>
      <c r="D123" s="897"/>
      <c r="E123" s="897"/>
      <c r="F123" s="897" t="s">
        <v>711</v>
      </c>
      <c r="G123" s="897"/>
      <c r="H123" s="897"/>
      <c r="I123" s="897"/>
    </row>
    <row r="124" spans="1:10" ht="21.9" customHeight="1">
      <c r="A124" s="383"/>
      <c r="B124" s="456"/>
      <c r="C124" s="457"/>
      <c r="D124" s="457"/>
      <c r="E124" s="457"/>
      <c r="F124" s="458"/>
      <c r="G124" s="458"/>
      <c r="H124" s="458"/>
      <c r="I124" s="458"/>
    </row>
    <row r="125" spans="1:10" ht="21.9" customHeight="1">
      <c r="A125" s="383"/>
      <c r="B125" s="892" t="s">
        <v>460</v>
      </c>
      <c r="C125" s="892"/>
      <c r="D125" s="892"/>
      <c r="E125" s="892"/>
      <c r="F125" s="892" t="s">
        <v>460</v>
      </c>
      <c r="G125" s="892"/>
      <c r="H125" s="892"/>
      <c r="I125" s="892"/>
    </row>
    <row r="126" spans="1:10" ht="21.9" customHeight="1">
      <c r="A126" s="383"/>
      <c r="B126" s="445"/>
      <c r="C126" s="457"/>
      <c r="D126" s="457"/>
      <c r="E126" s="457"/>
      <c r="F126" s="445"/>
      <c r="G126" s="457"/>
      <c r="H126" s="457"/>
      <c r="I126" s="457"/>
    </row>
    <row r="127" spans="1:10" ht="21.9" customHeight="1">
      <c r="A127" s="383"/>
      <c r="B127" s="445"/>
      <c r="C127" s="457"/>
      <c r="D127" s="457"/>
      <c r="E127" s="457"/>
      <c r="F127" s="445"/>
      <c r="G127" s="457"/>
      <c r="H127" s="457"/>
      <c r="I127" s="457"/>
    </row>
    <row r="128" spans="1:10" ht="21.9" customHeight="1">
      <c r="A128" s="383"/>
      <c r="B128" s="447" t="s">
        <v>461</v>
      </c>
      <c r="C128" s="459"/>
      <c r="D128" s="447"/>
      <c r="E128" s="447"/>
      <c r="F128" s="898" t="s">
        <v>461</v>
      </c>
      <c r="G128" s="898"/>
      <c r="H128" s="898"/>
      <c r="I128" s="898"/>
    </row>
    <row r="129" spans="1:9" ht="21.9" customHeight="1">
      <c r="A129" s="383"/>
      <c r="B129" s="447" t="s">
        <v>5</v>
      </c>
      <c r="C129" s="459"/>
      <c r="D129" s="447"/>
      <c r="E129" s="447"/>
      <c r="F129" s="447" t="s">
        <v>540</v>
      </c>
      <c r="G129" s="455"/>
      <c r="H129" s="455"/>
      <c r="I129" s="455"/>
    </row>
    <row r="130" spans="1:9" ht="21.9" customHeight="1">
      <c r="A130" s="383"/>
      <c r="B130" s="455"/>
      <c r="C130" s="457"/>
      <c r="D130" s="457"/>
      <c r="E130" s="457"/>
      <c r="F130" s="455"/>
      <c r="G130" s="457"/>
      <c r="H130" s="457"/>
      <c r="I130" s="457"/>
    </row>
    <row r="131" spans="1:9" ht="21.9" customHeight="1">
      <c r="A131" s="383"/>
      <c r="B131" s="892" t="s">
        <v>462</v>
      </c>
      <c r="C131" s="892"/>
      <c r="D131" s="892"/>
      <c r="E131" s="892"/>
      <c r="F131" s="892" t="s">
        <v>462</v>
      </c>
      <c r="G131" s="892"/>
      <c r="H131" s="892"/>
      <c r="I131" s="892"/>
    </row>
    <row r="132" spans="1:9" ht="21.9" customHeight="1">
      <c r="A132" s="383"/>
      <c r="B132" s="447" t="s">
        <v>461</v>
      </c>
      <c r="C132" s="447"/>
      <c r="D132" s="447"/>
      <c r="E132" s="447"/>
      <c r="F132" s="447" t="s">
        <v>461</v>
      </c>
      <c r="G132" s="408"/>
      <c r="H132" s="408"/>
      <c r="I132" s="408"/>
    </row>
    <row r="133" spans="1:9" ht="21.9" customHeight="1">
      <c r="A133" s="383"/>
      <c r="B133" s="447" t="s">
        <v>5</v>
      </c>
      <c r="C133" s="447"/>
      <c r="D133" s="447"/>
      <c r="E133" s="447"/>
      <c r="F133" s="447" t="s">
        <v>5</v>
      </c>
      <c r="G133" s="383"/>
      <c r="H133" s="460"/>
      <c r="I133" s="460"/>
    </row>
    <row r="134" spans="1:9" ht="21.9" customHeight="1">
      <c r="A134" s="383"/>
      <c r="B134" s="383"/>
      <c r="C134" s="383"/>
      <c r="D134" s="383"/>
      <c r="E134" s="383"/>
      <c r="F134" s="383"/>
      <c r="G134" s="383"/>
      <c r="H134" s="383"/>
      <c r="I134" s="383"/>
    </row>
    <row r="135" spans="1:9" ht="21.9" customHeight="1">
      <c r="A135" s="383"/>
      <c r="B135" s="892" t="s">
        <v>607</v>
      </c>
      <c r="C135" s="892"/>
      <c r="D135" s="892"/>
      <c r="E135" s="892"/>
      <c r="F135" s="892" t="s">
        <v>607</v>
      </c>
      <c r="G135" s="892"/>
      <c r="H135" s="892"/>
      <c r="I135" s="892"/>
    </row>
    <row r="136" spans="1:9" ht="21.9" customHeight="1">
      <c r="A136" s="383"/>
      <c r="B136" s="447" t="s">
        <v>461</v>
      </c>
      <c r="C136" s="447"/>
      <c r="D136" s="447"/>
      <c r="E136" s="447"/>
      <c r="F136" s="447" t="s">
        <v>461</v>
      </c>
      <c r="G136" s="408"/>
      <c r="H136" s="408"/>
      <c r="I136" s="408"/>
    </row>
    <row r="137" spans="1:9" ht="21.9" customHeight="1">
      <c r="A137" s="454"/>
      <c r="B137" s="447" t="s">
        <v>5</v>
      </c>
      <c r="C137" s="447"/>
      <c r="D137" s="447"/>
      <c r="E137" s="447"/>
      <c r="F137" s="447" t="s">
        <v>5</v>
      </c>
      <c r="G137" s="454"/>
      <c r="H137" s="461"/>
      <c r="I137" s="461"/>
    </row>
    <row r="138" spans="1:9" ht="21.9" customHeight="1">
      <c r="A138" s="454"/>
      <c r="B138" s="447"/>
      <c r="C138" s="447"/>
      <c r="D138" s="447"/>
      <c r="E138" s="447"/>
      <c r="F138" s="447"/>
      <c r="G138" s="454"/>
      <c r="H138" s="461"/>
      <c r="I138" s="461"/>
    </row>
    <row r="139" spans="1:9" ht="21.9" customHeight="1">
      <c r="A139" s="454"/>
      <c r="B139" s="447"/>
      <c r="C139" s="447"/>
      <c r="D139" s="447"/>
      <c r="E139" s="447"/>
      <c r="F139" s="447"/>
      <c r="G139" s="454"/>
      <c r="H139" s="461"/>
      <c r="I139" s="461"/>
    </row>
    <row r="140" spans="1:9" ht="21.9" customHeight="1">
      <c r="A140" s="454"/>
      <c r="B140" s="447"/>
      <c r="C140" s="447"/>
      <c r="D140" s="447"/>
      <c r="E140" s="447"/>
      <c r="F140" s="447"/>
      <c r="G140" s="454"/>
      <c r="H140" s="461"/>
      <c r="I140" s="461"/>
    </row>
    <row r="141" spans="1:9" ht="21.9" customHeight="1">
      <c r="A141" s="454"/>
      <c r="B141" s="447"/>
      <c r="C141" s="447"/>
      <c r="D141" s="447"/>
      <c r="E141" s="447"/>
      <c r="F141" s="447"/>
      <c r="G141" s="454"/>
      <c r="H141" s="461"/>
      <c r="I141" s="461"/>
    </row>
    <row r="142" spans="1:9" ht="21.9" customHeight="1">
      <c r="A142" s="454"/>
      <c r="B142" s="447"/>
      <c r="C142" s="447"/>
      <c r="D142" s="447"/>
      <c r="E142" s="447"/>
      <c r="F142" s="447"/>
      <c r="G142" s="454"/>
      <c r="H142" s="461"/>
      <c r="I142" s="461"/>
    </row>
    <row r="143" spans="1:9" ht="21.9" customHeight="1">
      <c r="A143" s="454"/>
      <c r="B143" s="447"/>
      <c r="C143" s="447"/>
      <c r="D143" s="447"/>
      <c r="E143" s="447"/>
      <c r="F143" s="447"/>
      <c r="G143" s="454"/>
      <c r="H143" s="461"/>
      <c r="I143" s="461"/>
    </row>
    <row r="144" spans="1:9" ht="21.9" customHeight="1">
      <c r="A144" s="454"/>
      <c r="B144" s="447"/>
      <c r="C144" s="447"/>
      <c r="D144" s="447"/>
      <c r="E144" s="447"/>
      <c r="F144" s="447"/>
      <c r="G144" s="454"/>
      <c r="H144" s="461"/>
      <c r="I144" s="461"/>
    </row>
    <row r="145" spans="1:9" ht="21.9" customHeight="1">
      <c r="A145" s="454"/>
      <c r="B145" s="447"/>
      <c r="C145" s="447"/>
      <c r="D145" s="447"/>
      <c r="E145" s="447"/>
      <c r="F145" s="447"/>
      <c r="G145" s="454"/>
      <c r="H145" s="461"/>
      <c r="I145" s="461"/>
    </row>
    <row r="146" spans="1:9" ht="21.9" customHeight="1">
      <c r="A146" s="454"/>
      <c r="B146" s="447"/>
      <c r="C146" s="447"/>
      <c r="D146" s="447"/>
      <c r="E146" s="447"/>
      <c r="F146" s="447"/>
      <c r="G146" s="454"/>
      <c r="H146" s="461"/>
      <c r="I146" s="461"/>
    </row>
    <row r="147" spans="1:9" ht="21.9" customHeight="1">
      <c r="A147" s="454"/>
      <c r="B147" s="447"/>
      <c r="C147" s="447"/>
      <c r="D147" s="447"/>
      <c r="E147" s="447"/>
      <c r="F147" s="447"/>
      <c r="G147" s="454"/>
      <c r="H147" s="461"/>
      <c r="I147" s="461"/>
    </row>
    <row r="148" spans="1:9" ht="21.6" customHeight="1">
      <c r="A148" s="454"/>
      <c r="B148" s="447"/>
      <c r="C148" s="447"/>
      <c r="D148" s="447"/>
      <c r="E148" s="447"/>
      <c r="F148" s="447"/>
      <c r="G148" s="454"/>
      <c r="H148" s="461"/>
      <c r="I148" s="461"/>
    </row>
    <row r="149" spans="1:9" ht="21.6" hidden="1" customHeight="1">
      <c r="A149" s="454"/>
      <c r="B149" s="447"/>
      <c r="C149" s="447"/>
      <c r="D149" s="447"/>
      <c r="E149" s="447"/>
      <c r="F149" s="447"/>
      <c r="G149" s="454"/>
      <c r="H149" s="461"/>
      <c r="I149" s="461"/>
    </row>
    <row r="150" spans="1:9" ht="21.6" hidden="1" customHeight="1">
      <c r="A150" s="454"/>
      <c r="B150" s="447"/>
      <c r="C150" s="447"/>
      <c r="D150" s="447"/>
      <c r="E150" s="447"/>
      <c r="F150" s="447"/>
      <c r="G150" s="454"/>
      <c r="H150" s="461"/>
      <c r="I150" s="461"/>
    </row>
    <row r="151" spans="1:9" ht="18.600000000000001" hidden="1" customHeight="1">
      <c r="A151" s="454"/>
      <c r="B151" s="447"/>
      <c r="C151" s="447"/>
      <c r="D151" s="447"/>
      <c r="E151" s="447"/>
      <c r="F151" s="447"/>
      <c r="G151" s="454"/>
      <c r="H151" s="461"/>
      <c r="I151" s="461"/>
    </row>
    <row r="152" spans="1:9" ht="21.6" hidden="1" customHeight="1">
      <c r="A152" s="454"/>
      <c r="B152" s="447"/>
      <c r="C152" s="447"/>
      <c r="D152" s="447"/>
      <c r="E152" s="447"/>
      <c r="F152" s="447"/>
      <c r="G152" s="454"/>
      <c r="H152" s="461"/>
      <c r="I152" s="461"/>
    </row>
    <row r="153" spans="1:9" ht="21.6" hidden="1" customHeight="1">
      <c r="A153" s="454"/>
      <c r="B153" s="447"/>
      <c r="C153" s="447"/>
      <c r="D153" s="447"/>
      <c r="E153" s="447"/>
      <c r="F153" s="447"/>
      <c r="G153" s="454"/>
      <c r="H153" s="461"/>
      <c r="I153" s="461"/>
    </row>
    <row r="154" spans="1:9" ht="21.9" customHeight="1">
      <c r="A154" s="454"/>
      <c r="B154" s="447"/>
      <c r="C154" s="447"/>
      <c r="D154" s="447"/>
      <c r="E154" s="447"/>
      <c r="F154" s="447"/>
      <c r="G154" s="454"/>
      <c r="H154" s="461"/>
      <c r="I154" s="461"/>
    </row>
    <row r="155" spans="1:9" ht="21.9" customHeight="1">
      <c r="A155" s="454"/>
      <c r="B155" s="447"/>
      <c r="C155" s="447"/>
      <c r="D155" s="447"/>
      <c r="E155" s="447"/>
      <c r="F155" s="447"/>
      <c r="G155" s="454"/>
      <c r="H155" s="461"/>
      <c r="I155" s="461"/>
    </row>
    <row r="156" spans="1:9" ht="21.9" customHeight="1">
      <c r="A156" s="462"/>
      <c r="B156" s="380"/>
      <c r="C156" s="380"/>
      <c r="D156" s="380"/>
      <c r="E156" s="380"/>
      <c r="F156" s="380"/>
      <c r="G156" s="462"/>
      <c r="H156" s="463"/>
      <c r="I156" s="463"/>
    </row>
    <row r="157" spans="1:9" ht="21.9" customHeight="1">
      <c r="A157" s="446" t="s">
        <v>505</v>
      </c>
      <c r="B157" s="447"/>
      <c r="C157" s="447"/>
      <c r="D157" s="447"/>
      <c r="E157" s="447"/>
      <c r="F157" s="447"/>
      <c r="G157" s="447"/>
      <c r="H157" s="447"/>
      <c r="I157" s="449" t="s">
        <v>606</v>
      </c>
    </row>
    <row r="158" spans="1:9" ht="21.9" customHeight="1">
      <c r="A158" s="383"/>
      <c r="B158" s="447"/>
      <c r="C158" s="447"/>
      <c r="D158" s="447"/>
      <c r="E158" s="447"/>
      <c r="F158" s="447"/>
      <c r="G158" s="383"/>
      <c r="H158" s="383"/>
      <c r="I158" s="383"/>
    </row>
    <row r="159" spans="1:9" ht="21.9" customHeight="1">
      <c r="A159" s="383"/>
      <c r="B159" s="447"/>
      <c r="C159" s="447"/>
      <c r="D159" s="447"/>
      <c r="E159" s="447"/>
      <c r="F159" s="447"/>
      <c r="G159" s="383"/>
      <c r="H159" s="383"/>
      <c r="I159" s="383"/>
    </row>
    <row r="160" spans="1:9" ht="21.9" customHeight="1">
      <c r="A160" s="383"/>
      <c r="B160" s="447"/>
      <c r="C160" s="447"/>
      <c r="D160" s="447"/>
      <c r="E160" s="447"/>
      <c r="F160" s="447"/>
      <c r="G160" s="383"/>
      <c r="H160" s="383"/>
      <c r="I160" s="383"/>
    </row>
    <row r="161" spans="1:10" ht="21.9" customHeight="1">
      <c r="A161" s="383"/>
      <c r="B161" s="447"/>
      <c r="C161" s="447"/>
      <c r="D161" s="447"/>
      <c r="E161" s="447"/>
      <c r="F161" s="447"/>
      <c r="G161" s="383"/>
      <c r="H161" s="383"/>
      <c r="I161" s="383"/>
    </row>
    <row r="162" spans="1:10" ht="21.9" customHeight="1">
      <c r="A162" s="383"/>
      <c r="B162" s="447"/>
      <c r="C162" s="447"/>
      <c r="D162" s="447"/>
      <c r="E162" s="447"/>
      <c r="F162" s="447"/>
      <c r="G162" s="383"/>
      <c r="H162" s="383"/>
      <c r="I162" s="383"/>
    </row>
    <row r="163" spans="1:10" ht="21.9" customHeight="1">
      <c r="A163" s="383"/>
      <c r="B163" s="447"/>
      <c r="C163" s="447"/>
      <c r="D163" s="447"/>
      <c r="E163" s="447"/>
      <c r="F163" s="447"/>
      <c r="G163" s="383"/>
      <c r="H163" s="383"/>
      <c r="I163" s="383"/>
    </row>
    <row r="164" spans="1:10" ht="21.9" customHeight="1">
      <c r="A164" s="383"/>
      <c r="B164" s="447"/>
      <c r="C164" s="447"/>
      <c r="D164" s="447"/>
      <c r="E164" s="447"/>
      <c r="F164" s="447"/>
      <c r="G164" s="383"/>
      <c r="H164" s="383"/>
      <c r="I164" s="383"/>
    </row>
    <row r="165" spans="1:10" ht="21.9" customHeight="1">
      <c r="A165" s="383"/>
      <c r="B165" s="447"/>
      <c r="C165" s="447"/>
      <c r="D165" s="447"/>
      <c r="E165" s="447"/>
      <c r="F165" s="447"/>
      <c r="G165" s="383"/>
      <c r="H165" s="383"/>
      <c r="I165" s="383"/>
    </row>
    <row r="166" spans="1:10" ht="21.9" customHeight="1">
      <c r="A166" s="383"/>
      <c r="B166" s="447"/>
      <c r="C166" s="447"/>
      <c r="D166" s="447"/>
      <c r="E166" s="447"/>
      <c r="F166" s="447"/>
      <c r="G166" s="383"/>
      <c r="H166" s="383"/>
      <c r="I166" s="383"/>
    </row>
    <row r="167" spans="1:10" ht="21.9" customHeight="1">
      <c r="A167" s="383"/>
      <c r="B167" s="447"/>
      <c r="C167" s="447"/>
      <c r="D167" s="447"/>
      <c r="E167" s="447"/>
      <c r="F167" s="447"/>
      <c r="G167" s="383"/>
      <c r="H167" s="383"/>
      <c r="I167" s="383"/>
    </row>
    <row r="168" spans="1:10" ht="21.9" customHeight="1">
      <c r="A168" s="454"/>
      <c r="B168" s="447"/>
      <c r="C168" s="447"/>
      <c r="D168" s="447"/>
      <c r="E168" s="447"/>
      <c r="F168" s="447"/>
      <c r="G168" s="454"/>
      <c r="H168" s="454"/>
      <c r="I168" s="454"/>
      <c r="J168" s="442"/>
    </row>
    <row r="169" spans="1:10" ht="21.9" customHeight="1">
      <c r="A169" s="454"/>
      <c r="B169" s="447"/>
      <c r="C169" s="447"/>
      <c r="D169" s="447"/>
      <c r="E169" s="447"/>
      <c r="F169" s="447"/>
      <c r="G169" s="454"/>
      <c r="H169" s="454"/>
      <c r="I169" s="454"/>
      <c r="J169" s="442"/>
    </row>
    <row r="170" spans="1:10" ht="15.6">
      <c r="A170" s="454"/>
      <c r="B170" s="454"/>
      <c r="C170" s="454"/>
      <c r="D170" s="454"/>
      <c r="E170" s="454"/>
      <c r="F170" s="454"/>
      <c r="G170" s="454"/>
      <c r="H170" s="454"/>
      <c r="I170" s="454"/>
      <c r="J170" s="442"/>
    </row>
    <row r="171" spans="1:10">
      <c r="A171" s="442"/>
      <c r="B171" s="442"/>
      <c r="C171" s="442"/>
      <c r="D171" s="442"/>
      <c r="E171" s="442"/>
      <c r="F171" s="442"/>
      <c r="G171" s="442"/>
      <c r="H171" s="442"/>
      <c r="I171" s="442"/>
      <c r="J171" s="464"/>
    </row>
    <row r="172" spans="1:10" ht="15.6">
      <c r="A172" s="454"/>
      <c r="B172" s="454"/>
      <c r="C172" s="454"/>
      <c r="D172" s="454"/>
      <c r="E172" s="454"/>
      <c r="F172" s="454"/>
      <c r="G172" s="454"/>
      <c r="H172" s="454"/>
      <c r="I172" s="454"/>
      <c r="J172" s="442"/>
    </row>
    <row r="173" spans="1:10" ht="15.6">
      <c r="A173" s="454"/>
      <c r="B173" s="454"/>
      <c r="C173" s="454"/>
      <c r="D173" s="454"/>
      <c r="E173" s="454"/>
      <c r="F173" s="454"/>
      <c r="G173" s="454"/>
      <c r="H173" s="454"/>
      <c r="I173" s="454"/>
      <c r="J173" s="442"/>
    </row>
    <row r="174" spans="1:10" ht="15.6">
      <c r="A174" s="383"/>
      <c r="B174" s="383"/>
      <c r="C174" s="383"/>
      <c r="D174" s="383"/>
      <c r="E174" s="383"/>
      <c r="F174" s="383"/>
      <c r="G174" s="383"/>
      <c r="H174" s="383"/>
      <c r="I174" s="383"/>
    </row>
    <row r="175" spans="1:10" ht="15.6">
      <c r="A175" s="383"/>
      <c r="B175" s="383"/>
      <c r="C175" s="383"/>
      <c r="D175" s="383"/>
      <c r="E175" s="383"/>
      <c r="F175" s="383"/>
      <c r="G175" s="383"/>
      <c r="H175" s="383"/>
      <c r="I175" s="383"/>
    </row>
    <row r="176" spans="1:10" ht="15.6">
      <c r="A176" s="383"/>
      <c r="B176" s="383"/>
      <c r="C176" s="383"/>
      <c r="D176" s="383"/>
      <c r="E176" s="383"/>
      <c r="F176" s="383"/>
      <c r="G176" s="383"/>
      <c r="H176" s="383"/>
      <c r="I176" s="383"/>
    </row>
    <row r="177" spans="1:9" ht="15.6">
      <c r="A177" s="383"/>
      <c r="B177" s="383"/>
      <c r="C177" s="383"/>
      <c r="D177" s="383"/>
      <c r="E177" s="383"/>
      <c r="F177" s="383"/>
      <c r="G177" s="383"/>
      <c r="H177" s="383"/>
      <c r="I177" s="383"/>
    </row>
    <row r="178" spans="1:9" ht="15.6">
      <c r="A178" s="383"/>
      <c r="B178" s="383"/>
      <c r="C178" s="383"/>
      <c r="D178" s="383"/>
      <c r="E178" s="383"/>
      <c r="F178" s="383"/>
      <c r="G178" s="383"/>
      <c r="H178" s="383"/>
      <c r="I178" s="383"/>
    </row>
    <row r="179" spans="1:9" ht="15.6">
      <c r="A179" s="383"/>
      <c r="B179" s="383"/>
      <c r="C179" s="383"/>
      <c r="D179" s="383"/>
      <c r="E179" s="383"/>
      <c r="F179" s="383"/>
      <c r="G179" s="383"/>
      <c r="H179" s="383"/>
      <c r="I179" s="383"/>
    </row>
    <row r="180" spans="1:9" ht="15.6">
      <c r="A180" s="383"/>
      <c r="B180" s="383"/>
      <c r="C180" s="383"/>
      <c r="D180" s="383"/>
      <c r="E180" s="383"/>
      <c r="F180" s="383"/>
      <c r="G180" s="383"/>
      <c r="H180" s="383"/>
      <c r="I180" s="383"/>
    </row>
    <row r="181" spans="1:9" ht="15.6">
      <c r="A181" s="383"/>
      <c r="B181" s="383"/>
      <c r="C181" s="383"/>
      <c r="D181" s="383"/>
      <c r="E181" s="383"/>
      <c r="F181" s="383"/>
      <c r="G181" s="383"/>
      <c r="H181" s="383"/>
      <c r="I181" s="383"/>
    </row>
    <row r="182" spans="1:9" ht="15.6">
      <c r="A182" s="383"/>
      <c r="B182" s="383"/>
      <c r="C182" s="383"/>
      <c r="D182" s="383"/>
      <c r="E182" s="383"/>
      <c r="F182" s="383"/>
      <c r="G182" s="383"/>
      <c r="H182" s="383"/>
      <c r="I182" s="383"/>
    </row>
    <row r="183" spans="1:9" ht="15.6">
      <c r="A183" s="383"/>
      <c r="B183" s="383"/>
      <c r="C183" s="383"/>
      <c r="D183" s="383"/>
      <c r="E183" s="383"/>
      <c r="F183" s="383"/>
      <c r="G183" s="383"/>
      <c r="H183" s="383"/>
      <c r="I183" s="383"/>
    </row>
    <row r="184" spans="1:9" ht="15.6">
      <c r="A184" s="383"/>
      <c r="B184" s="383"/>
      <c r="C184" s="383"/>
      <c r="D184" s="383"/>
      <c r="E184" s="383"/>
      <c r="F184" s="383"/>
      <c r="G184" s="383"/>
      <c r="H184" s="383"/>
      <c r="I184" s="383"/>
    </row>
  </sheetData>
  <sheetProtection algorithmName="SHA-512" hashValue="PBmVS2cZqdGFLJuTPJ/BG+Wh/He9Akhu4hTH2Twe6HdOPWNn6e3Bnv52WdNbXUl/zYLbJiLfyv7Uqer7+kcqAA==" saltValue="fsAj8Vnr+wZJVG/neIv17g==" spinCount="100000" sheet="1" formatColumns="0" formatRows="0" selectLockedCells="1"/>
  <customSheetViews>
    <customSheetView guid="{EE1EF9E3-13BF-4B61-B562-C1E8D153AF15}" showPageBreaks="1" printArea="1" hiddenRows="1" hiddenColumns="1" view="pageBreakPreview" topLeftCell="A76">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52F2C04E-6775-4163-A63C-A853FCC713DD}" showPageBreaks="1" printArea="1" hiddenRows="1" hiddenColumns="1" view="pageBreakPreview">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tabSelected="1" view="pageBreakPreview" zoomScaleSheetLayoutView="100" workbookViewId="0">
      <selection activeCell="E1" sqref="E1"/>
    </sheetView>
  </sheetViews>
  <sheetFormatPr defaultColWidth="9.109375" defaultRowHeight="14.4"/>
  <cols>
    <col min="1" max="1" width="12.109375" style="30" customWidth="1"/>
    <col min="2" max="2" width="36.88671875" style="30" customWidth="1"/>
    <col min="3" max="3" width="11.44140625" style="30" customWidth="1"/>
    <col min="4" max="4" width="27.109375" style="30" customWidth="1"/>
    <col min="5" max="5" width="39.33203125" style="30" customWidth="1"/>
    <col min="6" max="8" width="9.109375" style="25"/>
    <col min="9" max="16384" width="9.109375" style="26"/>
  </cols>
  <sheetData>
    <row r="1" spans="1:9" ht="31.5" customHeight="1">
      <c r="A1" s="921" t="str">
        <f>'Attach 3(JV)'!A1</f>
        <v>Specification No. :5002002376/OTHERS/DOM/A02-CC CS -3</v>
      </c>
      <c r="B1" s="921"/>
      <c r="C1" s="921"/>
      <c r="D1" s="921"/>
      <c r="E1" s="370" t="str">
        <f>"Attachment-19 " &amp; 'Attach 3(JV)'!AT1</f>
        <v xml:space="preserve">Attachment-19 </v>
      </c>
    </row>
    <row r="2" spans="1:9" ht="7.5" customHeight="1"/>
    <row r="3" spans="1:9" ht="98.25" customHeight="1">
      <c r="A3" s="922" t="str">
        <f>'Attach 3(JV)'!A3</f>
        <v>“Nagda Solar PV Power Plant Package SP01” associated with Nagda Solar Power Project</v>
      </c>
      <c r="B3" s="923"/>
      <c r="C3" s="923"/>
      <c r="D3" s="923"/>
      <c r="E3" s="923"/>
      <c r="F3" s="27"/>
      <c r="G3" s="28"/>
      <c r="H3" s="27"/>
    </row>
    <row r="4" spans="1:9" ht="20.100000000000001" customHeight="1">
      <c r="A4" s="29"/>
      <c r="H4" s="31"/>
      <c r="I4" s="11"/>
    </row>
    <row r="5" spans="1:9" ht="20.100000000000001" customHeight="1">
      <c r="A5" s="666" t="s">
        <v>2</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5.25" customHeight="1">
      <c r="A8" s="861" t="str">
        <f>'Attach 3(JV)'!A8</f>
        <v/>
      </c>
      <c r="B8" s="861"/>
      <c r="C8" s="861"/>
      <c r="D8" s="861"/>
      <c r="E8" s="158" t="str">
        <f>'Attach 3(JV)'!E8</f>
        <v>Contract Services</v>
      </c>
      <c r="H8" s="31"/>
      <c r="I8" s="13"/>
    </row>
    <row r="9" spans="1:9" ht="20.100000000000001" customHeight="1">
      <c r="A9" s="14" t="s">
        <v>349</v>
      </c>
      <c r="B9" s="769" t="str">
        <f>'Attach 3(JV)'!B9</f>
        <v/>
      </c>
      <c r="C9" s="769"/>
      <c r="D9" s="769"/>
      <c r="E9" s="158" t="str">
        <f>'Attach 3(JV)'!E9</f>
        <v>Power Grid Corporation of India Ltd.,</v>
      </c>
      <c r="H9" s="31"/>
      <c r="I9" s="13"/>
    </row>
    <row r="10" spans="1:9" ht="20.100000000000001" customHeight="1">
      <c r="A10" s="14" t="s">
        <v>351</v>
      </c>
      <c r="B10" s="769" t="str">
        <f>'Attach 3(JV)'!B10</f>
        <v/>
      </c>
      <c r="C10" s="769"/>
      <c r="D10" s="769"/>
      <c r="E10" s="158" t="str">
        <f>'Attach 3(JV)'!E10</f>
        <v>"Saudamini", Plot No. 2, Sector 29</v>
      </c>
      <c r="H10" s="31"/>
      <c r="I10" s="13"/>
    </row>
    <row r="11" spans="1:9" ht="20.100000000000001" customHeight="1">
      <c r="B11" s="769" t="str">
        <f>'Attach 3(JV)'!B11</f>
        <v/>
      </c>
      <c r="C11" s="769"/>
      <c r="D11" s="769"/>
      <c r="E11" s="158" t="str">
        <f>'Attach 3(JV)'!E11</f>
        <v>Gurgaon (Haryana) - 122001</v>
      </c>
    </row>
    <row r="12" spans="1:9" ht="18" customHeight="1">
      <c r="A12" s="33"/>
      <c r="B12" s="769" t="str">
        <f>'Attach 3(JV)'!B12</f>
        <v/>
      </c>
      <c r="C12" s="769"/>
      <c r="D12" s="769"/>
      <c r="E12" s="16"/>
    </row>
    <row r="13" spans="1:9" ht="19.5" hidden="1" customHeight="1">
      <c r="A13" s="33"/>
      <c r="B13" s="149"/>
      <c r="C13" s="149"/>
      <c r="D13" s="149"/>
      <c r="E13" s="16"/>
    </row>
    <row r="14" spans="1:9" ht="20.100000000000001" customHeight="1">
      <c r="A14" s="33"/>
      <c r="B14" s="149"/>
      <c r="C14" s="149"/>
      <c r="D14" s="149"/>
      <c r="G14" s="12"/>
    </row>
    <row r="15" spans="1:9" ht="20.100000000000001" customHeight="1">
      <c r="A15" s="30" t="s">
        <v>344</v>
      </c>
    </row>
    <row r="16" spans="1:9" ht="6" customHeight="1">
      <c r="A16" s="33"/>
    </row>
    <row r="17" spans="1:8" ht="78.75" customHeight="1">
      <c r="A17" s="672" t="s">
        <v>3</v>
      </c>
      <c r="B17" s="672"/>
      <c r="C17" s="672"/>
      <c r="D17" s="672"/>
      <c r="E17" s="672"/>
    </row>
    <row r="18" spans="1:8" ht="56.25" customHeight="1">
      <c r="A18" s="920" t="s">
        <v>499</v>
      </c>
      <c r="B18" s="920"/>
      <c r="C18" s="920"/>
      <c r="D18" s="920"/>
      <c r="E18" s="920"/>
    </row>
    <row r="19" spans="1:8" ht="184.5" customHeight="1">
      <c r="A19" s="920" t="s">
        <v>498</v>
      </c>
      <c r="B19" s="920"/>
      <c r="C19" s="920"/>
      <c r="D19" s="920"/>
      <c r="E19" s="920"/>
    </row>
    <row r="20" spans="1:8" ht="8.25" hidden="1" customHeight="1">
      <c r="A20" s="33"/>
    </row>
    <row r="21" spans="1:8" ht="20.100000000000001" hidden="1" customHeight="1">
      <c r="A21" s="33"/>
    </row>
    <row r="22" spans="1:8" ht="20.100000000000001" hidden="1" customHeight="1">
      <c r="A22" s="33"/>
    </row>
    <row r="23" spans="1:8" ht="57.75" hidden="1" customHeight="1">
      <c r="A23" s="672"/>
      <c r="B23" s="672"/>
      <c r="C23" s="672"/>
      <c r="D23" s="672"/>
      <c r="E23" s="672"/>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t="str">
        <f>'Attach 3(JV)'!B24</f>
        <v>--</v>
      </c>
      <c r="C30" s="41"/>
      <c r="D30" s="38" t="s">
        <v>4</v>
      </c>
      <c r="E30" s="295" t="str">
        <f>'Attach 3(JV)'!E24</f>
        <v/>
      </c>
    </row>
    <row r="31" spans="1:8" ht="33" customHeight="1">
      <c r="A31" s="37" t="s">
        <v>7</v>
      </c>
      <c r="B31" s="295" t="str">
        <f>'Attach 3(JV)'!B25</f>
        <v/>
      </c>
      <c r="C31" s="41"/>
      <c r="D31" s="38" t="s">
        <v>5</v>
      </c>
      <c r="E31" s="295"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algorithmName="SHA-512" hashValue="CNp5UWdLAVLGuAGOFKyewHR7wOdPpBio7UpkGMY7DMuizFTbOIFkFOzv0qg8Qvy0ao9o1gMqCPqRX9r1NNKNrQ==" saltValue="qGUaHEaa0crlDQccaYMhXw==" spinCount="100000" sheet="1" formatColumns="0" formatRows="0" selectLockedCells="1"/>
  <customSheetViews>
    <customSheetView guid="{EE1EF9E3-13BF-4B61-B562-C1E8D153AF15}" showPageBreaks="1" showGridLines="0" zeroValues="0" fitToPage="1" printArea="1" hiddenRows="1" view="pageBreakPreview" topLeftCell="A10">
      <selection activeCell="E1" sqref="E1"/>
      <pageMargins left="0.75" right="0.63" top="0.57999999999999996" bottom="0.6" header="0.34" footer="0.35"/>
      <pageSetup scale="79"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 guid="{52F2C04E-6775-4163-A63C-A853FCC713DD}" showPageBreaks="1" showGridLines="0" zeroValues="0" fitToPage="1" printArea="1" hiddenRows="1" view="pageBreakPreview">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3"/>
  <sheetViews>
    <sheetView showGridLines="0" view="pageBreakPreview" topLeftCell="A80" zoomScaleSheetLayoutView="100" workbookViewId="0">
      <selection activeCell="G17" sqref="G17"/>
    </sheetView>
  </sheetViews>
  <sheetFormatPr defaultColWidth="9.109375" defaultRowHeight="14.4"/>
  <cols>
    <col min="1" max="1" width="13.88671875" style="30" customWidth="1"/>
    <col min="2" max="2" width="10.6640625" style="30" customWidth="1"/>
    <col min="3" max="3" width="16" style="30" customWidth="1"/>
    <col min="4" max="4" width="18.6640625" style="30" customWidth="1"/>
    <col min="5" max="5" width="27.33203125" style="30" customWidth="1"/>
    <col min="6" max="6" width="25" style="30" customWidth="1"/>
    <col min="7" max="7" width="12.5546875" style="43" customWidth="1"/>
    <col min="8" max="8" width="11.33203125" style="43" customWidth="1"/>
    <col min="9" max="9" width="9.44140625" style="63" customWidth="1"/>
    <col min="10" max="10" width="9.109375" style="63" customWidth="1"/>
    <col min="11" max="11" width="9.109375" style="259" customWidth="1"/>
    <col min="12" max="12" width="9.109375" style="259" hidden="1" customWidth="1"/>
    <col min="13" max="13" width="9.109375" style="259" customWidth="1"/>
    <col min="14" max="25" width="9.109375" style="259"/>
    <col min="26" max="26" width="10" style="259" bestFit="1" customWidth="1"/>
    <col min="27" max="27" width="0" style="63" hidden="1" customWidth="1"/>
    <col min="28" max="28" width="0" style="66" hidden="1" customWidth="1"/>
    <col min="29" max="29" width="22.44140625" style="67" hidden="1" customWidth="1"/>
    <col min="30" max="31" width="0" style="260" hidden="1" customWidth="1"/>
    <col min="32" max="32" width="0" style="231" hidden="1" customWidth="1"/>
    <col min="33" max="33" width="10" style="231" hidden="1" customWidth="1"/>
    <col min="34" max="34" width="14.88671875" style="231" hidden="1" customWidth="1"/>
    <col min="35" max="35" width="0" style="231" hidden="1" customWidth="1"/>
    <col min="36" max="42" width="9.109375" style="231"/>
    <col min="43" max="16384" width="9.109375" style="26"/>
  </cols>
  <sheetData>
    <row r="1" spans="1:52" ht="36" customHeight="1">
      <c r="A1" s="674" t="str">
        <f>'Attach 3(JV)'!A1</f>
        <v>Specification No. :5002002376/OTHERS/DOM/A02-CC CS -3</v>
      </c>
      <c r="B1" s="674"/>
      <c r="C1" s="674"/>
      <c r="D1" s="674"/>
      <c r="E1" s="674"/>
      <c r="F1" s="372" t="s">
        <v>396</v>
      </c>
      <c r="G1" s="86"/>
      <c r="H1" s="86"/>
      <c r="AE1" s="261">
        <v>1</v>
      </c>
      <c r="AF1" s="231" t="s">
        <v>313</v>
      </c>
      <c r="AG1" s="262">
        <v>1</v>
      </c>
      <c r="AH1" s="262" t="s">
        <v>111</v>
      </c>
      <c r="AI1" s="263"/>
      <c r="AJ1" s="263"/>
      <c r="AK1" s="262">
        <v>1</v>
      </c>
      <c r="AL1" s="263" t="s">
        <v>112</v>
      </c>
      <c r="AQ1" s="170"/>
      <c r="AR1" s="170"/>
      <c r="AS1" s="170"/>
      <c r="AT1" s="170"/>
      <c r="AU1" s="170"/>
      <c r="AV1" s="170"/>
      <c r="AW1" s="170"/>
      <c r="AX1" s="170"/>
      <c r="AY1" s="170"/>
      <c r="AZ1" s="170"/>
    </row>
    <row r="2" spans="1:52">
      <c r="AE2" s="261">
        <v>2</v>
      </c>
      <c r="AF2" s="231" t="s">
        <v>314</v>
      </c>
      <c r="AG2" s="262">
        <v>2</v>
      </c>
      <c r="AH2" s="262" t="s">
        <v>290</v>
      </c>
      <c r="AI2" s="263"/>
      <c r="AJ2" s="263"/>
      <c r="AK2" s="262">
        <v>2</v>
      </c>
      <c r="AL2" s="263" t="s">
        <v>291</v>
      </c>
      <c r="AQ2" s="170"/>
      <c r="AR2" s="170"/>
      <c r="AS2" s="170"/>
      <c r="AT2" s="170"/>
      <c r="AU2" s="170"/>
      <c r="AV2" s="170"/>
      <c r="AW2" s="170"/>
      <c r="AX2" s="170"/>
      <c r="AY2" s="170"/>
      <c r="AZ2" s="170"/>
    </row>
    <row r="3" spans="1:52" ht="20.100000000000001" customHeight="1">
      <c r="A3" s="666" t="s">
        <v>53</v>
      </c>
      <c r="B3" s="666"/>
      <c r="C3" s="666"/>
      <c r="D3" s="666"/>
      <c r="E3" s="666"/>
      <c r="F3" s="666"/>
      <c r="G3" s="77"/>
      <c r="H3" s="77"/>
      <c r="I3" s="53"/>
      <c r="AB3" s="264"/>
      <c r="AC3" s="265"/>
      <c r="AE3" s="261">
        <v>3</v>
      </c>
      <c r="AF3" s="231" t="s">
        <v>315</v>
      </c>
      <c r="AG3" s="262">
        <v>3</v>
      </c>
      <c r="AH3" s="262" t="s">
        <v>292</v>
      </c>
      <c r="AI3" s="263"/>
      <c r="AJ3" s="263"/>
      <c r="AK3" s="262">
        <v>3</v>
      </c>
      <c r="AL3" s="263" t="s">
        <v>293</v>
      </c>
      <c r="AQ3" s="170"/>
      <c r="AR3" s="170"/>
      <c r="AS3" s="170"/>
      <c r="AT3" s="170"/>
      <c r="AU3" s="170"/>
      <c r="AV3" s="170"/>
      <c r="AW3" s="170"/>
      <c r="AX3" s="170"/>
      <c r="AY3" s="170"/>
      <c r="AZ3" s="170"/>
    </row>
    <row r="4" spans="1:52" ht="12" customHeight="1">
      <c r="A4" s="29"/>
      <c r="B4" s="29"/>
      <c r="C4" s="29"/>
      <c r="D4" s="29"/>
      <c r="E4" s="29"/>
      <c r="F4" s="29"/>
      <c r="G4" s="77"/>
      <c r="H4" s="77"/>
      <c r="I4" s="53"/>
      <c r="AB4" s="264"/>
      <c r="AC4" s="265"/>
      <c r="AE4" s="261">
        <v>4</v>
      </c>
      <c r="AF4" s="231" t="s">
        <v>316</v>
      </c>
      <c r="AG4" s="262">
        <v>4</v>
      </c>
      <c r="AH4" s="262" t="s">
        <v>294</v>
      </c>
      <c r="AI4" s="263"/>
      <c r="AJ4" s="263"/>
      <c r="AK4" s="262">
        <v>4</v>
      </c>
      <c r="AL4" s="263" t="s">
        <v>295</v>
      </c>
      <c r="AQ4" s="170"/>
      <c r="AR4" s="170"/>
      <c r="AS4" s="170"/>
      <c r="AT4" s="170"/>
      <c r="AU4" s="170"/>
      <c r="AV4" s="170"/>
      <c r="AW4" s="170"/>
      <c r="AX4" s="170"/>
      <c r="AY4" s="170"/>
      <c r="AZ4" s="170"/>
    </row>
    <row r="5" spans="1:52" ht="20.100000000000001" customHeight="1">
      <c r="A5" s="39" t="s">
        <v>312</v>
      </c>
      <c r="B5" s="39"/>
      <c r="C5" s="926"/>
      <c r="D5" s="926"/>
      <c r="E5" s="926"/>
      <c r="F5" s="926"/>
      <c r="G5" s="87"/>
      <c r="H5" s="87"/>
      <c r="AB5" s="264"/>
      <c r="AC5" s="265"/>
      <c r="AE5" s="261">
        <v>5</v>
      </c>
      <c r="AF5" s="231" t="s">
        <v>317</v>
      </c>
      <c r="AG5" s="262">
        <v>5</v>
      </c>
      <c r="AH5" s="262" t="s">
        <v>294</v>
      </c>
      <c r="AI5" s="263"/>
      <c r="AJ5" s="263"/>
      <c r="AK5" s="262">
        <v>5</v>
      </c>
      <c r="AL5" s="263" t="s">
        <v>296</v>
      </c>
      <c r="AQ5" s="170"/>
      <c r="AR5" s="170"/>
      <c r="AS5" s="170"/>
      <c r="AT5" s="170"/>
      <c r="AU5" s="170"/>
      <c r="AV5" s="170"/>
      <c r="AW5" s="170"/>
      <c r="AX5" s="170"/>
      <c r="AY5" s="170"/>
      <c r="AZ5" s="170"/>
    </row>
    <row r="6" spans="1:52" ht="20.100000000000001" customHeight="1">
      <c r="A6" s="39" t="s">
        <v>6</v>
      </c>
      <c r="B6" s="927" t="str">
        <f>'Attach 3(JV)'!B24</f>
        <v>--</v>
      </c>
      <c r="C6" s="927"/>
      <c r="AB6" s="264"/>
      <c r="AC6" s="265"/>
      <c r="AE6" s="261">
        <v>6</v>
      </c>
      <c r="AF6" s="231" t="s">
        <v>318</v>
      </c>
      <c r="AG6" s="262">
        <v>6</v>
      </c>
      <c r="AH6" s="262" t="s">
        <v>294</v>
      </c>
      <c r="AI6" s="266" t="e">
        <f>DAY(B6)</f>
        <v>#VALUE!</v>
      </c>
      <c r="AJ6" s="263"/>
      <c r="AK6" s="262">
        <v>6</v>
      </c>
      <c r="AL6" s="263" t="s">
        <v>297</v>
      </c>
      <c r="AQ6" s="170"/>
      <c r="AR6" s="170"/>
      <c r="AS6" s="170"/>
      <c r="AT6" s="170"/>
      <c r="AU6" s="170"/>
      <c r="AV6" s="170"/>
      <c r="AW6" s="170"/>
      <c r="AX6" s="170"/>
      <c r="AY6" s="170"/>
      <c r="AZ6" s="170"/>
    </row>
    <row r="7" spans="1:52" ht="20.100000000000001" customHeight="1">
      <c r="A7" s="39"/>
      <c r="B7" s="82"/>
      <c r="C7" s="82"/>
      <c r="AB7" s="264"/>
      <c r="AC7" s="265"/>
      <c r="AE7" s="261">
        <v>7</v>
      </c>
      <c r="AF7" s="231" t="s">
        <v>319</v>
      </c>
      <c r="AG7" s="262">
        <v>7</v>
      </c>
      <c r="AH7" s="262" t="s">
        <v>294</v>
      </c>
      <c r="AI7" s="266" t="e">
        <f>MONTH(B6)</f>
        <v>#VALUE!</v>
      </c>
      <c r="AJ7" s="263"/>
      <c r="AK7" s="262">
        <v>7</v>
      </c>
      <c r="AL7" s="263" t="s">
        <v>298</v>
      </c>
      <c r="AQ7" s="170"/>
      <c r="AR7" s="170"/>
      <c r="AS7" s="170"/>
      <c r="AT7" s="170"/>
      <c r="AU7" s="170"/>
      <c r="AV7" s="170"/>
      <c r="AW7" s="170"/>
      <c r="AX7" s="170"/>
      <c r="AY7" s="170"/>
      <c r="AZ7" s="170"/>
    </row>
    <row r="8" spans="1:52" ht="20.100000000000001" customHeight="1">
      <c r="A8" s="65" t="str">
        <f>'Attach 3(JV)'!E7</f>
        <v>To:</v>
      </c>
      <c r="B8" s="17"/>
      <c r="F8" s="33"/>
      <c r="G8" s="79"/>
      <c r="H8" s="79"/>
      <c r="AB8" s="264"/>
      <c r="AC8" s="265"/>
      <c r="AE8" s="261">
        <v>8</v>
      </c>
      <c r="AF8" s="231" t="s">
        <v>320</v>
      </c>
      <c r="AG8" s="262">
        <v>8</v>
      </c>
      <c r="AH8" s="262" t="s">
        <v>294</v>
      </c>
      <c r="AI8" s="266" t="e">
        <f>LOOKUP(AI7,AK1:AK12,AL1:AL12)</f>
        <v>#VALUE!</v>
      </c>
      <c r="AJ8" s="263"/>
      <c r="AK8" s="262">
        <v>8</v>
      </c>
      <c r="AL8" s="263" t="s">
        <v>299</v>
      </c>
      <c r="AQ8" s="170"/>
      <c r="AR8" s="170"/>
      <c r="AS8" s="170"/>
      <c r="AT8" s="170"/>
      <c r="AU8" s="170"/>
      <c r="AV8" s="170"/>
      <c r="AW8" s="170"/>
      <c r="AX8" s="170"/>
      <c r="AY8" s="170"/>
      <c r="AZ8" s="170"/>
    </row>
    <row r="9" spans="1:52" ht="20.100000000000001" customHeight="1">
      <c r="A9" s="65" t="str">
        <f>'Attach 3(JV)'!E8</f>
        <v>Contract Services</v>
      </c>
      <c r="B9" s="18"/>
      <c r="F9" s="33"/>
      <c r="G9" s="79"/>
      <c r="H9" s="79"/>
      <c r="AB9" s="264"/>
      <c r="AC9" s="265"/>
      <c r="AE9" s="261">
        <v>9</v>
      </c>
      <c r="AF9" s="231" t="s">
        <v>321</v>
      </c>
      <c r="AG9" s="262">
        <v>9</v>
      </c>
      <c r="AH9" s="262" t="s">
        <v>294</v>
      </c>
      <c r="AI9" s="266" t="e">
        <f>YEAR(B6)</f>
        <v>#VALUE!</v>
      </c>
      <c r="AJ9" s="263"/>
      <c r="AK9" s="262">
        <v>9</v>
      </c>
      <c r="AL9" s="263" t="s">
        <v>300</v>
      </c>
      <c r="AQ9" s="170"/>
      <c r="AR9" s="170"/>
      <c r="AS9" s="170"/>
      <c r="AT9" s="170"/>
      <c r="AU9" s="170"/>
      <c r="AV9" s="170"/>
      <c r="AW9" s="170"/>
      <c r="AX9" s="170"/>
      <c r="AY9" s="170"/>
      <c r="AZ9" s="170"/>
    </row>
    <row r="10" spans="1:52" ht="20.100000000000001" customHeight="1">
      <c r="A10" s="65" t="str">
        <f>'Attach 3(JV)'!E9</f>
        <v>Power Grid Corporation of India Ltd.,</v>
      </c>
      <c r="B10" s="18"/>
      <c r="F10" s="33"/>
      <c r="G10" s="79"/>
      <c r="H10" s="79"/>
      <c r="AB10" s="264"/>
      <c r="AC10" s="265"/>
      <c r="AE10" s="261">
        <v>10</v>
      </c>
      <c r="AF10" s="231" t="s">
        <v>322</v>
      </c>
      <c r="AG10" s="262">
        <v>10</v>
      </c>
      <c r="AH10" s="262" t="s">
        <v>294</v>
      </c>
      <c r="AI10" s="263"/>
      <c r="AJ10" s="263"/>
      <c r="AK10" s="262">
        <v>10</v>
      </c>
      <c r="AL10" s="263" t="s">
        <v>301</v>
      </c>
      <c r="AQ10" s="170"/>
      <c r="AR10" s="170"/>
      <c r="AS10" s="170"/>
      <c r="AT10" s="170"/>
      <c r="AU10" s="170"/>
      <c r="AV10" s="170"/>
      <c r="AW10" s="170"/>
      <c r="AX10" s="170"/>
      <c r="AY10" s="170"/>
      <c r="AZ10" s="170"/>
    </row>
    <row r="11" spans="1:52" ht="20.100000000000001" customHeight="1">
      <c r="A11" s="65" t="str">
        <f>'Attach 3(JV)'!E10</f>
        <v>"Saudamini", Plot No. 2, Sector 29</v>
      </c>
      <c r="B11" s="18"/>
      <c r="F11" s="33"/>
      <c r="G11" s="79"/>
      <c r="H11" s="79"/>
      <c r="AB11" s="264"/>
      <c r="AC11" s="265"/>
      <c r="AE11" s="261">
        <v>11</v>
      </c>
      <c r="AF11" s="231" t="s">
        <v>323</v>
      </c>
      <c r="AG11" s="262">
        <v>11</v>
      </c>
      <c r="AH11" s="262" t="s">
        <v>294</v>
      </c>
      <c r="AI11" s="263"/>
      <c r="AJ11" s="263"/>
      <c r="AK11" s="262">
        <v>11</v>
      </c>
      <c r="AL11" s="263" t="s">
        <v>302</v>
      </c>
      <c r="AQ11" s="170"/>
      <c r="AR11" s="170"/>
      <c r="AS11" s="170"/>
      <c r="AT11" s="170"/>
      <c r="AU11" s="170"/>
      <c r="AV11" s="170"/>
      <c r="AW11" s="170"/>
      <c r="AX11" s="170"/>
      <c r="AY11" s="170"/>
      <c r="AZ11" s="170"/>
    </row>
    <row r="12" spans="1:52" ht="20.100000000000001" customHeight="1">
      <c r="A12" s="65" t="str">
        <f>'Attach 3(JV)'!E11</f>
        <v>Gurgaon (Haryana) - 122001</v>
      </c>
      <c r="B12" s="18"/>
      <c r="F12" s="33"/>
      <c r="G12" s="79"/>
      <c r="H12" s="79"/>
      <c r="AB12" s="264"/>
      <c r="AC12" s="265"/>
      <c r="AE12" s="261">
        <v>12</v>
      </c>
      <c r="AF12" s="231" t="s">
        <v>324</v>
      </c>
      <c r="AG12" s="262">
        <v>12</v>
      </c>
      <c r="AH12" s="262" t="s">
        <v>294</v>
      </c>
      <c r="AI12" s="263"/>
      <c r="AJ12" s="263"/>
      <c r="AK12" s="262">
        <v>12</v>
      </c>
      <c r="AL12" s="263" t="s">
        <v>303</v>
      </c>
      <c r="AQ12" s="170"/>
      <c r="AR12" s="170"/>
      <c r="AS12" s="170"/>
      <c r="AT12" s="170"/>
      <c r="AU12" s="170"/>
      <c r="AV12" s="170"/>
      <c r="AW12" s="170"/>
      <c r="AX12" s="170"/>
      <c r="AY12" s="170"/>
      <c r="AZ12" s="170"/>
    </row>
    <row r="13" spans="1:52" ht="20.100000000000001" customHeight="1">
      <c r="A13" s="65"/>
      <c r="B13" s="18"/>
      <c r="F13" s="33"/>
      <c r="G13" s="79"/>
      <c r="H13" s="79"/>
      <c r="AB13" s="264"/>
      <c r="AC13" s="265"/>
      <c r="AE13" s="261">
        <v>13</v>
      </c>
      <c r="AF13" s="231" t="s">
        <v>325</v>
      </c>
      <c r="AG13" s="262">
        <v>13</v>
      </c>
      <c r="AH13" s="262" t="s">
        <v>294</v>
      </c>
      <c r="AI13" s="263"/>
      <c r="AJ13" s="263"/>
      <c r="AK13" s="263"/>
      <c r="AL13" s="263"/>
      <c r="AQ13" s="170"/>
      <c r="AR13" s="170"/>
      <c r="AS13" s="170"/>
      <c r="AT13" s="170"/>
      <c r="AU13" s="170"/>
      <c r="AV13" s="170"/>
      <c r="AW13" s="170"/>
      <c r="AX13" s="170"/>
      <c r="AY13" s="170"/>
      <c r="AZ13" s="170"/>
    </row>
    <row r="14" spans="1:52" ht="12" customHeight="1">
      <c r="A14" s="39"/>
      <c r="B14" s="39"/>
      <c r="F14" s="33"/>
      <c r="G14" s="79"/>
      <c r="H14" s="79"/>
      <c r="AB14" s="264"/>
      <c r="AC14" s="265"/>
      <c r="AE14" s="261">
        <v>14</v>
      </c>
      <c r="AF14" s="231" t="s">
        <v>326</v>
      </c>
      <c r="AG14" s="262">
        <v>14</v>
      </c>
      <c r="AH14" s="262" t="s">
        <v>294</v>
      </c>
      <c r="AI14" s="263"/>
      <c r="AJ14" s="263"/>
      <c r="AK14" s="263"/>
      <c r="AL14" s="263"/>
      <c r="AQ14" s="170"/>
      <c r="AR14" s="170"/>
      <c r="AS14" s="170"/>
      <c r="AT14" s="170"/>
      <c r="AU14" s="170"/>
      <c r="AV14" s="170"/>
      <c r="AW14" s="170"/>
      <c r="AX14" s="170"/>
      <c r="AY14" s="170"/>
      <c r="AZ14" s="170"/>
    </row>
    <row r="15" spans="1:52" ht="36.6" customHeight="1">
      <c r="A15" s="517" t="s">
        <v>335</v>
      </c>
      <c r="B15" s="935" t="str">
        <f>Basic!B1</f>
        <v>“Nagda Solar PV Power Plant Package SP01” associated with Nagda Solar Power Project</v>
      </c>
      <c r="C15" s="935"/>
      <c r="D15" s="935"/>
      <c r="E15" s="935"/>
      <c r="F15" s="935"/>
      <c r="G15" s="79"/>
      <c r="H15" s="79"/>
      <c r="AB15" s="264"/>
      <c r="AC15" s="265"/>
      <c r="AE15" s="261">
        <v>15</v>
      </c>
      <c r="AF15" s="231" t="s">
        <v>327</v>
      </c>
      <c r="AG15" s="262">
        <v>15</v>
      </c>
      <c r="AH15" s="262" t="s">
        <v>294</v>
      </c>
      <c r="AI15" s="263"/>
      <c r="AJ15" s="263"/>
      <c r="AK15" s="263"/>
      <c r="AL15" s="263"/>
      <c r="AQ15" s="170"/>
      <c r="AR15" s="170"/>
      <c r="AS15" s="170"/>
      <c r="AT15" s="170"/>
      <c r="AU15" s="170"/>
      <c r="AV15" s="170"/>
      <c r="AW15" s="170"/>
      <c r="AX15" s="170"/>
      <c r="AY15" s="170"/>
      <c r="AZ15" s="170"/>
    </row>
    <row r="16" spans="1:52" ht="21" customHeight="1">
      <c r="A16" s="30" t="s">
        <v>54</v>
      </c>
      <c r="C16" s="33"/>
      <c r="D16" s="33"/>
      <c r="E16" s="33"/>
      <c r="F16" s="33"/>
      <c r="G16" s="929" t="s">
        <v>169</v>
      </c>
      <c r="H16" s="929"/>
      <c r="AB16" s="264"/>
      <c r="AC16" s="265"/>
      <c r="AE16" s="261">
        <v>16</v>
      </c>
      <c r="AF16" s="231" t="s">
        <v>328</v>
      </c>
      <c r="AG16" s="262">
        <v>16</v>
      </c>
      <c r="AH16" s="262" t="s">
        <v>294</v>
      </c>
      <c r="AI16" s="263"/>
      <c r="AJ16" s="263"/>
      <c r="AK16" s="263"/>
      <c r="AL16" s="263"/>
      <c r="AQ16" s="170"/>
      <c r="AR16" s="170"/>
      <c r="AS16" s="170"/>
      <c r="AT16" s="170"/>
      <c r="AU16" s="170"/>
      <c r="AV16" s="170"/>
      <c r="AW16" s="170"/>
      <c r="AX16" s="170"/>
      <c r="AY16" s="170"/>
      <c r="AZ16" s="170"/>
    </row>
    <row r="17" spans="1:52" s="25" customFormat="1" ht="166.5" customHeight="1">
      <c r="A17" s="89">
        <v>1</v>
      </c>
      <c r="B17" s="930"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930"/>
      <c r="D17" s="930"/>
      <c r="E17" s="930"/>
      <c r="F17" s="930"/>
      <c r="G17" s="368" t="s">
        <v>471</v>
      </c>
      <c r="H17" s="369" t="s">
        <v>472</v>
      </c>
      <c r="I17" s="227"/>
      <c r="J17" s="63"/>
      <c r="K17" s="259"/>
      <c r="L17" s="259"/>
      <c r="M17" s="259"/>
      <c r="N17" s="259"/>
      <c r="O17" s="259"/>
      <c r="P17" s="259"/>
      <c r="Q17" s="259"/>
      <c r="R17" s="259"/>
      <c r="S17" s="259"/>
      <c r="T17" s="259"/>
      <c r="U17" s="259"/>
      <c r="V17" s="259"/>
      <c r="W17" s="259"/>
      <c r="X17" s="259"/>
      <c r="Y17" s="259"/>
      <c r="Z17" s="68"/>
      <c r="AA17" s="68"/>
      <c r="AB17" s="267" t="s">
        <v>336</v>
      </c>
      <c r="AC17" s="66"/>
      <c r="AD17" s="268"/>
      <c r="AE17" s="261">
        <v>17</v>
      </c>
      <c r="AF17" s="63" t="s">
        <v>329</v>
      </c>
      <c r="AG17" s="262">
        <v>17</v>
      </c>
      <c r="AH17" s="262" t="s">
        <v>294</v>
      </c>
      <c r="AI17" s="263"/>
      <c r="AJ17" s="263"/>
      <c r="AK17" s="263"/>
      <c r="AL17" s="263"/>
      <c r="AM17" s="63"/>
      <c r="AN17" s="63"/>
      <c r="AO17" s="63"/>
      <c r="AP17" s="63"/>
      <c r="AQ17" s="167"/>
      <c r="AR17" s="167"/>
      <c r="AS17" s="167"/>
      <c r="AT17" s="167"/>
      <c r="AU17" s="167"/>
      <c r="AV17" s="167"/>
      <c r="AW17" s="167"/>
      <c r="AX17" s="167"/>
      <c r="AY17" s="167"/>
      <c r="AZ17" s="167"/>
    </row>
    <row r="18" spans="1:52" s="25" customFormat="1" ht="35.25" customHeight="1">
      <c r="A18" s="89">
        <v>1.1000000000000001</v>
      </c>
      <c r="B18" s="934" t="s">
        <v>620</v>
      </c>
      <c r="C18" s="934"/>
      <c r="D18" s="934"/>
      <c r="E18" s="934"/>
      <c r="F18" s="934"/>
      <c r="G18" s="521"/>
      <c r="H18" s="522"/>
      <c r="I18" s="227"/>
      <c r="J18" s="63"/>
      <c r="K18" s="259"/>
      <c r="L18" s="259"/>
      <c r="M18" s="259"/>
      <c r="N18" s="259"/>
      <c r="O18" s="259"/>
      <c r="P18" s="259"/>
      <c r="Q18" s="259"/>
      <c r="R18" s="259"/>
      <c r="S18" s="259"/>
      <c r="T18" s="259"/>
      <c r="U18" s="259"/>
      <c r="V18" s="259"/>
      <c r="W18" s="259"/>
      <c r="X18" s="259"/>
      <c r="Y18" s="259"/>
      <c r="Z18" s="68"/>
      <c r="AA18" s="68"/>
      <c r="AB18" s="267"/>
      <c r="AC18" s="66"/>
      <c r="AD18" s="268"/>
      <c r="AE18" s="261"/>
      <c r="AF18" s="63"/>
      <c r="AG18" s="262"/>
      <c r="AH18" s="262"/>
      <c r="AI18" s="263"/>
      <c r="AJ18" s="263"/>
      <c r="AK18" s="263"/>
      <c r="AL18" s="263"/>
      <c r="AM18" s="63"/>
      <c r="AN18" s="63"/>
      <c r="AO18" s="63"/>
      <c r="AP18" s="63"/>
      <c r="AQ18" s="167"/>
      <c r="AR18" s="167"/>
      <c r="AS18" s="167"/>
      <c r="AT18" s="167"/>
      <c r="AU18" s="167"/>
      <c r="AV18" s="167"/>
      <c r="AW18" s="167"/>
      <c r="AX18" s="167"/>
      <c r="AY18" s="167"/>
      <c r="AZ18" s="167"/>
    </row>
    <row r="19" spans="1:52" ht="21" customHeight="1">
      <c r="A19" s="89">
        <v>2</v>
      </c>
      <c r="B19" s="90" t="s">
        <v>55</v>
      </c>
      <c r="C19" s="33"/>
      <c r="D19" s="33"/>
      <c r="E19" s="33"/>
      <c r="F19" s="33"/>
      <c r="G19" s="79"/>
      <c r="H19" s="79"/>
      <c r="AB19" s="264"/>
      <c r="AC19" s="265" t="s">
        <v>337</v>
      </c>
      <c r="AE19" s="261">
        <v>18</v>
      </c>
      <c r="AF19" s="231" t="s">
        <v>330</v>
      </c>
      <c r="AG19" s="262">
        <v>18</v>
      </c>
      <c r="AH19" s="262" t="s">
        <v>294</v>
      </c>
      <c r="AI19" s="263"/>
      <c r="AJ19" s="263"/>
      <c r="AK19" s="263"/>
      <c r="AL19" s="263"/>
      <c r="AQ19" s="170"/>
      <c r="AR19" s="170"/>
      <c r="AS19" s="170"/>
      <c r="AT19" s="170"/>
      <c r="AU19" s="170"/>
      <c r="AV19" s="170"/>
      <c r="AW19" s="170"/>
      <c r="AX19" s="170"/>
      <c r="AY19" s="170"/>
      <c r="AZ19" s="170"/>
    </row>
    <row r="20" spans="1:52" s="25" customFormat="1" ht="63.75" customHeight="1">
      <c r="A20" s="30"/>
      <c r="B20" s="672" t="s">
        <v>57</v>
      </c>
      <c r="C20" s="672"/>
      <c r="D20" s="672"/>
      <c r="E20" s="672"/>
      <c r="F20" s="672"/>
      <c r="G20" s="932" t="s">
        <v>169</v>
      </c>
      <c r="H20" s="932"/>
      <c r="I20" s="932"/>
      <c r="J20" s="932"/>
      <c r="K20" s="545"/>
      <c r="L20" s="545"/>
      <c r="M20" s="545"/>
      <c r="N20" s="545"/>
      <c r="O20" s="545"/>
      <c r="P20" s="545"/>
      <c r="Q20" s="545"/>
      <c r="R20" s="545"/>
      <c r="S20" s="545"/>
      <c r="T20" s="545"/>
      <c r="U20" s="545"/>
      <c r="V20" s="545"/>
      <c r="W20" s="545"/>
      <c r="X20" s="545"/>
      <c r="Y20" s="545"/>
      <c r="Z20" s="545"/>
      <c r="AA20" s="101"/>
      <c r="AB20" s="264"/>
      <c r="AC20" s="265" t="s">
        <v>338</v>
      </c>
      <c r="AD20" s="546"/>
      <c r="AE20" s="546">
        <v>19</v>
      </c>
      <c r="AF20" s="101" t="s">
        <v>331</v>
      </c>
      <c r="AG20" s="608">
        <v>19</v>
      </c>
      <c r="AH20" s="608" t="s">
        <v>294</v>
      </c>
      <c r="AI20" s="609"/>
      <c r="AJ20" s="609"/>
      <c r="AK20" s="609"/>
      <c r="AL20" s="609"/>
      <c r="AM20" s="101"/>
      <c r="AN20" s="101"/>
      <c r="AO20" s="101"/>
      <c r="AP20" s="101"/>
      <c r="AQ20" s="167"/>
      <c r="AR20" s="167"/>
      <c r="AS20" s="167"/>
      <c r="AT20" s="167"/>
      <c r="AU20" s="167"/>
      <c r="AV20" s="167"/>
      <c r="AW20" s="167"/>
      <c r="AX20" s="167"/>
      <c r="AY20" s="167"/>
      <c r="AZ20" s="167"/>
    </row>
    <row r="21" spans="1:52" s="25" customFormat="1" ht="20.399999999999999" customHeight="1">
      <c r="A21" s="30"/>
      <c r="B21" s="731" t="str">
        <f>"(a) Attachment 1 :"</f>
        <v>(a) Attachment 1 :</v>
      </c>
      <c r="C21" s="731"/>
      <c r="D21" s="933" t="s">
        <v>813</v>
      </c>
      <c r="E21" s="933"/>
      <c r="F21" s="933"/>
      <c r="G21" s="610" t="s">
        <v>340</v>
      </c>
      <c r="H21" s="508" t="s">
        <v>799</v>
      </c>
      <c r="I21" s="508"/>
      <c r="J21" s="508"/>
      <c r="K21" s="611"/>
      <c r="L21" s="611"/>
      <c r="M21" s="612"/>
      <c r="N21" s="611"/>
      <c r="O21" s="611"/>
      <c r="P21" s="611"/>
      <c r="Q21" s="611"/>
      <c r="R21" s="611"/>
      <c r="S21" s="611"/>
      <c r="T21" s="611"/>
      <c r="U21" s="611"/>
      <c r="V21" s="611"/>
      <c r="W21" s="611"/>
      <c r="X21" s="611"/>
      <c r="Y21" s="611"/>
      <c r="Z21" s="545"/>
      <c r="AA21" s="101"/>
      <c r="AB21" s="264"/>
      <c r="AC21" s="265" t="s">
        <v>339</v>
      </c>
      <c r="AD21" s="613" t="str">
        <f>IF(ISERROR(LOOKUP(J21,AE1:AE21,AF1:AF21)), "Zero", LOOKUP(J21,AE1:AE21,AF1:AF21))</f>
        <v>Zero</v>
      </c>
      <c r="AE21" s="546">
        <v>20</v>
      </c>
      <c r="AF21" s="101" t="s">
        <v>332</v>
      </c>
      <c r="AG21" s="608">
        <v>20</v>
      </c>
      <c r="AH21" s="608" t="s">
        <v>294</v>
      </c>
      <c r="AI21" s="614"/>
      <c r="AJ21" s="614"/>
      <c r="AK21" s="614"/>
      <c r="AL21" s="614"/>
      <c r="AM21" s="101"/>
      <c r="AN21" s="101"/>
      <c r="AO21" s="101"/>
      <c r="AP21" s="101"/>
      <c r="AQ21" s="167"/>
      <c r="AR21" s="167"/>
      <c r="AS21" s="167"/>
      <c r="AT21" s="167"/>
      <c r="AU21" s="167"/>
      <c r="AV21" s="167"/>
      <c r="AW21" s="167"/>
      <c r="AX21" s="167"/>
      <c r="AY21" s="167"/>
      <c r="AZ21" s="167"/>
    </row>
    <row r="22" spans="1:52" s="25" customFormat="1" ht="59.4" customHeight="1">
      <c r="A22" s="30"/>
      <c r="B22" s="731" t="str">
        <f>"(b) Attachment 2:"</f>
        <v>(b) Attachment 2:</v>
      </c>
      <c r="C22" s="731"/>
      <c r="D22" s="925" t="s">
        <v>58</v>
      </c>
      <c r="E22" s="925"/>
      <c r="F22" s="925"/>
      <c r="G22" s="931"/>
      <c r="H22" s="931"/>
      <c r="I22" s="931"/>
      <c r="J22" s="931"/>
      <c r="K22" s="259"/>
      <c r="L22" s="259"/>
      <c r="M22" s="259"/>
      <c r="N22" s="259"/>
      <c r="O22" s="259"/>
      <c r="P22" s="259"/>
      <c r="Q22" s="259"/>
      <c r="R22" s="259"/>
      <c r="S22" s="259"/>
      <c r="T22" s="259"/>
      <c r="U22" s="259"/>
      <c r="V22" s="259"/>
      <c r="W22" s="259"/>
      <c r="X22" s="259"/>
      <c r="Y22" s="259"/>
      <c r="Z22" s="259"/>
      <c r="AA22" s="63"/>
      <c r="AB22" s="264"/>
      <c r="AC22" s="265" t="s">
        <v>340</v>
      </c>
      <c r="AD22" s="269" t="str">
        <f>IF(J21 &gt; 9, "("&amp;J21&amp;")", "(0"&amp;J21&amp;")")</f>
        <v>(0)</v>
      </c>
      <c r="AE22" s="261"/>
      <c r="AF22" s="63"/>
      <c r="AG22" s="262">
        <v>21</v>
      </c>
      <c r="AH22" s="262" t="s">
        <v>111</v>
      </c>
      <c r="AI22" s="263"/>
      <c r="AJ22" s="263"/>
      <c r="AK22" s="263"/>
      <c r="AL22" s="263"/>
      <c r="AM22" s="63"/>
      <c r="AN22" s="63"/>
      <c r="AO22" s="63"/>
      <c r="AP22" s="63"/>
      <c r="AQ22" s="167"/>
      <c r="AR22" s="167"/>
      <c r="AS22" s="167"/>
      <c r="AT22" s="167"/>
      <c r="AU22" s="167"/>
      <c r="AV22" s="167"/>
      <c r="AW22" s="167"/>
      <c r="AX22" s="167"/>
      <c r="AY22" s="167"/>
      <c r="AZ22" s="167"/>
    </row>
    <row r="23" spans="1:52" s="25" customFormat="1" ht="62.4" customHeight="1">
      <c r="A23" s="30"/>
      <c r="B23" s="731" t="str">
        <f>"(c) Attachment 3 :"</f>
        <v>(c) Attachment 3 :</v>
      </c>
      <c r="C23" s="731"/>
      <c r="D23" s="925" t="s">
        <v>308</v>
      </c>
      <c r="E23" s="925"/>
      <c r="F23" s="925"/>
      <c r="G23" s="91"/>
      <c r="H23" s="91"/>
      <c r="I23" s="63"/>
      <c r="J23" s="63"/>
      <c r="K23" s="259"/>
      <c r="L23" s="259"/>
      <c r="M23" s="259"/>
      <c r="N23" s="259"/>
      <c r="O23" s="259"/>
      <c r="P23" s="259"/>
      <c r="Q23" s="259"/>
      <c r="R23" s="259"/>
      <c r="S23" s="259"/>
      <c r="T23" s="259"/>
      <c r="U23" s="259"/>
      <c r="V23" s="259"/>
      <c r="W23" s="259"/>
      <c r="X23" s="259"/>
      <c r="Y23" s="259"/>
      <c r="Z23" s="259"/>
      <c r="AA23" s="35"/>
      <c r="AB23" s="264"/>
      <c r="AC23" s="265"/>
      <c r="AD23" s="261"/>
      <c r="AE23" s="261"/>
      <c r="AF23" s="63"/>
      <c r="AG23" s="262">
        <v>22</v>
      </c>
      <c r="AH23" s="262" t="s">
        <v>294</v>
      </c>
      <c r="AI23" s="263"/>
      <c r="AJ23" s="263"/>
      <c r="AK23" s="263"/>
      <c r="AL23" s="263"/>
      <c r="AM23" s="63"/>
      <c r="AN23" s="63"/>
      <c r="AO23" s="63"/>
      <c r="AP23" s="63"/>
      <c r="AQ23" s="167"/>
      <c r="AR23" s="167"/>
      <c r="AS23" s="167"/>
      <c r="AT23" s="167"/>
      <c r="AU23" s="167"/>
      <c r="AV23" s="167"/>
      <c r="AW23" s="167"/>
      <c r="AX23" s="167"/>
      <c r="AY23" s="167"/>
      <c r="AZ23" s="167"/>
    </row>
    <row r="24" spans="1:52" s="25" customFormat="1" ht="49.5" hidden="1" customHeight="1">
      <c r="A24" s="30"/>
      <c r="B24" s="373"/>
      <c r="C24" s="373"/>
      <c r="D24" s="928" t="s">
        <v>167</v>
      </c>
      <c r="E24" s="928"/>
      <c r="F24" s="928"/>
      <c r="G24" s="217"/>
      <c r="H24" s="311" t="e">
        <f>#REF!</f>
        <v>#REF!</v>
      </c>
      <c r="I24" s="63"/>
      <c r="J24" s="71"/>
      <c r="K24" s="99"/>
      <c r="L24" s="99"/>
      <c r="M24" s="99"/>
      <c r="N24" s="99"/>
      <c r="O24" s="99"/>
      <c r="P24" s="99"/>
      <c r="Q24" s="99"/>
      <c r="R24" s="99"/>
      <c r="S24" s="99"/>
      <c r="T24" s="99"/>
      <c r="U24" s="99"/>
      <c r="V24" s="99"/>
      <c r="W24" s="99"/>
      <c r="X24" s="99"/>
      <c r="Y24" s="99"/>
      <c r="Z24" s="259"/>
      <c r="AA24" s="63"/>
      <c r="AB24" s="264"/>
      <c r="AC24" s="265" t="s">
        <v>341</v>
      </c>
      <c r="AD24" s="261"/>
      <c r="AE24" s="261"/>
      <c r="AF24" s="63"/>
      <c r="AG24" s="262">
        <v>23</v>
      </c>
      <c r="AH24" s="262" t="s">
        <v>294</v>
      </c>
      <c r="AI24" s="263"/>
      <c r="AJ24" s="263"/>
      <c r="AK24" s="263"/>
      <c r="AL24" s="263"/>
      <c r="AM24" s="63"/>
      <c r="AN24" s="63"/>
      <c r="AO24" s="63"/>
      <c r="AP24" s="63"/>
      <c r="AQ24" s="167"/>
      <c r="AR24" s="167"/>
      <c r="AS24" s="167"/>
      <c r="AT24" s="167"/>
      <c r="AU24" s="167"/>
      <c r="AV24" s="167"/>
      <c r="AW24" s="167"/>
      <c r="AX24" s="167"/>
      <c r="AY24" s="167"/>
      <c r="AZ24" s="167"/>
    </row>
    <row r="25" spans="1:52" s="25" customFormat="1" ht="48" hidden="1" customHeight="1">
      <c r="A25" s="30"/>
      <c r="B25" s="373"/>
      <c r="C25" s="373"/>
      <c r="D25" s="928" t="s">
        <v>168</v>
      </c>
      <c r="E25" s="928"/>
      <c r="F25" s="928"/>
      <c r="G25" s="217">
        <v>0</v>
      </c>
      <c r="H25" s="311" t="e">
        <f>#REF!</f>
        <v>#REF!</v>
      </c>
      <c r="I25" s="63"/>
      <c r="J25" s="228"/>
      <c r="K25" s="229"/>
      <c r="L25" s="229"/>
      <c r="M25" s="229"/>
      <c r="N25" s="229"/>
      <c r="O25" s="229"/>
      <c r="P25" s="229"/>
      <c r="Q25" s="229"/>
      <c r="R25" s="229"/>
      <c r="S25" s="229"/>
      <c r="T25" s="229"/>
      <c r="U25" s="229"/>
      <c r="V25" s="229"/>
      <c r="W25" s="229"/>
      <c r="X25" s="229"/>
      <c r="Y25" s="229"/>
      <c r="Z25" s="229"/>
      <c r="AA25" s="228"/>
      <c r="AB25" s="264"/>
      <c r="AC25" s="265" t="s">
        <v>342</v>
      </c>
      <c r="AD25" s="261"/>
      <c r="AE25" s="261"/>
      <c r="AF25" s="63"/>
      <c r="AG25" s="262">
        <v>24</v>
      </c>
      <c r="AH25" s="262" t="s">
        <v>294</v>
      </c>
      <c r="AI25" s="263"/>
      <c r="AJ25" s="263"/>
      <c r="AK25" s="263"/>
      <c r="AL25" s="263"/>
      <c r="AM25" s="63"/>
      <c r="AN25" s="63"/>
      <c r="AO25" s="63"/>
      <c r="AP25" s="63"/>
      <c r="AQ25" s="167"/>
      <c r="AR25" s="167"/>
      <c r="AS25" s="167"/>
      <c r="AT25" s="167"/>
      <c r="AU25" s="167"/>
      <c r="AV25" s="167"/>
      <c r="AW25" s="167"/>
      <c r="AX25" s="167"/>
      <c r="AY25" s="167"/>
      <c r="AZ25" s="167"/>
    </row>
    <row r="26" spans="1:52" ht="147" customHeight="1">
      <c r="B26" s="731" t="str">
        <f>"(d) Attachment 4 :"</f>
        <v>(d) Attachment 4 :</v>
      </c>
      <c r="C26" s="731"/>
      <c r="D26" s="925" t="s">
        <v>307</v>
      </c>
      <c r="E26" s="925"/>
      <c r="F26" s="925"/>
      <c r="G26" s="197"/>
      <c r="H26" s="91"/>
      <c r="AB26" s="264"/>
      <c r="AC26" s="265"/>
      <c r="AG26" s="262">
        <v>25</v>
      </c>
      <c r="AH26" s="262" t="s">
        <v>294</v>
      </c>
      <c r="AI26" s="263"/>
      <c r="AJ26" s="263"/>
      <c r="AK26" s="263"/>
      <c r="AL26" s="263"/>
      <c r="AQ26" s="170"/>
      <c r="AR26" s="170"/>
      <c r="AS26" s="170"/>
      <c r="AT26" s="170"/>
      <c r="AU26" s="170"/>
      <c r="AV26" s="170"/>
      <c r="AW26" s="170"/>
      <c r="AX26" s="170"/>
      <c r="AY26" s="170"/>
      <c r="AZ26" s="170"/>
    </row>
    <row r="27" spans="1:52" ht="43.95" customHeight="1">
      <c r="B27" s="731" t="str">
        <f>"(e) Attachment 5 :"</f>
        <v>(e) Attachment 5 :</v>
      </c>
      <c r="C27" s="731"/>
      <c r="D27" s="925" t="s">
        <v>59</v>
      </c>
      <c r="E27" s="925"/>
      <c r="F27" s="925"/>
      <c r="G27" s="91"/>
      <c r="H27" s="91"/>
      <c r="AB27" s="264"/>
      <c r="AC27" s="265"/>
      <c r="AG27" s="262">
        <v>26</v>
      </c>
      <c r="AH27" s="262" t="s">
        <v>294</v>
      </c>
      <c r="AI27" s="263"/>
      <c r="AJ27" s="263"/>
      <c r="AK27" s="263"/>
      <c r="AL27" s="263"/>
      <c r="AQ27" s="170"/>
      <c r="AR27" s="170"/>
      <c r="AS27" s="170"/>
      <c r="AT27" s="170"/>
      <c r="AU27" s="170"/>
      <c r="AV27" s="170"/>
      <c r="AW27" s="170"/>
      <c r="AX27" s="170"/>
      <c r="AY27" s="170"/>
      <c r="AZ27" s="170"/>
    </row>
    <row r="28" spans="1:52" ht="34.200000000000003" customHeight="1">
      <c r="B28" s="731" t="s">
        <v>623</v>
      </c>
      <c r="C28" s="731"/>
      <c r="D28" s="731" t="s">
        <v>624</v>
      </c>
      <c r="E28" s="731"/>
      <c r="F28" s="731"/>
      <c r="G28" s="91"/>
      <c r="H28" s="91"/>
      <c r="AB28" s="264"/>
      <c r="AC28" s="265"/>
      <c r="AG28" s="262"/>
      <c r="AH28" s="262"/>
      <c r="AI28" s="263"/>
      <c r="AJ28" s="263"/>
      <c r="AK28" s="263"/>
      <c r="AL28" s="263"/>
      <c r="AQ28" s="170"/>
      <c r="AR28" s="170"/>
      <c r="AS28" s="170"/>
      <c r="AT28" s="170"/>
      <c r="AU28" s="170"/>
      <c r="AV28" s="170"/>
      <c r="AW28" s="170"/>
      <c r="AX28" s="170"/>
      <c r="AY28" s="170"/>
      <c r="AZ28" s="170"/>
    </row>
    <row r="29" spans="1:52" s="25" customFormat="1">
      <c r="A29" s="30"/>
      <c r="B29" s="731" t="str">
        <f>"(g) Attachment 6 :"</f>
        <v>(g) Attachment 6 :</v>
      </c>
      <c r="C29" s="731"/>
      <c r="D29" s="925" t="s">
        <v>60</v>
      </c>
      <c r="E29" s="925"/>
      <c r="F29" s="925"/>
      <c r="G29" s="91"/>
      <c r="H29" s="91"/>
      <c r="I29" s="63"/>
      <c r="J29" s="63"/>
      <c r="K29" s="259"/>
      <c r="L29" s="259"/>
      <c r="M29" s="259"/>
      <c r="N29" s="259"/>
      <c r="O29" s="259"/>
      <c r="P29" s="259"/>
      <c r="Q29" s="259"/>
      <c r="R29" s="259"/>
      <c r="S29" s="259"/>
      <c r="T29" s="259"/>
      <c r="U29" s="259"/>
      <c r="V29" s="259"/>
      <c r="W29" s="259"/>
      <c r="X29" s="259"/>
      <c r="Y29" s="259"/>
      <c r="Z29" s="259"/>
      <c r="AA29" s="63"/>
      <c r="AB29" s="264"/>
      <c r="AC29" s="265"/>
      <c r="AD29" s="261"/>
      <c r="AE29" s="261"/>
      <c r="AF29" s="63"/>
      <c r="AG29" s="262">
        <v>27</v>
      </c>
      <c r="AH29" s="262" t="s">
        <v>294</v>
      </c>
      <c r="AI29" s="263"/>
      <c r="AJ29" s="263"/>
      <c r="AK29" s="263"/>
      <c r="AL29" s="263"/>
      <c r="AM29" s="63"/>
      <c r="AN29" s="63"/>
      <c r="AO29" s="63"/>
      <c r="AP29" s="63"/>
      <c r="AQ29" s="167"/>
      <c r="AR29" s="167"/>
      <c r="AS29" s="167"/>
      <c r="AT29" s="167"/>
      <c r="AU29" s="167"/>
      <c r="AV29" s="167"/>
      <c r="AW29" s="167"/>
      <c r="AX29" s="167"/>
      <c r="AY29" s="167"/>
      <c r="AZ29" s="167"/>
    </row>
    <row r="30" spans="1:52" s="25" customFormat="1" ht="48" customHeight="1">
      <c r="A30" s="30"/>
      <c r="B30" s="731" t="str">
        <f>"(h) Attachment 7 :"</f>
        <v>(h) Attachment 7 :</v>
      </c>
      <c r="C30" s="731"/>
      <c r="D30" s="925" t="s">
        <v>464</v>
      </c>
      <c r="E30" s="925"/>
      <c r="F30" s="925"/>
      <c r="G30" s="92"/>
      <c r="H30" s="92"/>
      <c r="I30" s="63"/>
      <c r="J30" s="63"/>
      <c r="K30" s="259"/>
      <c r="L30" s="259"/>
      <c r="M30" s="259"/>
      <c r="N30" s="259"/>
      <c r="O30" s="259"/>
      <c r="P30" s="259"/>
      <c r="Q30" s="259"/>
      <c r="R30" s="259"/>
      <c r="S30" s="259"/>
      <c r="T30" s="259"/>
      <c r="U30" s="259"/>
      <c r="V30" s="259"/>
      <c r="W30" s="259"/>
      <c r="X30" s="259"/>
      <c r="Y30" s="259"/>
      <c r="Z30" s="259"/>
      <c r="AA30" s="63"/>
      <c r="AB30" s="264"/>
      <c r="AC30" s="265"/>
      <c r="AD30" s="261"/>
      <c r="AE30" s="261"/>
      <c r="AF30" s="63"/>
      <c r="AG30" s="262">
        <v>28</v>
      </c>
      <c r="AH30" s="262" t="s">
        <v>294</v>
      </c>
      <c r="AI30" s="263"/>
      <c r="AJ30" s="263"/>
      <c r="AK30" s="263"/>
      <c r="AL30" s="263"/>
      <c r="AM30" s="63"/>
      <c r="AN30" s="63"/>
      <c r="AO30" s="63"/>
      <c r="AP30" s="63"/>
      <c r="AQ30" s="167"/>
      <c r="AR30" s="167"/>
      <c r="AS30" s="167"/>
      <c r="AT30" s="167"/>
      <c r="AU30" s="167"/>
      <c r="AV30" s="167"/>
      <c r="AW30" s="167"/>
      <c r="AX30" s="167"/>
      <c r="AY30" s="167"/>
      <c r="AZ30" s="167"/>
    </row>
    <row r="31" spans="1:52" s="25" customFormat="1">
      <c r="A31" s="30"/>
      <c r="B31" s="731" t="str">
        <f>"(i) Attachment 8 :"</f>
        <v>(i) Attachment 8 :</v>
      </c>
      <c r="C31" s="731"/>
      <c r="D31" s="925" t="s">
        <v>309</v>
      </c>
      <c r="E31" s="925"/>
      <c r="F31" s="925"/>
      <c r="G31" s="91"/>
      <c r="H31" s="91"/>
      <c r="I31" s="63"/>
      <c r="J31" s="63"/>
      <c r="K31" s="259"/>
      <c r="L31" s="259"/>
      <c r="M31" s="259"/>
      <c r="N31" s="259"/>
      <c r="O31" s="259"/>
      <c r="P31" s="259"/>
      <c r="Q31" s="259"/>
      <c r="R31" s="259"/>
      <c r="S31" s="259"/>
      <c r="T31" s="259"/>
      <c r="U31" s="259"/>
      <c r="V31" s="259"/>
      <c r="W31" s="259"/>
      <c r="X31" s="259"/>
      <c r="Y31" s="259"/>
      <c r="Z31" s="259"/>
      <c r="AA31" s="63"/>
      <c r="AB31" s="264"/>
      <c r="AC31" s="265"/>
      <c r="AD31" s="261"/>
      <c r="AE31" s="261"/>
      <c r="AF31" s="63"/>
      <c r="AG31" s="262">
        <v>29</v>
      </c>
      <c r="AH31" s="262" t="s">
        <v>294</v>
      </c>
      <c r="AI31" s="263"/>
      <c r="AJ31" s="263"/>
      <c r="AK31" s="263"/>
      <c r="AL31" s="263"/>
      <c r="AM31" s="63"/>
      <c r="AN31" s="63"/>
      <c r="AO31" s="63"/>
      <c r="AP31" s="63"/>
      <c r="AQ31" s="167"/>
      <c r="AR31" s="167"/>
      <c r="AS31" s="167"/>
      <c r="AT31" s="167"/>
      <c r="AU31" s="167"/>
      <c r="AV31" s="167"/>
      <c r="AW31" s="167"/>
      <c r="AX31" s="167"/>
      <c r="AY31" s="167"/>
      <c r="AZ31" s="167"/>
    </row>
    <row r="32" spans="1:52" s="25" customFormat="1">
      <c r="A32" s="30"/>
      <c r="B32" s="731" t="str">
        <f>"(j) Attachment 9 :"</f>
        <v>(j) Attachment 9 :</v>
      </c>
      <c r="C32" s="731"/>
      <c r="D32" s="925" t="s">
        <v>61</v>
      </c>
      <c r="E32" s="925"/>
      <c r="F32" s="925"/>
      <c r="G32" s="91"/>
      <c r="H32" s="91"/>
      <c r="I32" s="63"/>
      <c r="J32" s="63"/>
      <c r="K32" s="259"/>
      <c r="L32" s="259"/>
      <c r="M32" s="259"/>
      <c r="N32" s="259"/>
      <c r="O32" s="259"/>
      <c r="P32" s="259"/>
      <c r="Q32" s="259"/>
      <c r="R32" s="259"/>
      <c r="S32" s="259"/>
      <c r="T32" s="259"/>
      <c r="U32" s="259"/>
      <c r="V32" s="259"/>
      <c r="W32" s="259"/>
      <c r="X32" s="259"/>
      <c r="Y32" s="259"/>
      <c r="Z32" s="259"/>
      <c r="AA32" s="63"/>
      <c r="AB32" s="264"/>
      <c r="AC32" s="265"/>
      <c r="AD32" s="261"/>
      <c r="AE32" s="261"/>
      <c r="AF32" s="63"/>
      <c r="AG32" s="262">
        <v>30</v>
      </c>
      <c r="AH32" s="262" t="s">
        <v>294</v>
      </c>
      <c r="AI32" s="263"/>
      <c r="AJ32" s="263"/>
      <c r="AK32" s="263"/>
      <c r="AL32" s="263"/>
      <c r="AM32" s="63"/>
      <c r="AN32" s="63"/>
      <c r="AO32" s="63"/>
      <c r="AP32" s="63"/>
      <c r="AQ32" s="167"/>
      <c r="AR32" s="167"/>
      <c r="AS32" s="167"/>
      <c r="AT32" s="167"/>
      <c r="AU32" s="167"/>
      <c r="AV32" s="167"/>
      <c r="AW32" s="167"/>
      <c r="AX32" s="167"/>
      <c r="AY32" s="167"/>
      <c r="AZ32" s="167"/>
    </row>
    <row r="33" spans="1:52" s="25" customFormat="1">
      <c r="A33" s="30"/>
      <c r="B33" s="731" t="str">
        <f>"(k) Attachment 10 :"</f>
        <v>(k) Attachment 10 :</v>
      </c>
      <c r="C33" s="731"/>
      <c r="D33" s="925" t="s">
        <v>62</v>
      </c>
      <c r="E33" s="925"/>
      <c r="F33" s="925"/>
      <c r="G33" s="91"/>
      <c r="H33" s="91"/>
      <c r="I33" s="63"/>
      <c r="J33" s="63"/>
      <c r="K33" s="259"/>
      <c r="L33" s="259"/>
      <c r="M33" s="259"/>
      <c r="N33" s="259"/>
      <c r="O33" s="259"/>
      <c r="P33" s="259"/>
      <c r="Q33" s="259"/>
      <c r="R33" s="259"/>
      <c r="S33" s="259"/>
      <c r="T33" s="259"/>
      <c r="U33" s="259"/>
      <c r="V33" s="259"/>
      <c r="W33" s="259"/>
      <c r="X33" s="259"/>
      <c r="Y33" s="259"/>
      <c r="Z33" s="259"/>
      <c r="AA33" s="63"/>
      <c r="AB33" s="264"/>
      <c r="AC33" s="265"/>
      <c r="AD33" s="261"/>
      <c r="AE33" s="261"/>
      <c r="AF33" s="63"/>
      <c r="AG33" s="262">
        <v>31</v>
      </c>
      <c r="AH33" s="262" t="s">
        <v>111</v>
      </c>
      <c r="AI33" s="263"/>
      <c r="AJ33" s="263"/>
      <c r="AK33" s="263"/>
      <c r="AL33" s="263"/>
      <c r="AM33" s="63"/>
      <c r="AN33" s="63"/>
      <c r="AO33" s="63"/>
      <c r="AP33" s="63"/>
      <c r="AQ33" s="167"/>
      <c r="AR33" s="167"/>
      <c r="AS33" s="167"/>
      <c r="AT33" s="167"/>
      <c r="AU33" s="167"/>
      <c r="AV33" s="167"/>
      <c r="AW33" s="167"/>
      <c r="AX33" s="167"/>
      <c r="AY33" s="167"/>
      <c r="AZ33" s="167"/>
    </row>
    <row r="34" spans="1:52" s="25" customFormat="1">
      <c r="A34" s="30"/>
      <c r="B34" s="731" t="str">
        <f>"(l) Attachment 11 :"</f>
        <v>(l) Attachment 11 :</v>
      </c>
      <c r="C34" s="731"/>
      <c r="D34" s="925" t="s">
        <v>63</v>
      </c>
      <c r="E34" s="925"/>
      <c r="F34" s="925"/>
      <c r="G34" s="91"/>
      <c r="H34" s="91"/>
      <c r="I34" s="63"/>
      <c r="J34" s="63"/>
      <c r="K34" s="259"/>
      <c r="L34" s="259"/>
      <c r="M34" s="259"/>
      <c r="N34" s="259"/>
      <c r="O34" s="259"/>
      <c r="P34" s="259"/>
      <c r="Q34" s="259"/>
      <c r="R34" s="259"/>
      <c r="S34" s="259"/>
      <c r="T34" s="259"/>
      <c r="U34" s="259"/>
      <c r="V34" s="259"/>
      <c r="W34" s="259"/>
      <c r="X34" s="259"/>
      <c r="Y34" s="259"/>
      <c r="Z34" s="259"/>
      <c r="AA34" s="63"/>
      <c r="AB34" s="264"/>
      <c r="AC34" s="265"/>
      <c r="AD34" s="261"/>
      <c r="AE34" s="261"/>
      <c r="AF34" s="63"/>
      <c r="AG34" s="63"/>
      <c r="AH34" s="63"/>
      <c r="AI34" s="63"/>
      <c r="AJ34" s="63"/>
      <c r="AK34" s="63"/>
      <c r="AL34" s="63"/>
      <c r="AM34" s="63"/>
      <c r="AN34" s="63"/>
      <c r="AO34" s="63"/>
      <c r="AP34" s="63"/>
      <c r="AQ34" s="167"/>
      <c r="AR34" s="167"/>
      <c r="AS34" s="167"/>
      <c r="AT34" s="167"/>
      <c r="AU34" s="167"/>
      <c r="AV34" s="167"/>
      <c r="AW34" s="167"/>
      <c r="AX34" s="167"/>
      <c r="AY34" s="167"/>
      <c r="AZ34" s="167"/>
    </row>
    <row r="35" spans="1:52" s="25" customFormat="1" ht="34.950000000000003" customHeight="1">
      <c r="A35" s="30"/>
      <c r="B35" s="731" t="str">
        <f>"(m) Attachment 12 :"</f>
        <v>(m) Attachment 12 :</v>
      </c>
      <c r="C35" s="731"/>
      <c r="D35" s="925" t="s">
        <v>286</v>
      </c>
      <c r="E35" s="925"/>
      <c r="F35" s="925"/>
      <c r="G35" s="91"/>
      <c r="H35" s="91"/>
      <c r="I35" s="63"/>
      <c r="J35" s="63"/>
      <c r="K35" s="259"/>
      <c r="L35" s="259"/>
      <c r="M35" s="259"/>
      <c r="N35" s="259"/>
      <c r="O35" s="259"/>
      <c r="P35" s="259"/>
      <c r="Q35" s="259"/>
      <c r="R35" s="259"/>
      <c r="S35" s="259"/>
      <c r="T35" s="259"/>
      <c r="U35" s="259"/>
      <c r="V35" s="259"/>
      <c r="W35" s="259"/>
      <c r="X35" s="259"/>
      <c r="Y35" s="259"/>
      <c r="Z35" s="259"/>
      <c r="AA35" s="63"/>
      <c r="AB35" s="264"/>
      <c r="AC35" s="265"/>
      <c r="AD35" s="261"/>
      <c r="AE35" s="261"/>
      <c r="AF35" s="63"/>
      <c r="AG35" s="63"/>
      <c r="AH35" s="63"/>
      <c r="AI35" s="63"/>
      <c r="AJ35" s="63"/>
      <c r="AK35" s="63"/>
      <c r="AL35" s="63"/>
      <c r="AM35" s="63"/>
      <c r="AN35" s="63"/>
      <c r="AO35" s="63"/>
      <c r="AP35" s="63"/>
      <c r="AQ35" s="167"/>
      <c r="AR35" s="167"/>
      <c r="AS35" s="167"/>
      <c r="AT35" s="167"/>
      <c r="AU35" s="167"/>
      <c r="AV35" s="167"/>
      <c r="AW35" s="167"/>
      <c r="AX35" s="167"/>
      <c r="AY35" s="167"/>
      <c r="AZ35" s="167"/>
    </row>
    <row r="36" spans="1:52" s="25" customFormat="1" ht="22.95" customHeight="1">
      <c r="A36" s="30"/>
      <c r="B36" s="731" t="str">
        <f>"(n) Attachment 13 :"</f>
        <v>(n) Attachment 13 :</v>
      </c>
      <c r="C36" s="731"/>
      <c r="D36" s="925" t="s">
        <v>287</v>
      </c>
      <c r="E36" s="925"/>
      <c r="F36" s="925"/>
      <c r="G36" s="91"/>
      <c r="H36" s="91"/>
      <c r="I36" s="63"/>
      <c r="J36" s="63"/>
      <c r="K36" s="259"/>
      <c r="L36" s="259"/>
      <c r="M36" s="259"/>
      <c r="N36" s="259"/>
      <c r="O36" s="259"/>
      <c r="P36" s="259"/>
      <c r="Q36" s="259"/>
      <c r="R36" s="259"/>
      <c r="S36" s="259"/>
      <c r="T36" s="259"/>
      <c r="U36" s="259"/>
      <c r="V36" s="259"/>
      <c r="W36" s="259"/>
      <c r="X36" s="259"/>
      <c r="Y36" s="259"/>
      <c r="Z36" s="259"/>
      <c r="AA36" s="63"/>
      <c r="AB36" s="264"/>
      <c r="AC36" s="265"/>
      <c r="AD36" s="261"/>
      <c r="AE36" s="261"/>
      <c r="AF36" s="63"/>
      <c r="AG36" s="63"/>
      <c r="AH36" s="63"/>
      <c r="AI36" s="63"/>
      <c r="AJ36" s="63"/>
      <c r="AK36" s="63"/>
      <c r="AL36" s="63"/>
      <c r="AM36" s="63"/>
      <c r="AN36" s="63"/>
      <c r="AO36" s="63"/>
      <c r="AP36" s="63"/>
      <c r="AQ36" s="167"/>
      <c r="AR36" s="167"/>
      <c r="AS36" s="167"/>
      <c r="AT36" s="167"/>
      <c r="AU36" s="167"/>
      <c r="AV36" s="167"/>
      <c r="AW36" s="167"/>
      <c r="AX36" s="167"/>
      <c r="AY36" s="167"/>
      <c r="AZ36" s="167"/>
    </row>
    <row r="37" spans="1:52" s="25" customFormat="1" ht="31.95" customHeight="1">
      <c r="A37" s="30"/>
      <c r="B37" s="731" t="str">
        <f>"(o) Attachment 14 :"</f>
        <v>(o) Attachment 14 :</v>
      </c>
      <c r="C37" s="731"/>
      <c r="D37" s="925" t="s">
        <v>64</v>
      </c>
      <c r="E37" s="925"/>
      <c r="F37" s="925"/>
      <c r="G37" s="91"/>
      <c r="H37" s="91"/>
      <c r="I37" s="63"/>
      <c r="J37" s="63"/>
      <c r="K37" s="259"/>
      <c r="L37" s="259"/>
      <c r="M37" s="259"/>
      <c r="N37" s="259"/>
      <c r="O37" s="259"/>
      <c r="P37" s="259"/>
      <c r="Q37" s="259"/>
      <c r="R37" s="259"/>
      <c r="S37" s="259"/>
      <c r="T37" s="259"/>
      <c r="U37" s="259"/>
      <c r="V37" s="259"/>
      <c r="W37" s="259"/>
      <c r="X37" s="259"/>
      <c r="Y37" s="259"/>
      <c r="Z37" s="259"/>
      <c r="AA37" s="63"/>
      <c r="AB37" s="264"/>
      <c r="AC37" s="265"/>
      <c r="AD37" s="261"/>
      <c r="AE37" s="261"/>
      <c r="AF37" s="63"/>
      <c r="AG37" s="63"/>
      <c r="AH37" s="63"/>
      <c r="AI37" s="63"/>
      <c r="AJ37" s="63"/>
      <c r="AK37" s="63"/>
      <c r="AL37" s="63"/>
      <c r="AM37" s="63"/>
      <c r="AN37" s="63"/>
      <c r="AO37" s="63"/>
      <c r="AP37" s="63"/>
      <c r="AQ37" s="167"/>
      <c r="AR37" s="167"/>
      <c r="AS37" s="167"/>
      <c r="AT37" s="167"/>
      <c r="AU37" s="167"/>
      <c r="AV37" s="167"/>
      <c r="AW37" s="167"/>
      <c r="AX37" s="167"/>
      <c r="AY37" s="167"/>
      <c r="AZ37" s="167"/>
    </row>
    <row r="38" spans="1:52" s="25" customFormat="1" ht="46.95" customHeight="1">
      <c r="A38" s="30"/>
      <c r="B38" s="731" t="str">
        <f>"(p) Attachment 15 :"</f>
        <v>(p) Attachment 15 :</v>
      </c>
      <c r="C38" s="731"/>
      <c r="D38" s="925" t="s">
        <v>800</v>
      </c>
      <c r="E38" s="925"/>
      <c r="F38" s="925"/>
      <c r="G38" s="91"/>
      <c r="H38" s="91"/>
      <c r="I38" s="63"/>
      <c r="J38" s="63"/>
      <c r="K38" s="259"/>
      <c r="L38" s="259"/>
      <c r="M38" s="259"/>
      <c r="N38" s="259"/>
      <c r="O38" s="259"/>
      <c r="P38" s="259"/>
      <c r="Q38" s="259"/>
      <c r="R38" s="259"/>
      <c r="S38" s="259"/>
      <c r="T38" s="259"/>
      <c r="U38" s="259"/>
      <c r="V38" s="259"/>
      <c r="W38" s="259"/>
      <c r="X38" s="259"/>
      <c r="Y38" s="259"/>
      <c r="Z38" s="259"/>
      <c r="AA38" s="63"/>
      <c r="AB38" s="264"/>
      <c r="AC38" s="265"/>
      <c r="AD38" s="261"/>
      <c r="AE38" s="261"/>
      <c r="AF38" s="63"/>
      <c r="AG38" s="63"/>
      <c r="AH38" s="63"/>
      <c r="AI38" s="63"/>
      <c r="AJ38" s="63"/>
      <c r="AK38" s="63"/>
      <c r="AL38" s="63"/>
      <c r="AM38" s="63"/>
      <c r="AN38" s="63"/>
      <c r="AO38" s="63"/>
      <c r="AP38" s="63"/>
      <c r="AQ38" s="167"/>
      <c r="AR38" s="167"/>
      <c r="AS38" s="167"/>
      <c r="AT38" s="167"/>
      <c r="AU38" s="167"/>
      <c r="AV38" s="167"/>
      <c r="AW38" s="167"/>
      <c r="AX38" s="167"/>
      <c r="AY38" s="167"/>
      <c r="AZ38" s="167"/>
    </row>
    <row r="39" spans="1:52" s="25" customFormat="1" ht="20.399999999999999" customHeight="1">
      <c r="A39" s="30"/>
      <c r="B39" s="731" t="str">
        <f>"(q) Attachment 16 :"</f>
        <v>(q) Attachment 16 :</v>
      </c>
      <c r="C39" s="731"/>
      <c r="D39" s="925" t="s">
        <v>288</v>
      </c>
      <c r="E39" s="925"/>
      <c r="F39" s="925"/>
      <c r="G39" s="91"/>
      <c r="H39" s="91"/>
      <c r="I39" s="63"/>
      <c r="J39" s="63"/>
      <c r="K39" s="259"/>
      <c r="L39" s="259"/>
      <c r="M39" s="259"/>
      <c r="N39" s="259"/>
      <c r="O39" s="259"/>
      <c r="P39" s="259"/>
      <c r="Q39" s="259"/>
      <c r="R39" s="259"/>
      <c r="S39" s="259"/>
      <c r="T39" s="259"/>
      <c r="U39" s="259"/>
      <c r="V39" s="259"/>
      <c r="W39" s="259"/>
      <c r="X39" s="259"/>
      <c r="Y39" s="259"/>
      <c r="Z39" s="259"/>
      <c r="AA39" s="63"/>
      <c r="AB39" s="264"/>
      <c r="AC39" s="265"/>
      <c r="AD39" s="261"/>
      <c r="AE39" s="261"/>
      <c r="AF39" s="63"/>
      <c r="AG39" s="63"/>
      <c r="AH39" s="63"/>
      <c r="AI39" s="63"/>
      <c r="AJ39" s="63"/>
      <c r="AK39" s="63"/>
      <c r="AL39" s="63"/>
      <c r="AM39" s="63"/>
      <c r="AN39" s="63"/>
      <c r="AO39" s="63"/>
      <c r="AP39" s="63"/>
      <c r="AQ39" s="167"/>
      <c r="AR39" s="167"/>
      <c r="AS39" s="167"/>
      <c r="AT39" s="167"/>
      <c r="AU39" s="167"/>
      <c r="AV39" s="167"/>
      <c r="AW39" s="167"/>
      <c r="AX39" s="167"/>
      <c r="AY39" s="167"/>
      <c r="AZ39" s="167"/>
    </row>
    <row r="40" spans="1:52" ht="21" customHeight="1">
      <c r="B40" s="731" t="str">
        <f>"(r) Attachment 17 :"</f>
        <v>(r) Attachment 17 :</v>
      </c>
      <c r="C40" s="731"/>
      <c r="D40" s="925" t="s">
        <v>500</v>
      </c>
      <c r="E40" s="925"/>
      <c r="F40" s="925"/>
      <c r="G40" s="91"/>
      <c r="H40" s="91"/>
      <c r="AB40" s="264"/>
      <c r="AC40" s="265"/>
      <c r="AQ40" s="170"/>
      <c r="AR40" s="170"/>
      <c r="AS40" s="170"/>
      <c r="AT40" s="170"/>
      <c r="AU40" s="170"/>
      <c r="AV40" s="170"/>
      <c r="AW40" s="170"/>
      <c r="AX40" s="170"/>
      <c r="AY40" s="170"/>
      <c r="AZ40" s="170"/>
    </row>
    <row r="41" spans="1:52" ht="19.95" customHeight="1">
      <c r="B41" s="731" t="str">
        <f>"(s) Attachment 18 :"</f>
        <v>(s) Attachment 18 :</v>
      </c>
      <c r="C41" s="731"/>
      <c r="D41" s="329" t="s">
        <v>505</v>
      </c>
      <c r="E41" s="329"/>
      <c r="F41" s="329"/>
      <c r="G41" s="91"/>
      <c r="H41" s="91"/>
      <c r="AB41" s="264"/>
      <c r="AC41" s="265"/>
      <c r="AQ41" s="170"/>
      <c r="AR41" s="170"/>
      <c r="AS41" s="170"/>
      <c r="AT41" s="170"/>
      <c r="AU41" s="170"/>
      <c r="AV41" s="170"/>
      <c r="AW41" s="170"/>
      <c r="AX41" s="170"/>
      <c r="AY41" s="170"/>
      <c r="AZ41" s="170"/>
    </row>
    <row r="42" spans="1:52" ht="21.6" customHeight="1">
      <c r="B42" s="731" t="str">
        <f>"(t) Attachment 19 :"</f>
        <v>(t) Attachment 19 :</v>
      </c>
      <c r="C42" s="731"/>
      <c r="D42" s="925" t="s">
        <v>289</v>
      </c>
      <c r="E42" s="925"/>
      <c r="F42" s="925"/>
      <c r="G42" s="91"/>
      <c r="H42" s="91"/>
      <c r="AB42" s="264"/>
      <c r="AC42" s="265"/>
      <c r="AQ42" s="170"/>
      <c r="AR42" s="170"/>
      <c r="AS42" s="170"/>
      <c r="AT42" s="170"/>
      <c r="AU42" s="170"/>
      <c r="AV42" s="170"/>
      <c r="AW42" s="170"/>
      <c r="AX42" s="170"/>
      <c r="AY42" s="170"/>
      <c r="AZ42" s="170"/>
    </row>
    <row r="43" spans="1:52" ht="21" customHeight="1">
      <c r="B43" s="731" t="str">
        <f>"(u) Attachment 20 :"</f>
        <v>(u) Attachment 20 :</v>
      </c>
      <c r="C43" s="731"/>
      <c r="D43" s="731" t="s">
        <v>532</v>
      </c>
      <c r="E43" s="731"/>
      <c r="F43" s="731"/>
      <c r="G43" s="91"/>
      <c r="H43" s="91"/>
      <c r="AB43" s="264"/>
      <c r="AC43" s="265"/>
      <c r="AQ43" s="170"/>
      <c r="AR43" s="170"/>
      <c r="AS43" s="170"/>
      <c r="AT43" s="170"/>
      <c r="AU43" s="170"/>
      <c r="AV43" s="170"/>
      <c r="AW43" s="170"/>
      <c r="AX43" s="170"/>
      <c r="AY43" s="170"/>
      <c r="AZ43" s="170"/>
    </row>
    <row r="44" spans="1:52" ht="34.950000000000003" customHeight="1">
      <c r="B44" s="731" t="s">
        <v>622</v>
      </c>
      <c r="C44" s="731"/>
      <c r="D44" s="731" t="s">
        <v>720</v>
      </c>
      <c r="E44" s="731"/>
      <c r="F44" s="731"/>
      <c r="G44" s="91"/>
      <c r="H44" s="91"/>
      <c r="AB44" s="264"/>
      <c r="AC44" s="265"/>
      <c r="AQ44" s="170"/>
      <c r="AR44" s="170"/>
      <c r="AS44" s="170"/>
      <c r="AT44" s="170"/>
      <c r="AU44" s="170"/>
      <c r="AV44" s="170"/>
      <c r="AW44" s="170"/>
      <c r="AX44" s="170"/>
      <c r="AY44" s="170"/>
      <c r="AZ44" s="170"/>
    </row>
    <row r="45" spans="1:52" ht="79.95" customHeight="1">
      <c r="B45" s="731" t="s">
        <v>714</v>
      </c>
      <c r="C45" s="731"/>
      <c r="D45" s="731" t="s">
        <v>721</v>
      </c>
      <c r="E45" s="731"/>
      <c r="F45" s="731"/>
      <c r="G45" s="91"/>
      <c r="H45" s="91"/>
      <c r="AB45" s="264"/>
      <c r="AC45" s="265"/>
      <c r="AQ45" s="170"/>
      <c r="AR45" s="170"/>
      <c r="AS45" s="170"/>
      <c r="AT45" s="170"/>
      <c r="AU45" s="170"/>
      <c r="AV45" s="170"/>
      <c r="AW45" s="170"/>
      <c r="AX45" s="170"/>
      <c r="AY45" s="170"/>
      <c r="AZ45" s="170"/>
    </row>
    <row r="46" spans="1:52" ht="30.6" customHeight="1">
      <c r="B46" s="731" t="s">
        <v>634</v>
      </c>
      <c r="C46" s="731"/>
      <c r="D46" s="731" t="s">
        <v>635</v>
      </c>
      <c r="E46" s="731"/>
      <c r="F46" s="731"/>
      <c r="G46" s="91"/>
      <c r="H46" s="91"/>
      <c r="AB46" s="264"/>
      <c r="AC46" s="265"/>
      <c r="AQ46" s="170"/>
      <c r="AR46" s="170"/>
      <c r="AS46" s="170"/>
      <c r="AT46" s="170"/>
      <c r="AU46" s="170"/>
      <c r="AV46" s="170"/>
      <c r="AW46" s="170"/>
      <c r="AX46" s="170"/>
      <c r="AY46" s="170"/>
      <c r="AZ46" s="170"/>
    </row>
    <row r="47" spans="1:52" ht="31.95" customHeight="1">
      <c r="B47" s="731" t="s">
        <v>712</v>
      </c>
      <c r="C47" s="731"/>
      <c r="D47" s="731" t="s">
        <v>713</v>
      </c>
      <c r="E47" s="731"/>
      <c r="F47" s="731"/>
      <c r="G47" s="91"/>
      <c r="H47" s="91"/>
      <c r="AB47" s="264"/>
      <c r="AC47" s="265"/>
      <c r="AQ47" s="170"/>
      <c r="AR47" s="170"/>
      <c r="AS47" s="170"/>
      <c r="AT47" s="170"/>
      <c r="AU47" s="170"/>
      <c r="AV47" s="170"/>
      <c r="AW47" s="170"/>
      <c r="AX47" s="170"/>
      <c r="AY47" s="170"/>
      <c r="AZ47" s="170"/>
    </row>
    <row r="48" spans="1:52" ht="35.4" customHeight="1">
      <c r="B48" s="69" t="s">
        <v>717</v>
      </c>
      <c r="C48" s="26"/>
      <c r="D48" s="731" t="s">
        <v>715</v>
      </c>
      <c r="E48" s="731"/>
      <c r="F48" s="731"/>
      <c r="G48" s="91"/>
      <c r="H48" s="91"/>
      <c r="AB48" s="264"/>
      <c r="AC48" s="265"/>
      <c r="AQ48" s="170"/>
      <c r="AR48" s="170"/>
      <c r="AS48" s="170"/>
      <c r="AT48" s="170"/>
      <c r="AU48" s="170"/>
      <c r="AV48" s="170"/>
      <c r="AW48" s="170"/>
      <c r="AX48" s="170"/>
      <c r="AY48" s="170"/>
      <c r="AZ48" s="170"/>
    </row>
    <row r="49" spans="1:52" ht="33.6" customHeight="1">
      <c r="B49" s="69" t="s">
        <v>718</v>
      </c>
      <c r="C49" s="70"/>
      <c r="D49" s="731" t="s">
        <v>716</v>
      </c>
      <c r="E49" s="731"/>
      <c r="F49" s="731"/>
      <c r="G49" s="91"/>
      <c r="H49" s="91"/>
      <c r="AB49" s="264"/>
      <c r="AC49" s="265"/>
      <c r="AQ49" s="170"/>
      <c r="AR49" s="170"/>
      <c r="AS49" s="170"/>
      <c r="AT49" s="170"/>
      <c r="AU49" s="170"/>
      <c r="AV49" s="170"/>
      <c r="AW49" s="170"/>
      <c r="AX49" s="170"/>
      <c r="AY49" s="170"/>
      <c r="AZ49" s="170"/>
    </row>
    <row r="50" spans="1:52" ht="22.95" customHeight="1">
      <c r="B50" s="69" t="s">
        <v>738</v>
      </c>
      <c r="C50" s="70"/>
      <c r="D50" s="731" t="s">
        <v>719</v>
      </c>
      <c r="E50" s="731"/>
      <c r="F50" s="731"/>
      <c r="G50" s="91"/>
      <c r="H50" s="91"/>
      <c r="AB50" s="264"/>
      <c r="AC50" s="265"/>
      <c r="AQ50" s="170"/>
      <c r="AR50" s="170"/>
      <c r="AS50" s="170"/>
      <c r="AT50" s="170"/>
      <c r="AU50" s="170"/>
      <c r="AV50" s="170"/>
      <c r="AW50" s="170"/>
      <c r="AX50" s="170"/>
      <c r="AY50" s="170"/>
      <c r="AZ50" s="170"/>
    </row>
    <row r="51" spans="1:52" ht="21.6" customHeight="1">
      <c r="B51" s="69" t="s">
        <v>814</v>
      </c>
      <c r="C51" s="70"/>
      <c r="D51" s="619"/>
      <c r="E51" s="619"/>
      <c r="F51" s="619"/>
      <c r="G51" s="91"/>
      <c r="H51" s="91"/>
      <c r="AB51" s="264"/>
      <c r="AC51" s="265"/>
      <c r="AQ51" s="170"/>
      <c r="AR51" s="170"/>
      <c r="AS51" s="170"/>
      <c r="AT51" s="170"/>
      <c r="AU51" s="170"/>
      <c r="AV51" s="170"/>
      <c r="AW51" s="170"/>
      <c r="AX51" s="170"/>
      <c r="AY51" s="170"/>
      <c r="AZ51" s="170"/>
    </row>
    <row r="52" spans="1:52" ht="28.95" customHeight="1">
      <c r="B52" s="69" t="s">
        <v>815</v>
      </c>
      <c r="C52" s="70"/>
      <c r="D52" s="619"/>
      <c r="E52" s="619"/>
      <c r="F52" s="619"/>
      <c r="G52" s="91"/>
      <c r="H52" s="91"/>
      <c r="AB52" s="264"/>
      <c r="AC52" s="265"/>
      <c r="AQ52" s="170"/>
      <c r="AR52" s="170"/>
      <c r="AS52" s="170"/>
      <c r="AT52" s="170"/>
      <c r="AU52" s="170"/>
      <c r="AV52" s="170"/>
      <c r="AW52" s="170"/>
      <c r="AX52" s="170"/>
      <c r="AY52" s="170"/>
      <c r="AZ52" s="170"/>
    </row>
    <row r="53" spans="1:52" ht="50.4" customHeight="1">
      <c r="A53" s="89">
        <v>3</v>
      </c>
      <c r="B53" s="930" t="s">
        <v>65</v>
      </c>
      <c r="C53" s="930"/>
      <c r="D53" s="930"/>
      <c r="E53" s="930"/>
      <c r="F53" s="930"/>
      <c r="G53" s="93"/>
      <c r="H53" s="93"/>
      <c r="AB53" s="264"/>
      <c r="AC53" s="265"/>
      <c r="AQ53" s="170"/>
      <c r="AR53" s="170"/>
      <c r="AS53" s="170"/>
      <c r="AT53" s="170"/>
      <c r="AU53" s="170"/>
      <c r="AV53" s="170"/>
      <c r="AW53" s="170"/>
      <c r="AX53" s="170"/>
      <c r="AY53" s="170"/>
      <c r="AZ53" s="170"/>
    </row>
    <row r="54" spans="1:52" ht="71.400000000000006" customHeight="1">
      <c r="A54" s="89">
        <v>3.1</v>
      </c>
      <c r="B54" s="930" t="s">
        <v>333</v>
      </c>
      <c r="C54" s="930"/>
      <c r="D54" s="930"/>
      <c r="E54" s="930"/>
      <c r="F54" s="930"/>
      <c r="G54" s="93"/>
      <c r="H54" s="93"/>
      <c r="AB54" s="264"/>
      <c r="AC54" s="265"/>
      <c r="AQ54" s="170"/>
      <c r="AR54" s="170"/>
      <c r="AS54" s="170"/>
      <c r="AT54" s="170"/>
      <c r="AU54" s="170"/>
      <c r="AV54" s="170"/>
      <c r="AW54" s="170"/>
      <c r="AX54" s="170"/>
      <c r="AY54" s="170"/>
      <c r="AZ54" s="170"/>
    </row>
    <row r="55" spans="1:52" ht="82.5" customHeight="1">
      <c r="A55" s="89">
        <v>3.2</v>
      </c>
      <c r="B55" s="930" t="s">
        <v>816</v>
      </c>
      <c r="C55" s="930"/>
      <c r="D55" s="930"/>
      <c r="E55" s="930"/>
      <c r="F55" s="930"/>
      <c r="G55" s="93"/>
      <c r="H55" s="93"/>
      <c r="AB55" s="264"/>
      <c r="AC55" s="265"/>
      <c r="AQ55" s="170"/>
      <c r="AR55" s="170"/>
      <c r="AS55" s="170"/>
      <c r="AT55" s="170"/>
      <c r="AU55" s="170"/>
      <c r="AV55" s="170"/>
      <c r="AW55" s="170"/>
      <c r="AX55" s="170"/>
      <c r="AY55" s="170"/>
      <c r="AZ55" s="170"/>
    </row>
    <row r="56" spans="1:52" s="25" customFormat="1" ht="74.400000000000006" customHeight="1">
      <c r="A56" s="89">
        <v>4</v>
      </c>
      <c r="B56" s="930" t="s">
        <v>473</v>
      </c>
      <c r="C56" s="930"/>
      <c r="D56" s="930"/>
      <c r="E56" s="930"/>
      <c r="F56" s="930"/>
      <c r="G56" s="93"/>
      <c r="H56" s="93"/>
      <c r="I56" s="63"/>
      <c r="J56" s="63"/>
      <c r="K56" s="259"/>
      <c r="L56" s="259"/>
      <c r="M56" s="259"/>
      <c r="N56" s="259"/>
      <c r="O56" s="259"/>
      <c r="P56" s="259"/>
      <c r="Q56" s="259"/>
      <c r="R56" s="259"/>
      <c r="S56" s="259"/>
      <c r="T56" s="259"/>
      <c r="U56" s="259"/>
      <c r="V56" s="259"/>
      <c r="W56" s="259"/>
      <c r="X56" s="259"/>
      <c r="Y56" s="259"/>
      <c r="Z56" s="259"/>
      <c r="AA56" s="63"/>
      <c r="AB56" s="264"/>
      <c r="AC56" s="265"/>
      <c r="AD56" s="261"/>
      <c r="AE56" s="261"/>
      <c r="AF56" s="63"/>
      <c r="AG56" s="63"/>
      <c r="AH56" s="63"/>
      <c r="AI56" s="63"/>
      <c r="AJ56" s="63"/>
      <c r="AK56" s="63"/>
      <c r="AL56" s="63"/>
      <c r="AM56" s="63"/>
      <c r="AN56" s="63"/>
      <c r="AO56" s="63"/>
      <c r="AP56" s="63"/>
      <c r="AQ56" s="167"/>
      <c r="AR56" s="167"/>
      <c r="AS56" s="167"/>
      <c r="AT56" s="167"/>
      <c r="AU56" s="167"/>
      <c r="AV56" s="167"/>
      <c r="AW56" s="167"/>
      <c r="AX56" s="167"/>
      <c r="AY56" s="167"/>
      <c r="AZ56" s="167"/>
    </row>
    <row r="57" spans="1:52" ht="50.4" customHeight="1">
      <c r="A57" s="89">
        <v>4.0999999999999996</v>
      </c>
      <c r="B57" s="930" t="s">
        <v>522</v>
      </c>
      <c r="C57" s="930"/>
      <c r="D57" s="930"/>
      <c r="E57" s="930"/>
      <c r="F57" s="930"/>
      <c r="G57" s="93"/>
      <c r="H57" s="93"/>
      <c r="AB57" s="264"/>
      <c r="AC57" s="265"/>
      <c r="AQ57" s="170"/>
      <c r="AR57" s="170"/>
      <c r="AS57" s="170"/>
      <c r="AT57" s="170"/>
      <c r="AU57" s="170"/>
      <c r="AV57" s="170"/>
      <c r="AW57" s="170"/>
      <c r="AX57" s="170"/>
      <c r="AY57" s="170"/>
      <c r="AZ57" s="170"/>
    </row>
    <row r="58" spans="1:52" ht="104.25" customHeight="1">
      <c r="A58" s="89">
        <v>4.2</v>
      </c>
      <c r="B58" s="930" t="s">
        <v>523</v>
      </c>
      <c r="C58" s="930"/>
      <c r="D58" s="930"/>
      <c r="E58" s="930"/>
      <c r="F58" s="930"/>
      <c r="G58" s="93"/>
      <c r="H58" s="93"/>
      <c r="AB58" s="264"/>
      <c r="AC58" s="265"/>
      <c r="AQ58" s="170"/>
      <c r="AR58" s="170"/>
      <c r="AS58" s="170"/>
      <c r="AT58" s="170"/>
      <c r="AU58" s="170"/>
      <c r="AV58" s="170"/>
      <c r="AW58" s="170"/>
      <c r="AX58" s="170"/>
      <c r="AY58" s="170"/>
      <c r="AZ58" s="170"/>
    </row>
    <row r="59" spans="1:52" ht="21" customHeight="1">
      <c r="A59" s="89"/>
      <c r="B59" s="945"/>
      <c r="C59" s="945"/>
      <c r="D59" s="945"/>
      <c r="E59" s="945"/>
      <c r="F59" s="945"/>
      <c r="G59" s="93"/>
      <c r="H59" s="93"/>
      <c r="AB59" s="264"/>
      <c r="AC59" s="265"/>
      <c r="AQ59" s="170"/>
      <c r="AR59" s="170"/>
      <c r="AS59" s="170"/>
      <c r="AT59" s="170"/>
      <c r="AU59" s="170"/>
      <c r="AV59" s="170"/>
      <c r="AW59" s="170"/>
      <c r="AX59" s="170"/>
      <c r="AY59" s="170"/>
      <c r="AZ59" s="170"/>
    </row>
    <row r="60" spans="1:52" ht="34.950000000000003" customHeight="1">
      <c r="A60" s="89">
        <v>4.3</v>
      </c>
      <c r="B60" s="930" t="s">
        <v>524</v>
      </c>
      <c r="C60" s="930"/>
      <c r="D60" s="930"/>
      <c r="E60" s="930"/>
      <c r="F60" s="930"/>
      <c r="G60" s="93"/>
      <c r="H60" s="93"/>
      <c r="AB60" s="264"/>
      <c r="AC60" s="265"/>
      <c r="AQ60" s="170"/>
      <c r="AR60" s="170"/>
      <c r="AS60" s="170"/>
      <c r="AT60" s="170"/>
      <c r="AU60" s="170"/>
      <c r="AV60" s="170"/>
      <c r="AW60" s="170"/>
      <c r="AX60" s="170"/>
      <c r="AY60" s="170"/>
      <c r="AZ60" s="170"/>
    </row>
    <row r="61" spans="1:52" ht="14.25" customHeight="1">
      <c r="A61" s="89"/>
      <c r="B61" s="930"/>
      <c r="C61" s="930"/>
      <c r="D61" s="930"/>
      <c r="E61" s="930"/>
      <c r="F61" s="930"/>
      <c r="G61" s="93"/>
      <c r="H61" s="93"/>
      <c r="AB61" s="264"/>
      <c r="AC61" s="265"/>
      <c r="AQ61" s="170"/>
      <c r="AR61" s="170"/>
      <c r="AS61" s="170"/>
      <c r="AT61" s="170"/>
      <c r="AU61" s="170"/>
      <c r="AV61" s="170"/>
      <c r="AW61" s="170"/>
      <c r="AX61" s="170"/>
      <c r="AY61" s="170"/>
      <c r="AZ61" s="170"/>
    </row>
    <row r="62" spans="1:52" ht="21" customHeight="1">
      <c r="A62" s="64">
        <v>5</v>
      </c>
      <c r="B62" s="946" t="s">
        <v>66</v>
      </c>
      <c r="C62" s="946"/>
      <c r="D62" s="946"/>
      <c r="E62" s="946"/>
      <c r="F62" s="946"/>
      <c r="G62" s="88"/>
      <c r="H62" s="88"/>
      <c r="AB62" s="264"/>
      <c r="AC62" s="265"/>
      <c r="AQ62" s="170"/>
      <c r="AR62" s="170"/>
      <c r="AS62" s="170"/>
      <c r="AT62" s="170"/>
      <c r="AU62" s="170"/>
      <c r="AV62" s="170"/>
      <c r="AW62" s="170"/>
      <c r="AX62" s="170"/>
      <c r="AY62" s="170"/>
      <c r="AZ62" s="170"/>
    </row>
    <row r="63" spans="1:52" s="25" customFormat="1" ht="166.95" customHeight="1">
      <c r="A63" s="89">
        <v>5.0999999999999996</v>
      </c>
      <c r="B63" s="930" t="s">
        <v>525</v>
      </c>
      <c r="C63" s="930"/>
      <c r="D63" s="930"/>
      <c r="E63" s="930"/>
      <c r="F63" s="930"/>
      <c r="G63" s="93"/>
      <c r="H63" s="93"/>
      <c r="I63" s="63"/>
      <c r="J63" s="63"/>
      <c r="K63" s="259"/>
      <c r="L63" s="259"/>
      <c r="M63" s="259"/>
      <c r="N63" s="259"/>
      <c r="O63" s="259"/>
      <c r="P63" s="259"/>
      <c r="Q63" s="259"/>
      <c r="R63" s="259"/>
      <c r="S63" s="259"/>
      <c r="T63" s="259"/>
      <c r="U63" s="259"/>
      <c r="V63" s="259"/>
      <c r="W63" s="259"/>
      <c r="X63" s="259"/>
      <c r="Y63" s="259"/>
      <c r="Z63" s="259"/>
      <c r="AA63" s="63"/>
      <c r="AB63" s="264"/>
      <c r="AC63" s="265"/>
      <c r="AD63" s="261"/>
      <c r="AE63" s="261"/>
      <c r="AF63" s="63"/>
      <c r="AG63" s="63"/>
      <c r="AH63" s="63"/>
      <c r="AI63" s="63"/>
      <c r="AJ63" s="63"/>
      <c r="AK63" s="63"/>
      <c r="AL63" s="63"/>
      <c r="AM63" s="63"/>
      <c r="AN63" s="63"/>
      <c r="AO63" s="63"/>
      <c r="AP63" s="63"/>
      <c r="AQ63" s="167"/>
      <c r="AR63" s="167"/>
      <c r="AS63" s="167"/>
      <c r="AT63" s="167"/>
      <c r="AU63" s="167"/>
      <c r="AV63" s="167"/>
      <c r="AW63" s="167"/>
      <c r="AX63" s="167"/>
      <c r="AY63" s="167"/>
      <c r="AZ63" s="167"/>
    </row>
    <row r="64" spans="1:52" s="25" customFormat="1" ht="33" customHeight="1">
      <c r="A64" s="89">
        <v>6</v>
      </c>
      <c r="B64" s="930" t="s">
        <v>67</v>
      </c>
      <c r="C64" s="930"/>
      <c r="D64" s="930"/>
      <c r="E64" s="930"/>
      <c r="F64" s="930"/>
      <c r="G64" s="93"/>
      <c r="H64" s="93"/>
      <c r="I64" s="63"/>
      <c r="J64" s="63"/>
      <c r="K64" s="259"/>
      <c r="L64" s="259"/>
      <c r="M64" s="259"/>
      <c r="N64" s="259"/>
      <c r="O64" s="259"/>
      <c r="P64" s="259"/>
      <c r="Q64" s="259"/>
      <c r="R64" s="259"/>
      <c r="S64" s="259"/>
      <c r="T64" s="259"/>
      <c r="U64" s="259"/>
      <c r="V64" s="259"/>
      <c r="W64" s="259"/>
      <c r="X64" s="259"/>
      <c r="Y64" s="259"/>
      <c r="Z64" s="259"/>
      <c r="AA64" s="63"/>
      <c r="AB64" s="264"/>
      <c r="AC64" s="265"/>
      <c r="AD64" s="261"/>
      <c r="AE64" s="261"/>
      <c r="AF64" s="63"/>
      <c r="AG64" s="63"/>
      <c r="AH64" s="63"/>
      <c r="AI64" s="63"/>
      <c r="AJ64" s="63"/>
      <c r="AK64" s="63"/>
      <c r="AL64" s="63"/>
      <c r="AM64" s="63"/>
      <c r="AN64" s="63"/>
      <c r="AO64" s="63"/>
      <c r="AP64" s="63"/>
      <c r="AQ64" s="167"/>
      <c r="AR64" s="167"/>
      <c r="AS64" s="167"/>
      <c r="AT64" s="167"/>
      <c r="AU64" s="167"/>
      <c r="AV64" s="167"/>
      <c r="AW64" s="167"/>
      <c r="AX64" s="167"/>
      <c r="AY64" s="167"/>
      <c r="AZ64" s="167"/>
    </row>
    <row r="65" spans="1:52" s="25" customFormat="1" ht="26.1" customHeight="1">
      <c r="A65" s="64"/>
      <c r="B65" s="544" t="s">
        <v>359</v>
      </c>
      <c r="C65" s="543" t="s">
        <v>68</v>
      </c>
      <c r="D65" s="30"/>
      <c r="E65" s="84" t="s">
        <v>69</v>
      </c>
      <c r="G65" s="545"/>
      <c r="H65" s="545"/>
      <c r="I65" s="101"/>
      <c r="J65" s="101"/>
      <c r="K65" s="545"/>
      <c r="L65" s="545"/>
      <c r="M65" s="545"/>
      <c r="N65" s="545"/>
      <c r="O65" s="545"/>
      <c r="P65" s="545"/>
      <c r="Q65" s="545"/>
      <c r="R65" s="545"/>
      <c r="S65" s="545"/>
      <c r="T65" s="545"/>
      <c r="U65" s="545"/>
      <c r="V65" s="545"/>
      <c r="W65" s="545"/>
      <c r="X65" s="545"/>
      <c r="Y65" s="545"/>
      <c r="Z65" s="545"/>
      <c r="AA65" s="101"/>
      <c r="AB65" s="66"/>
      <c r="AC65" s="265"/>
      <c r="AD65" s="546"/>
      <c r="AE65" s="546"/>
      <c r="AF65" s="101"/>
      <c r="AG65" s="101"/>
      <c r="AH65" s="101"/>
      <c r="AI65" s="101"/>
      <c r="AJ65" s="101"/>
      <c r="AK65" s="101"/>
      <c r="AL65" s="101"/>
      <c r="AM65" s="101"/>
      <c r="AN65" s="101"/>
      <c r="AO65" s="101"/>
      <c r="AP65" s="101"/>
      <c r="AQ65" s="167"/>
      <c r="AR65" s="167"/>
      <c r="AS65" s="167"/>
      <c r="AT65" s="167"/>
      <c r="AU65" s="167"/>
      <c r="AV65" s="167"/>
      <c r="AW65" s="167"/>
      <c r="AX65" s="167"/>
      <c r="AY65" s="167"/>
      <c r="AZ65" s="167"/>
    </row>
    <row r="66" spans="1:52" s="25" customFormat="1" ht="26.1" customHeight="1">
      <c r="A66" s="64"/>
      <c r="B66" s="544" t="s">
        <v>360</v>
      </c>
      <c r="C66" s="543" t="s">
        <v>70</v>
      </c>
      <c r="D66" s="30"/>
      <c r="E66" s="84" t="s">
        <v>71</v>
      </c>
      <c r="G66" s="545"/>
      <c r="H66" s="545"/>
      <c r="I66" s="101"/>
      <c r="J66" s="101"/>
      <c r="K66" s="545"/>
      <c r="L66" s="545"/>
      <c r="M66" s="545"/>
      <c r="N66" s="545"/>
      <c r="O66" s="545"/>
      <c r="P66" s="545"/>
      <c r="Q66" s="545"/>
      <c r="R66" s="545"/>
      <c r="S66" s="545"/>
      <c r="T66" s="545"/>
      <c r="U66" s="545"/>
      <c r="V66" s="545"/>
      <c r="W66" s="545"/>
      <c r="X66" s="545"/>
      <c r="Y66" s="545"/>
      <c r="Z66" s="545"/>
      <c r="AA66" s="101"/>
      <c r="AB66" s="67"/>
      <c r="AC66" s="265"/>
      <c r="AD66" s="546"/>
      <c r="AE66" s="546"/>
      <c r="AF66" s="101"/>
      <c r="AG66" s="101"/>
      <c r="AH66" s="101"/>
      <c r="AI66" s="101"/>
      <c r="AJ66" s="101"/>
      <c r="AK66" s="101"/>
      <c r="AL66" s="101"/>
      <c r="AM66" s="101"/>
      <c r="AN66" s="101"/>
      <c r="AO66" s="101"/>
      <c r="AP66" s="101"/>
      <c r="AQ66" s="167"/>
      <c r="AR66" s="167"/>
      <c r="AS66" s="167"/>
      <c r="AT66" s="167"/>
      <c r="AU66" s="167"/>
      <c r="AV66" s="167"/>
      <c r="AW66" s="167"/>
      <c r="AX66" s="167"/>
      <c r="AY66" s="167"/>
      <c r="AZ66" s="167"/>
    </row>
    <row r="67" spans="1:52" s="25" customFormat="1" ht="26.1" customHeight="1">
      <c r="A67" s="64"/>
      <c r="B67" s="544" t="s">
        <v>361</v>
      </c>
      <c r="C67" s="543" t="s">
        <v>73</v>
      </c>
      <c r="D67" s="30"/>
      <c r="E67" s="84" t="s">
        <v>74</v>
      </c>
      <c r="G67" s="545"/>
      <c r="H67" s="545"/>
      <c r="I67" s="101"/>
      <c r="J67" s="101"/>
      <c r="K67" s="545"/>
      <c r="L67" s="545"/>
      <c r="M67" s="545"/>
      <c r="N67" s="545"/>
      <c r="O67" s="545"/>
      <c r="P67" s="545"/>
      <c r="Q67" s="545"/>
      <c r="R67" s="545"/>
      <c r="S67" s="545"/>
      <c r="T67" s="545"/>
      <c r="U67" s="545"/>
      <c r="V67" s="545"/>
      <c r="W67" s="545"/>
      <c r="X67" s="545"/>
      <c r="Y67" s="545"/>
      <c r="Z67" s="545"/>
      <c r="AA67" s="101"/>
      <c r="AB67" s="67"/>
      <c r="AC67" s="265"/>
      <c r="AD67" s="546"/>
      <c r="AE67" s="546"/>
      <c r="AF67" s="101"/>
      <c r="AG67" s="101"/>
      <c r="AH67" s="101"/>
      <c r="AI67" s="101"/>
      <c r="AJ67" s="101"/>
      <c r="AK67" s="101"/>
      <c r="AL67" s="101"/>
      <c r="AM67" s="101"/>
      <c r="AN67" s="101"/>
      <c r="AO67" s="101"/>
      <c r="AP67" s="101"/>
      <c r="AQ67" s="167"/>
      <c r="AR67" s="167"/>
      <c r="AS67" s="167"/>
      <c r="AT67" s="167"/>
      <c r="AU67" s="167"/>
      <c r="AV67" s="167"/>
      <c r="AW67" s="167"/>
      <c r="AX67" s="167"/>
      <c r="AY67" s="167"/>
      <c r="AZ67" s="167"/>
    </row>
    <row r="68" spans="1:52" s="25" customFormat="1" ht="26.1" customHeight="1">
      <c r="A68" s="64"/>
      <c r="B68" s="544" t="s">
        <v>72</v>
      </c>
      <c r="C68" s="543" t="s">
        <v>76</v>
      </c>
      <c r="D68" s="30"/>
      <c r="E68" s="84" t="s">
        <v>77</v>
      </c>
      <c r="G68" s="545"/>
      <c r="H68" s="545"/>
      <c r="I68" s="101"/>
      <c r="J68" s="100"/>
      <c r="K68" s="547"/>
      <c r="L68" s="547"/>
      <c r="M68" s="547"/>
      <c r="N68" s="547"/>
      <c r="O68" s="547"/>
      <c r="P68" s="547"/>
      <c r="Q68" s="547"/>
      <c r="R68" s="547"/>
      <c r="S68" s="547"/>
      <c r="T68" s="547"/>
      <c r="U68" s="547"/>
      <c r="V68" s="547"/>
      <c r="W68" s="547"/>
      <c r="X68" s="547"/>
      <c r="Y68" s="547"/>
      <c r="Z68" s="547"/>
      <c r="AA68" s="100"/>
      <c r="AB68" s="67"/>
      <c r="AC68" s="265"/>
      <c r="AD68" s="546"/>
      <c r="AE68" s="546"/>
      <c r="AF68" s="101"/>
      <c r="AG68" s="101"/>
      <c r="AH68" s="101"/>
      <c r="AI68" s="101"/>
      <c r="AJ68" s="101"/>
      <c r="AK68" s="101"/>
      <c r="AL68" s="101"/>
      <c r="AM68" s="101"/>
      <c r="AN68" s="101"/>
      <c r="AO68" s="101"/>
      <c r="AP68" s="101"/>
      <c r="AQ68" s="167"/>
      <c r="AR68" s="167"/>
      <c r="AS68" s="167"/>
      <c r="AT68" s="167"/>
      <c r="AU68" s="167"/>
      <c r="AV68" s="167"/>
      <c r="AW68" s="167"/>
      <c r="AX68" s="167"/>
      <c r="AY68" s="167"/>
      <c r="AZ68" s="167"/>
    </row>
    <row r="69" spans="1:52" s="25" customFormat="1" ht="26.1" customHeight="1">
      <c r="A69" s="64"/>
      <c r="B69" s="544" t="s">
        <v>75</v>
      </c>
      <c r="C69" s="543" t="s">
        <v>79</v>
      </c>
      <c r="D69" s="30"/>
      <c r="E69" s="84" t="s">
        <v>81</v>
      </c>
      <c r="G69" s="545"/>
      <c r="H69" s="545"/>
      <c r="I69" s="101"/>
      <c r="J69" s="101"/>
      <c r="K69" s="545"/>
      <c r="L69" s="545"/>
      <c r="M69" s="545"/>
      <c r="N69" s="545"/>
      <c r="O69" s="545"/>
      <c r="P69" s="545"/>
      <c r="Q69" s="545"/>
      <c r="R69" s="545"/>
      <c r="S69" s="545"/>
      <c r="T69" s="545"/>
      <c r="U69" s="545"/>
      <c r="V69" s="545"/>
      <c r="W69" s="545"/>
      <c r="X69" s="545"/>
      <c r="Y69" s="545"/>
      <c r="Z69" s="545"/>
      <c r="AA69" s="101"/>
      <c r="AB69" s="67"/>
      <c r="AC69" s="265"/>
      <c r="AD69" s="546"/>
      <c r="AE69" s="546"/>
      <c r="AF69" s="101"/>
      <c r="AG69" s="101"/>
      <c r="AH69" s="101"/>
      <c r="AI69" s="101"/>
      <c r="AJ69" s="101"/>
      <c r="AK69" s="101"/>
      <c r="AL69" s="101"/>
      <c r="AM69" s="101"/>
      <c r="AN69" s="101"/>
      <c r="AO69" s="101"/>
      <c r="AP69" s="101"/>
      <c r="AQ69" s="167"/>
      <c r="AR69" s="167"/>
      <c r="AS69" s="167"/>
      <c r="AT69" s="167"/>
      <c r="AU69" s="167"/>
      <c r="AV69" s="167"/>
      <c r="AW69" s="167"/>
      <c r="AX69" s="167"/>
      <c r="AY69" s="167"/>
      <c r="AZ69" s="167"/>
    </row>
    <row r="70" spans="1:52" s="25" customFormat="1" ht="26.1" customHeight="1">
      <c r="A70" s="64"/>
      <c r="B70" s="544" t="s">
        <v>78</v>
      </c>
      <c r="C70" s="543" t="s">
        <v>83</v>
      </c>
      <c r="D70" s="30"/>
      <c r="E70" s="84" t="s">
        <v>84</v>
      </c>
      <c r="G70" s="545"/>
      <c r="H70" s="545"/>
      <c r="I70" s="101"/>
      <c r="J70" s="101"/>
      <c r="K70" s="545"/>
      <c r="L70" s="545"/>
      <c r="M70" s="545"/>
      <c r="N70" s="545"/>
      <c r="O70" s="545"/>
      <c r="P70" s="545"/>
      <c r="Q70" s="545"/>
      <c r="R70" s="545"/>
      <c r="S70" s="545"/>
      <c r="T70" s="545"/>
      <c r="U70" s="545"/>
      <c r="V70" s="545"/>
      <c r="W70" s="545"/>
      <c r="X70" s="545"/>
      <c r="Y70" s="545"/>
      <c r="Z70" s="545"/>
      <c r="AA70" s="101"/>
      <c r="AB70" s="67"/>
      <c r="AC70" s="265"/>
      <c r="AD70" s="546"/>
      <c r="AE70" s="546"/>
      <c r="AF70" s="101"/>
      <c r="AG70" s="101"/>
      <c r="AH70" s="101"/>
      <c r="AI70" s="101"/>
      <c r="AJ70" s="101"/>
      <c r="AK70" s="101"/>
      <c r="AL70" s="101"/>
      <c r="AM70" s="101"/>
      <c r="AN70" s="101"/>
      <c r="AO70" s="101"/>
      <c r="AP70" s="101"/>
      <c r="AQ70" s="167"/>
      <c r="AR70" s="167"/>
      <c r="AS70" s="167"/>
      <c r="AT70" s="167"/>
      <c r="AU70" s="167"/>
      <c r="AV70" s="167"/>
      <c r="AW70" s="167"/>
      <c r="AX70" s="167"/>
      <c r="AY70" s="167"/>
      <c r="AZ70" s="167"/>
    </row>
    <row r="71" spans="1:52" ht="26.1" customHeight="1">
      <c r="A71" s="64"/>
      <c r="B71" s="544" t="s">
        <v>82</v>
      </c>
      <c r="C71" s="543" t="s">
        <v>86</v>
      </c>
      <c r="E71" s="84" t="s">
        <v>87</v>
      </c>
      <c r="F71" s="25"/>
      <c r="G71" s="547"/>
      <c r="H71" s="547"/>
      <c r="I71" s="101"/>
      <c r="J71" s="100"/>
      <c r="K71" s="547"/>
      <c r="L71" s="547"/>
      <c r="M71" s="547"/>
      <c r="N71" s="547"/>
      <c r="O71" s="547"/>
      <c r="P71" s="547"/>
      <c r="Q71" s="547"/>
      <c r="R71" s="547"/>
      <c r="S71" s="547"/>
      <c r="T71" s="547"/>
      <c r="U71" s="547"/>
      <c r="V71" s="547"/>
      <c r="W71" s="547"/>
      <c r="X71" s="547"/>
      <c r="Y71" s="547"/>
      <c r="Z71" s="547"/>
      <c r="AA71" s="100"/>
      <c r="AB71" s="67"/>
      <c r="AC71" s="265"/>
      <c r="AD71" s="548"/>
      <c r="AE71" s="548"/>
      <c r="AF71" s="100"/>
      <c r="AG71" s="100"/>
      <c r="AH71" s="100"/>
      <c r="AI71" s="100"/>
      <c r="AJ71" s="100"/>
      <c r="AK71" s="100"/>
      <c r="AL71" s="100"/>
      <c r="AM71" s="100"/>
      <c r="AN71" s="100"/>
      <c r="AO71" s="100"/>
      <c r="AP71" s="100"/>
      <c r="AQ71" s="170"/>
      <c r="AR71" s="170"/>
      <c r="AS71" s="170"/>
      <c r="AT71" s="170"/>
      <c r="AU71" s="170"/>
      <c r="AV71" s="170"/>
      <c r="AW71" s="170"/>
      <c r="AX71" s="170"/>
      <c r="AY71" s="170"/>
      <c r="AZ71" s="170"/>
    </row>
    <row r="72" spans="1:52" ht="26.1" customHeight="1">
      <c r="A72" s="64"/>
      <c r="B72" s="544" t="s">
        <v>85</v>
      </c>
      <c r="C72" s="543" t="s">
        <v>88</v>
      </c>
      <c r="E72" s="84" t="s">
        <v>89</v>
      </c>
      <c r="F72" s="25"/>
      <c r="G72" s="547"/>
      <c r="H72" s="547"/>
      <c r="I72" s="101"/>
      <c r="J72" s="100"/>
      <c r="K72" s="547"/>
      <c r="L72" s="547"/>
      <c r="M72" s="547"/>
      <c r="N72" s="547"/>
      <c r="O72" s="547"/>
      <c r="P72" s="547"/>
      <c r="Q72" s="547"/>
      <c r="R72" s="547"/>
      <c r="S72" s="547"/>
      <c r="T72" s="547"/>
      <c r="U72" s="547"/>
      <c r="V72" s="547"/>
      <c r="W72" s="547"/>
      <c r="X72" s="547"/>
      <c r="Y72" s="547"/>
      <c r="Z72" s="547"/>
      <c r="AA72" s="100"/>
      <c r="AB72" s="67"/>
      <c r="AC72" s="265"/>
      <c r="AD72" s="548"/>
      <c r="AE72" s="548"/>
      <c r="AF72" s="100"/>
      <c r="AG72" s="100"/>
      <c r="AH72" s="100"/>
      <c r="AI72" s="100"/>
      <c r="AJ72" s="100"/>
      <c r="AK72" s="100"/>
      <c r="AL72" s="100"/>
      <c r="AM72" s="100"/>
      <c r="AN72" s="100"/>
      <c r="AO72" s="100"/>
      <c r="AP72" s="100"/>
      <c r="AQ72" s="170"/>
      <c r="AR72" s="170"/>
      <c r="AS72" s="170"/>
      <c r="AT72" s="170"/>
      <c r="AU72" s="170"/>
      <c r="AV72" s="170"/>
      <c r="AW72" s="170"/>
      <c r="AX72" s="170"/>
      <c r="AY72" s="170"/>
      <c r="AZ72" s="170"/>
    </row>
    <row r="73" spans="1:52" ht="26.1" customHeight="1">
      <c r="A73" s="544"/>
      <c r="B73" s="544" t="s">
        <v>19</v>
      </c>
      <c r="C73" s="543" t="s">
        <v>91</v>
      </c>
      <c r="E73" s="84" t="s">
        <v>92</v>
      </c>
      <c r="F73" s="26"/>
      <c r="G73" s="547"/>
      <c r="H73" s="547"/>
      <c r="I73" s="101"/>
      <c r="J73" s="100"/>
      <c r="K73" s="547"/>
      <c r="L73" s="547"/>
      <c r="M73" s="547"/>
      <c r="N73" s="547"/>
      <c r="O73" s="547"/>
      <c r="P73" s="547"/>
      <c r="Q73" s="547"/>
      <c r="R73" s="547"/>
      <c r="S73" s="547"/>
      <c r="T73" s="547"/>
      <c r="U73" s="547"/>
      <c r="V73" s="547"/>
      <c r="W73" s="547"/>
      <c r="X73" s="547"/>
      <c r="Y73" s="547"/>
      <c r="Z73" s="547"/>
      <c r="AA73" s="100"/>
      <c r="AB73" s="67"/>
      <c r="AC73" s="265"/>
      <c r="AD73" s="548"/>
      <c r="AE73" s="548"/>
      <c r="AF73" s="100"/>
      <c r="AG73" s="100"/>
      <c r="AH73" s="100"/>
      <c r="AI73" s="100"/>
      <c r="AJ73" s="100"/>
      <c r="AK73" s="100"/>
      <c r="AL73" s="100"/>
      <c r="AM73" s="100"/>
      <c r="AN73" s="100"/>
      <c r="AO73" s="100"/>
      <c r="AP73" s="100"/>
      <c r="AQ73" s="170"/>
      <c r="AR73" s="170"/>
      <c r="AS73" s="170"/>
      <c r="AT73" s="170"/>
      <c r="AU73" s="170"/>
      <c r="AV73" s="170"/>
      <c r="AW73" s="170"/>
      <c r="AX73" s="170"/>
      <c r="AY73" s="170"/>
      <c r="AZ73" s="170"/>
    </row>
    <row r="74" spans="1:52" ht="26.1" customHeight="1">
      <c r="A74" s="544"/>
      <c r="B74" s="544" t="s">
        <v>90</v>
      </c>
      <c r="C74" s="543" t="s">
        <v>94</v>
      </c>
      <c r="E74" s="84" t="s">
        <v>95</v>
      </c>
      <c r="F74" s="26"/>
      <c r="G74" s="547"/>
      <c r="H74" s="547"/>
      <c r="I74" s="101"/>
      <c r="J74" s="100"/>
      <c r="K74" s="547"/>
      <c r="L74" s="547"/>
      <c r="M74" s="547"/>
      <c r="N74" s="547"/>
      <c r="O74" s="547"/>
      <c r="P74" s="547"/>
      <c r="Q74" s="547"/>
      <c r="R74" s="547"/>
      <c r="S74" s="547"/>
      <c r="T74" s="547"/>
      <c r="U74" s="547"/>
      <c r="V74" s="547"/>
      <c r="W74" s="547"/>
      <c r="X74" s="547"/>
      <c r="Y74" s="547"/>
      <c r="Z74" s="547"/>
      <c r="AA74" s="100"/>
      <c r="AB74" s="67"/>
      <c r="AC74" s="265"/>
      <c r="AD74" s="548"/>
      <c r="AE74" s="548"/>
      <c r="AF74" s="100"/>
      <c r="AG74" s="100"/>
      <c r="AH74" s="100"/>
      <c r="AI74" s="100"/>
      <c r="AJ74" s="100"/>
      <c r="AK74" s="100"/>
      <c r="AL74" s="100"/>
      <c r="AM74" s="100"/>
      <c r="AN74" s="100"/>
      <c r="AO74" s="100"/>
      <c r="AP74" s="100"/>
      <c r="AQ74" s="170"/>
      <c r="AR74" s="170"/>
      <c r="AS74" s="170"/>
      <c r="AT74" s="170"/>
      <c r="AU74" s="170"/>
      <c r="AV74" s="170"/>
      <c r="AW74" s="170"/>
      <c r="AX74" s="170"/>
      <c r="AY74" s="170"/>
      <c r="AZ74" s="170"/>
    </row>
    <row r="75" spans="1:52" ht="26.1" customHeight="1">
      <c r="A75" s="544"/>
      <c r="B75" s="544" t="s">
        <v>93</v>
      </c>
      <c r="C75" s="543" t="s">
        <v>97</v>
      </c>
      <c r="E75" s="84" t="s">
        <v>98</v>
      </c>
      <c r="F75" s="26"/>
      <c r="G75" s="547"/>
      <c r="H75" s="547"/>
      <c r="I75" s="101"/>
      <c r="J75" s="100"/>
      <c r="K75" s="547"/>
      <c r="L75" s="547"/>
      <c r="M75" s="547"/>
      <c r="N75" s="547"/>
      <c r="O75" s="547"/>
      <c r="P75" s="547"/>
      <c r="Q75" s="547"/>
      <c r="R75" s="547"/>
      <c r="S75" s="547"/>
      <c r="T75" s="547"/>
      <c r="U75" s="547"/>
      <c r="V75" s="547"/>
      <c r="W75" s="547"/>
      <c r="X75" s="547"/>
      <c r="Y75" s="547"/>
      <c r="Z75" s="547"/>
      <c r="AA75" s="100"/>
      <c r="AB75" s="67"/>
      <c r="AC75" s="265"/>
      <c r="AD75" s="548"/>
      <c r="AE75" s="548"/>
      <c r="AF75" s="100"/>
      <c r="AG75" s="100"/>
      <c r="AH75" s="100"/>
      <c r="AI75" s="100"/>
      <c r="AJ75" s="100"/>
      <c r="AK75" s="100"/>
      <c r="AL75" s="100"/>
      <c r="AM75" s="100"/>
      <c r="AN75" s="100"/>
      <c r="AO75" s="100"/>
      <c r="AP75" s="100"/>
      <c r="AQ75" s="170"/>
      <c r="AR75" s="170"/>
      <c r="AS75" s="170"/>
      <c r="AT75" s="170"/>
      <c r="AU75" s="170"/>
      <c r="AV75" s="170"/>
      <c r="AW75" s="170"/>
      <c r="AX75" s="170"/>
      <c r="AY75" s="170"/>
      <c r="AZ75" s="170"/>
    </row>
    <row r="76" spans="1:52" ht="41.25" customHeight="1">
      <c r="A76" s="544"/>
      <c r="B76" s="544" t="s">
        <v>96</v>
      </c>
      <c r="C76" s="731" t="s">
        <v>100</v>
      </c>
      <c r="D76" s="731"/>
      <c r="E76" s="94" t="s">
        <v>99</v>
      </c>
      <c r="F76" s="26"/>
      <c r="G76" s="547"/>
      <c r="H76" s="547"/>
      <c r="I76" s="101"/>
      <c r="J76" s="101"/>
      <c r="K76" s="545"/>
      <c r="L76" s="545"/>
      <c r="M76" s="545"/>
      <c r="N76" s="545"/>
      <c r="O76" s="545"/>
      <c r="P76" s="545"/>
      <c r="Q76" s="545"/>
      <c r="R76" s="545"/>
      <c r="S76" s="545"/>
      <c r="T76" s="545"/>
      <c r="U76" s="545"/>
      <c r="V76" s="545"/>
      <c r="W76" s="545"/>
      <c r="X76" s="545"/>
      <c r="Y76" s="545"/>
      <c r="Z76" s="545"/>
      <c r="AA76" s="101"/>
      <c r="AB76" s="264"/>
      <c r="AC76" s="265"/>
      <c r="AD76" s="548"/>
      <c r="AE76" s="548"/>
      <c r="AF76" s="100"/>
      <c r="AG76" s="100"/>
      <c r="AH76" s="100"/>
      <c r="AI76" s="100"/>
      <c r="AJ76" s="100"/>
      <c r="AK76" s="100"/>
      <c r="AL76" s="100"/>
      <c r="AM76" s="100"/>
      <c r="AN76" s="100"/>
      <c r="AO76" s="100"/>
      <c r="AP76" s="100"/>
      <c r="AQ76" s="170"/>
      <c r="AR76" s="170"/>
      <c r="AS76" s="170"/>
      <c r="AT76" s="170"/>
      <c r="AU76" s="170"/>
      <c r="AV76" s="170"/>
      <c r="AW76" s="170"/>
      <c r="AX76" s="170"/>
      <c r="AY76" s="170"/>
      <c r="AZ76" s="170"/>
    </row>
    <row r="77" spans="1:52" ht="38.25" customHeight="1">
      <c r="B77" s="930" t="s">
        <v>101</v>
      </c>
      <c r="C77" s="930"/>
      <c r="D77" s="930"/>
      <c r="E77" s="930"/>
      <c r="F77" s="930"/>
      <c r="G77" s="93"/>
      <c r="H77" s="93"/>
      <c r="AB77" s="264"/>
      <c r="AC77" s="265"/>
      <c r="AQ77" s="170"/>
      <c r="AR77" s="170"/>
      <c r="AS77" s="170"/>
      <c r="AT77" s="170"/>
      <c r="AU77" s="170"/>
      <c r="AV77" s="170"/>
      <c r="AW77" s="170"/>
      <c r="AX77" s="170"/>
      <c r="AY77" s="170"/>
      <c r="AZ77" s="170"/>
    </row>
    <row r="78" spans="1:52" ht="60" customHeight="1">
      <c r="A78" s="89">
        <v>7</v>
      </c>
      <c r="B78" s="930" t="s">
        <v>106</v>
      </c>
      <c r="C78" s="930"/>
      <c r="D78" s="930"/>
      <c r="E78" s="930"/>
      <c r="F78" s="930"/>
      <c r="G78" s="93"/>
      <c r="H78" s="93"/>
      <c r="AB78" s="264"/>
      <c r="AC78" s="265"/>
      <c r="AQ78" s="170"/>
      <c r="AR78" s="170"/>
      <c r="AS78" s="170"/>
      <c r="AT78" s="170"/>
      <c r="AU78" s="170"/>
      <c r="AV78" s="170"/>
      <c r="AW78" s="170"/>
      <c r="AX78" s="170"/>
      <c r="AY78" s="170"/>
      <c r="AZ78" s="170"/>
    </row>
    <row r="79" spans="1:52" ht="46.5" customHeight="1">
      <c r="A79" s="89">
        <v>8</v>
      </c>
      <c r="B79" s="930" t="s">
        <v>107</v>
      </c>
      <c r="C79" s="930"/>
      <c r="D79" s="930"/>
      <c r="E79" s="930"/>
      <c r="F79" s="930"/>
      <c r="G79" s="93"/>
      <c r="H79" s="93"/>
      <c r="AB79" s="264"/>
      <c r="AC79" s="265"/>
      <c r="AQ79" s="170"/>
      <c r="AR79" s="170"/>
      <c r="AS79" s="170"/>
      <c r="AT79" s="170"/>
      <c r="AU79" s="170"/>
      <c r="AV79" s="170"/>
      <c r="AW79" s="170"/>
      <c r="AX79" s="170"/>
      <c r="AY79" s="170"/>
      <c r="AZ79" s="170"/>
    </row>
    <row r="80" spans="1:52" ht="46.95" customHeight="1">
      <c r="A80" s="89">
        <v>9</v>
      </c>
      <c r="B80" s="930" t="s">
        <v>108</v>
      </c>
      <c r="C80" s="930"/>
      <c r="D80" s="930"/>
      <c r="E80" s="930"/>
      <c r="F80" s="930"/>
      <c r="G80" s="93"/>
      <c r="H80" s="93"/>
      <c r="AB80" s="264"/>
      <c r="AC80" s="265"/>
      <c r="AQ80" s="170"/>
      <c r="AR80" s="170"/>
      <c r="AS80" s="170"/>
      <c r="AT80" s="170"/>
      <c r="AU80" s="170"/>
      <c r="AV80" s="170"/>
      <c r="AW80" s="170"/>
      <c r="AX80" s="170"/>
      <c r="AY80" s="170"/>
      <c r="AZ80" s="170"/>
    </row>
    <row r="81" spans="1:52" ht="57" customHeight="1">
      <c r="A81" s="89">
        <v>10</v>
      </c>
      <c r="B81" s="930" t="s">
        <v>109</v>
      </c>
      <c r="C81" s="930"/>
      <c r="D81" s="930"/>
      <c r="E81" s="930"/>
      <c r="F81" s="930"/>
      <c r="G81" s="93"/>
      <c r="H81" s="93"/>
      <c r="AB81" s="264"/>
      <c r="AC81" s="265"/>
      <c r="AQ81" s="170"/>
      <c r="AR81" s="170"/>
      <c r="AS81" s="170"/>
      <c r="AT81" s="170"/>
      <c r="AU81" s="170"/>
      <c r="AV81" s="170"/>
      <c r="AW81" s="170"/>
      <c r="AX81" s="170"/>
      <c r="AY81" s="170"/>
      <c r="AZ81" s="170"/>
    </row>
    <row r="82" spans="1:52" ht="21.75" customHeight="1">
      <c r="A82" s="89">
        <v>11</v>
      </c>
      <c r="B82" s="930" t="s">
        <v>110</v>
      </c>
      <c r="C82" s="930"/>
      <c r="D82" s="930"/>
      <c r="E82" s="930"/>
      <c r="F82" s="930"/>
      <c r="G82" s="93"/>
      <c r="H82" s="93"/>
      <c r="AB82" s="264"/>
      <c r="AC82" s="265"/>
      <c r="AQ82" s="170"/>
      <c r="AR82" s="170"/>
      <c r="AS82" s="170"/>
      <c r="AT82" s="170"/>
      <c r="AU82" s="170"/>
      <c r="AV82" s="170"/>
      <c r="AW82" s="170"/>
      <c r="AX82" s="170"/>
      <c r="AY82" s="170"/>
      <c r="AZ82" s="170"/>
    </row>
    <row r="83" spans="1:52" ht="55.95" customHeight="1">
      <c r="A83" s="89">
        <v>12</v>
      </c>
      <c r="B83" s="930" t="s">
        <v>334</v>
      </c>
      <c r="C83" s="930"/>
      <c r="D83" s="930"/>
      <c r="E83" s="930"/>
      <c r="F83" s="930"/>
      <c r="G83" s="26"/>
      <c r="L83" s="513">
        <f>'Names of Bidder'!J6</f>
        <v>2</v>
      </c>
      <c r="AB83" s="264"/>
      <c r="AC83" s="265"/>
      <c r="AQ83" s="170"/>
      <c r="AR83" s="170"/>
      <c r="AS83" s="170"/>
      <c r="AT83" s="170"/>
      <c r="AU83" s="170"/>
      <c r="AV83" s="170"/>
      <c r="AW83" s="170"/>
      <c r="AX83" s="170"/>
      <c r="AY83" s="170"/>
      <c r="AZ83" s="170"/>
    </row>
    <row r="84" spans="1:52" ht="90" customHeight="1">
      <c r="A84" s="89">
        <v>13</v>
      </c>
      <c r="B84" s="924" t="str">
        <f>"We are a Micro and Small Enterprise (MSE) registered with " &amp; 'Names of Bidder'!D9:D9 &amp; ", a designated Authority of GoI under the Public Procurement Policy for MSEs order 2012, Notification dated 01/06/2020 and 26/06/2020 incl. subsequent amendments read in conjuction with related notifications issued from time to time for such enterprises."</f>
        <v>We are a Micro and Small Enterprise (MSE) registered with , a designated Authority of GoI under the Public Procurement Policy for MSEs order 2012, Notification dated 01/06/2020 and 26/06/2020 incl. subsequent amendments read in conjuction with related notifications issued from time to time for such enterprises.</v>
      </c>
      <c r="C84" s="924"/>
      <c r="D84" s="924"/>
      <c r="E84" s="924"/>
      <c r="F84" s="924"/>
      <c r="G84" s="26"/>
      <c r="H84" s="93"/>
      <c r="L84" s="514">
        <f>'Names of Bidder'!J8</f>
        <v>2</v>
      </c>
      <c r="AB84" s="264"/>
      <c r="AC84" s="265"/>
      <c r="AQ84" s="170"/>
      <c r="AR84" s="170"/>
      <c r="AS84" s="170"/>
      <c r="AT84" s="170"/>
      <c r="AU84" s="170"/>
      <c r="AV84" s="170"/>
      <c r="AW84" s="170"/>
      <c r="AX84" s="170"/>
      <c r="AY84" s="170"/>
      <c r="AZ84" s="170"/>
    </row>
    <row r="85" spans="1:52" ht="100.5" customHeight="1">
      <c r="A85" s="89">
        <v>14</v>
      </c>
      <c r="B85" s="930" t="s">
        <v>304</v>
      </c>
      <c r="C85" s="930"/>
      <c r="D85" s="930"/>
      <c r="E85" s="930"/>
      <c r="F85" s="930"/>
      <c r="G85" s="93"/>
      <c r="H85" s="93"/>
      <c r="AB85" s="264"/>
      <c r="AC85" s="265"/>
      <c r="AQ85" s="170"/>
      <c r="AR85" s="170"/>
      <c r="AS85" s="170"/>
      <c r="AT85" s="170"/>
      <c r="AU85" s="170"/>
      <c r="AV85" s="170"/>
      <c r="AW85" s="170"/>
      <c r="AX85" s="170"/>
      <c r="AY85" s="170"/>
      <c r="AZ85" s="170"/>
    </row>
    <row r="86" spans="1:52" ht="30" customHeight="1">
      <c r="A86" s="96"/>
      <c r="B86" s="30" t="str">
        <f>IF(ISERROR("Dated this " &amp; AI6 &amp; LOOKUP(AI6,AG1:AG33,AH1:AH33) &amp; " day of " &amp; AI8 &amp; " " &amp;AI9), "", "Dated this " &amp; AI6 &amp; LOOKUP(AI6,AG1:AG33,AH1:AH33) &amp; " day of " &amp; AI8 &amp; " " &amp;AI9)</f>
        <v/>
      </c>
      <c r="E86" s="95"/>
      <c r="F86" s="95"/>
      <c r="G86" s="68"/>
      <c r="H86" s="68"/>
      <c r="AB86" s="264"/>
      <c r="AC86" s="265"/>
      <c r="AQ86" s="170"/>
      <c r="AR86" s="170"/>
      <c r="AS86" s="170"/>
      <c r="AT86" s="170"/>
      <c r="AU86" s="170"/>
      <c r="AV86" s="170"/>
      <c r="AW86" s="170"/>
      <c r="AX86" s="170"/>
      <c r="AY86" s="170"/>
      <c r="AZ86" s="170"/>
    </row>
    <row r="87" spans="1:52" ht="30" customHeight="1">
      <c r="A87" s="96"/>
      <c r="B87" s="39" t="s">
        <v>305</v>
      </c>
      <c r="C87" s="26"/>
      <c r="D87" s="33"/>
      <c r="E87" s="33"/>
      <c r="F87" s="33"/>
      <c r="G87" s="79"/>
      <c r="H87" s="79"/>
      <c r="AB87" s="264"/>
      <c r="AC87" s="265"/>
      <c r="AQ87" s="170"/>
      <c r="AR87" s="170"/>
      <c r="AS87" s="170"/>
      <c r="AT87" s="170"/>
      <c r="AU87" s="170"/>
      <c r="AV87" s="170"/>
      <c r="AW87" s="170"/>
      <c r="AX87" s="170"/>
      <c r="AY87" s="170"/>
      <c r="AZ87" s="170"/>
    </row>
    <row r="88" spans="1:52" ht="15.9" customHeight="1">
      <c r="A88" s="96"/>
      <c r="B88" s="64"/>
      <c r="C88" s="33"/>
      <c r="D88" s="33"/>
      <c r="E88" s="33"/>
      <c r="F88" s="33"/>
      <c r="G88" s="79"/>
      <c r="H88" s="79"/>
      <c r="AB88" s="264"/>
      <c r="AC88" s="265"/>
      <c r="AQ88" s="170"/>
      <c r="AR88" s="170"/>
      <c r="AS88" s="170"/>
      <c r="AT88" s="170"/>
      <c r="AU88" s="170"/>
      <c r="AV88" s="170"/>
      <c r="AW88" s="170"/>
      <c r="AX88" s="170"/>
      <c r="AY88" s="170"/>
      <c r="AZ88" s="170"/>
    </row>
    <row r="89" spans="1:52" ht="21" customHeight="1">
      <c r="A89" s="96"/>
      <c r="B89" s="64"/>
      <c r="C89" s="33"/>
      <c r="D89" s="33"/>
      <c r="F89" s="46" t="s">
        <v>306</v>
      </c>
      <c r="G89" s="97"/>
      <c r="H89" s="97"/>
      <c r="AB89" s="264"/>
      <c r="AC89" s="265"/>
      <c r="AQ89" s="170"/>
      <c r="AR89" s="170"/>
      <c r="AS89" s="170"/>
      <c r="AT89" s="170"/>
      <c r="AU89" s="170"/>
      <c r="AV89" s="170"/>
      <c r="AW89" s="170"/>
      <c r="AX89" s="170"/>
      <c r="AY89" s="170"/>
      <c r="AZ89" s="170"/>
    </row>
    <row r="90" spans="1:52" ht="21" customHeight="1">
      <c r="A90" s="96"/>
      <c r="B90" s="64"/>
      <c r="C90" s="33"/>
      <c r="F90" s="46" t="str">
        <f>"For and on behalf of " &amp; 'Attach 3(JV)'!B9</f>
        <v xml:space="preserve">For and on behalf of </v>
      </c>
      <c r="G90" s="97"/>
      <c r="H90" s="97"/>
      <c r="AB90" s="264"/>
      <c r="AC90" s="265"/>
      <c r="AQ90" s="170"/>
      <c r="AR90" s="170"/>
      <c r="AS90" s="170"/>
      <c r="AT90" s="170"/>
      <c r="AU90" s="170"/>
      <c r="AV90" s="170"/>
      <c r="AW90" s="170"/>
      <c r="AX90" s="170"/>
      <c r="AY90" s="170"/>
      <c r="AZ90" s="170"/>
    </row>
    <row r="91" spans="1:52" ht="27.9" customHeight="1">
      <c r="A91" s="85"/>
      <c r="D91" s="62"/>
      <c r="E91" s="62"/>
      <c r="F91" s="39"/>
      <c r="G91" s="87"/>
      <c r="H91" s="87"/>
      <c r="AQ91" s="170"/>
      <c r="AR91" s="170"/>
      <c r="AS91" s="170"/>
      <c r="AT91" s="170"/>
      <c r="AU91" s="170"/>
      <c r="AV91" s="170"/>
      <c r="AW91" s="170"/>
      <c r="AX91" s="170"/>
      <c r="AY91" s="170"/>
      <c r="AZ91" s="170"/>
    </row>
    <row r="92" spans="1:52" ht="27.9" customHeight="1">
      <c r="A92" s="83" t="s">
        <v>6</v>
      </c>
      <c r="B92" s="37"/>
      <c r="C92" s="202" t="str">
        <f>'Attach 3(JV)'!B24</f>
        <v>--</v>
      </c>
      <c r="E92" s="62" t="s">
        <v>4</v>
      </c>
      <c r="F92" s="518" t="str">
        <f>'Attach 3(JV)'!E24</f>
        <v/>
      </c>
      <c r="G92" s="88"/>
      <c r="H92" s="88"/>
      <c r="AQ92" s="170"/>
      <c r="AR92" s="170"/>
      <c r="AS92" s="170"/>
      <c r="AT92" s="170"/>
      <c r="AU92" s="170"/>
      <c r="AV92" s="170"/>
      <c r="AW92" s="170"/>
      <c r="AX92" s="170"/>
      <c r="AY92" s="170"/>
      <c r="AZ92" s="170"/>
    </row>
    <row r="93" spans="1:52" ht="27.9" customHeight="1">
      <c r="A93" s="83" t="s">
        <v>7</v>
      </c>
      <c r="B93" s="37"/>
      <c r="C93" s="302" t="str">
        <f>'Attach 3(JV)'!B25</f>
        <v/>
      </c>
      <c r="E93" s="62" t="s">
        <v>5</v>
      </c>
      <c r="F93" s="518" t="str">
        <f>'Attach 3(JV)'!E25</f>
        <v/>
      </c>
      <c r="G93" s="88"/>
      <c r="H93" s="88"/>
      <c r="AQ93" s="170"/>
      <c r="AR93" s="170"/>
      <c r="AS93" s="170"/>
      <c r="AT93" s="170"/>
      <c r="AU93" s="170"/>
      <c r="AV93" s="170"/>
      <c r="AW93" s="170"/>
      <c r="AX93" s="170"/>
      <c r="AY93" s="170"/>
      <c r="AZ93" s="170"/>
    </row>
    <row r="94" spans="1:52" ht="27.9" customHeight="1">
      <c r="D94" s="62"/>
      <c r="E94" s="62"/>
      <c r="AQ94" s="170"/>
      <c r="AR94" s="170"/>
      <c r="AS94" s="170"/>
      <c r="AT94" s="170"/>
      <c r="AU94" s="170"/>
      <c r="AV94" s="170"/>
      <c r="AW94" s="170"/>
      <c r="AX94" s="170"/>
      <c r="AY94" s="170"/>
      <c r="AZ94" s="170"/>
    </row>
    <row r="95" spans="1:52" ht="6.75" customHeight="1">
      <c r="A95" s="83"/>
      <c r="B95" s="37"/>
      <c r="C95" s="73"/>
      <c r="E95" s="62"/>
      <c r="AQ95" s="170"/>
      <c r="AR95" s="170"/>
      <c r="AS95" s="170"/>
      <c r="AT95" s="170"/>
      <c r="AU95" s="170"/>
      <c r="AV95" s="170"/>
      <c r="AW95" s="170"/>
      <c r="AX95" s="170"/>
      <c r="AY95" s="170"/>
      <c r="AZ95" s="170"/>
    </row>
    <row r="96" spans="1:52" ht="39.9" hidden="1" customHeight="1">
      <c r="A96" s="940" t="s">
        <v>397</v>
      </c>
      <c r="B96" s="940"/>
      <c r="C96" s="940"/>
      <c r="D96" s="940"/>
      <c r="E96" s="940"/>
      <c r="F96" s="940"/>
      <c r="AQ96" s="170"/>
      <c r="AR96" s="170"/>
      <c r="AS96" s="170"/>
      <c r="AT96" s="170"/>
      <c r="AU96" s="170"/>
      <c r="AV96" s="170"/>
      <c r="AW96" s="170"/>
      <c r="AX96" s="170"/>
      <c r="AY96" s="170"/>
      <c r="AZ96" s="170"/>
    </row>
    <row r="97" spans="1:52" ht="16.5" customHeight="1">
      <c r="A97" s="941"/>
      <c r="B97" s="941"/>
      <c r="D97" s="270"/>
      <c r="E97" s="147"/>
      <c r="F97" s="147"/>
      <c r="G97" s="247"/>
      <c r="AQ97" s="170"/>
      <c r="AR97" s="170"/>
      <c r="AS97" s="170"/>
      <c r="AT97" s="170"/>
      <c r="AU97" s="170"/>
      <c r="AV97" s="170"/>
      <c r="AW97" s="170"/>
      <c r="AX97" s="170"/>
      <c r="AY97" s="170"/>
      <c r="AZ97" s="170"/>
    </row>
    <row r="98" spans="1:52" ht="9.75" customHeight="1">
      <c r="B98" s="46"/>
      <c r="C98" s="73"/>
      <c r="E98" s="46"/>
      <c r="AQ98" s="170"/>
      <c r="AR98" s="170"/>
      <c r="AS98" s="170"/>
      <c r="AT98" s="170"/>
      <c r="AU98" s="170"/>
      <c r="AV98" s="170"/>
      <c r="AW98" s="170"/>
      <c r="AX98" s="170"/>
      <c r="AY98" s="170"/>
      <c r="AZ98" s="170"/>
    </row>
    <row r="99" spans="1:52" ht="27.9" hidden="1" customHeight="1">
      <c r="A99" s="62" t="e">
        <f>IF(AND(H24="JV (Joint Venture)",H25=1), "", "Printed Name :")</f>
        <v>#REF!</v>
      </c>
      <c r="B99" s="942"/>
      <c r="C99" s="942"/>
      <c r="E99" s="62" t="s">
        <v>4</v>
      </c>
      <c r="F99" s="304"/>
      <c r="H99" s="326"/>
      <c r="AQ99" s="170"/>
      <c r="AR99" s="170"/>
      <c r="AS99" s="170"/>
      <c r="AT99" s="170"/>
      <c r="AU99" s="170"/>
      <c r="AV99" s="170"/>
      <c r="AW99" s="170"/>
      <c r="AX99" s="170"/>
      <c r="AY99" s="170"/>
      <c r="AZ99" s="170"/>
    </row>
    <row r="100" spans="1:52" ht="27.9" hidden="1" customHeight="1">
      <c r="A100" s="62" t="e">
        <f>IF(AND(H24="JV (Joint Venture)",H25=1), "", "Designation :")</f>
        <v>#REF!</v>
      </c>
      <c r="B100" s="942"/>
      <c r="C100" s="942"/>
      <c r="E100" s="62" t="s">
        <v>5</v>
      </c>
      <c r="F100" s="304"/>
      <c r="AQ100" s="170"/>
      <c r="AR100" s="170"/>
      <c r="AS100" s="170"/>
      <c r="AT100" s="170"/>
      <c r="AU100" s="170"/>
      <c r="AV100" s="170"/>
      <c r="AW100" s="170"/>
      <c r="AX100" s="170"/>
      <c r="AY100" s="170"/>
      <c r="AZ100" s="170"/>
    </row>
    <row r="101" spans="1:52" ht="27.9" customHeight="1">
      <c r="B101" s="46"/>
      <c r="C101" s="73"/>
      <c r="E101" s="46"/>
      <c r="F101" s="43"/>
      <c r="AQ101" s="170"/>
      <c r="AR101" s="170"/>
      <c r="AS101" s="170"/>
      <c r="AT101" s="170"/>
      <c r="AU101" s="170"/>
      <c r="AV101" s="170"/>
      <c r="AW101" s="170"/>
      <c r="AX101" s="170"/>
      <c r="AY101" s="170"/>
      <c r="AZ101" s="170"/>
    </row>
    <row r="102" spans="1:52" ht="33" customHeight="1">
      <c r="A102" s="124" t="s">
        <v>129</v>
      </c>
      <c r="B102" s="88"/>
      <c r="C102" s="123"/>
      <c r="D102" s="43"/>
      <c r="E102" s="97"/>
      <c r="F102" s="271"/>
      <c r="AQ102" s="170"/>
      <c r="AR102" s="170"/>
      <c r="AS102" s="170"/>
      <c r="AT102" s="170"/>
      <c r="AU102" s="170"/>
      <c r="AV102" s="170"/>
      <c r="AW102" s="170"/>
      <c r="AX102" s="170"/>
      <c r="AY102" s="170"/>
      <c r="AZ102" s="170"/>
    </row>
    <row r="103" spans="1:52" s="25" customFormat="1" ht="21" customHeight="1">
      <c r="A103" s="938" t="s">
        <v>175</v>
      </c>
      <c r="B103" s="938"/>
      <c r="C103" s="938"/>
      <c r="D103" s="936"/>
      <c r="E103" s="936"/>
      <c r="F103" s="936"/>
      <c r="G103" s="43"/>
      <c r="H103" s="43"/>
      <c r="I103" s="63"/>
      <c r="J103" s="63"/>
      <c r="K103" s="259"/>
      <c r="L103" s="259"/>
      <c r="M103" s="259"/>
      <c r="N103" s="259"/>
      <c r="O103" s="259"/>
      <c r="P103" s="259"/>
      <c r="Q103" s="259"/>
      <c r="R103" s="259"/>
      <c r="S103" s="259"/>
      <c r="T103" s="259"/>
      <c r="U103" s="259"/>
      <c r="V103" s="259"/>
      <c r="W103" s="259"/>
      <c r="X103" s="259"/>
      <c r="Y103" s="259"/>
      <c r="Z103" s="259"/>
      <c r="AA103" s="63"/>
      <c r="AB103" s="66"/>
      <c r="AC103" s="66"/>
      <c r="AD103" s="261"/>
      <c r="AE103" s="261"/>
      <c r="AF103" s="63"/>
      <c r="AG103" s="63"/>
      <c r="AH103" s="63"/>
      <c r="AI103" s="63"/>
      <c r="AJ103" s="63"/>
      <c r="AK103" s="63"/>
      <c r="AL103" s="63"/>
      <c r="AM103" s="63"/>
      <c r="AN103" s="63"/>
      <c r="AO103" s="63"/>
      <c r="AP103" s="63"/>
      <c r="AQ103" s="167"/>
      <c r="AR103" s="167"/>
      <c r="AS103" s="167"/>
      <c r="AT103" s="167"/>
      <c r="AU103" s="167"/>
      <c r="AV103" s="167"/>
      <c r="AW103" s="167"/>
      <c r="AX103" s="167"/>
      <c r="AY103" s="167"/>
      <c r="AZ103" s="167"/>
    </row>
    <row r="104" spans="1:52" s="25" customFormat="1" ht="21" customHeight="1">
      <c r="A104" s="939"/>
      <c r="B104" s="939"/>
      <c r="C104" s="939"/>
      <c r="D104" s="936"/>
      <c r="E104" s="936"/>
      <c r="F104" s="936"/>
      <c r="G104" s="43"/>
      <c r="H104" s="43"/>
      <c r="I104" s="63"/>
      <c r="J104" s="63"/>
      <c r="K104" s="259"/>
      <c r="L104" s="259"/>
      <c r="M104" s="259"/>
      <c r="N104" s="259"/>
      <c r="O104" s="259"/>
      <c r="P104" s="259"/>
      <c r="Q104" s="259"/>
      <c r="R104" s="259"/>
      <c r="S104" s="259"/>
      <c r="T104" s="259"/>
      <c r="U104" s="259"/>
      <c r="V104" s="259"/>
      <c r="W104" s="259"/>
      <c r="X104" s="259"/>
      <c r="Y104" s="259"/>
      <c r="Z104" s="259"/>
      <c r="AA104" s="63"/>
      <c r="AB104" s="66"/>
      <c r="AC104" s="66"/>
      <c r="AD104" s="261"/>
      <c r="AE104" s="261"/>
      <c r="AF104" s="63"/>
      <c r="AG104" s="63"/>
      <c r="AH104" s="63"/>
      <c r="AI104" s="63"/>
      <c r="AJ104" s="63"/>
      <c r="AK104" s="63"/>
      <c r="AL104" s="63"/>
      <c r="AM104" s="63"/>
      <c r="AN104" s="63"/>
      <c r="AO104" s="63"/>
      <c r="AP104" s="63"/>
      <c r="AQ104" s="167"/>
      <c r="AR104" s="167"/>
      <c r="AS104" s="167"/>
      <c r="AT104" s="167"/>
      <c r="AU104" s="167"/>
      <c r="AV104" s="167"/>
      <c r="AW104" s="167"/>
      <c r="AX104" s="167"/>
      <c r="AY104" s="167"/>
      <c r="AZ104" s="167"/>
    </row>
    <row r="105" spans="1:52" s="25" customFormat="1" ht="21" customHeight="1">
      <c r="A105" s="937"/>
      <c r="B105" s="937"/>
      <c r="C105" s="937"/>
      <c r="D105" s="936"/>
      <c r="E105" s="936"/>
      <c r="F105" s="936"/>
      <c r="G105" s="43"/>
      <c r="H105" s="43"/>
      <c r="I105" s="63"/>
      <c r="J105" s="63"/>
      <c r="K105" s="259"/>
      <c r="L105" s="259"/>
      <c r="M105" s="259"/>
      <c r="N105" s="259"/>
      <c r="O105" s="259"/>
      <c r="P105" s="259"/>
      <c r="Q105" s="259"/>
      <c r="R105" s="259"/>
      <c r="S105" s="259"/>
      <c r="T105" s="259"/>
      <c r="U105" s="259"/>
      <c r="V105" s="259"/>
      <c r="W105" s="259"/>
      <c r="X105" s="259"/>
      <c r="Y105" s="259"/>
      <c r="Z105" s="259"/>
      <c r="AA105" s="63"/>
      <c r="AB105" s="66"/>
      <c r="AC105" s="66"/>
      <c r="AD105" s="261"/>
      <c r="AE105" s="261"/>
      <c r="AF105" s="63"/>
      <c r="AG105" s="63"/>
      <c r="AH105" s="63"/>
      <c r="AI105" s="63"/>
      <c r="AJ105" s="63"/>
      <c r="AK105" s="63"/>
      <c r="AL105" s="63"/>
      <c r="AM105" s="63"/>
      <c r="AN105" s="63"/>
      <c r="AO105" s="63"/>
      <c r="AP105" s="63"/>
      <c r="AQ105" s="167"/>
      <c r="AR105" s="167"/>
      <c r="AS105" s="167"/>
      <c r="AT105" s="167"/>
      <c r="AU105" s="167"/>
      <c r="AV105" s="167"/>
      <c r="AW105" s="167"/>
      <c r="AX105" s="167"/>
      <c r="AY105" s="167"/>
      <c r="AZ105" s="167"/>
    </row>
    <row r="106" spans="1:52" s="25" customFormat="1" ht="21" customHeight="1">
      <c r="A106" s="943" t="s">
        <v>176</v>
      </c>
      <c r="B106" s="943"/>
      <c r="C106" s="943"/>
      <c r="D106" s="936"/>
      <c r="E106" s="936"/>
      <c r="F106" s="936"/>
      <c r="G106" s="43"/>
      <c r="H106" s="43"/>
      <c r="I106" s="63"/>
      <c r="J106" s="63"/>
      <c r="K106" s="259"/>
      <c r="L106" s="259"/>
      <c r="M106" s="259"/>
      <c r="N106" s="259"/>
      <c r="O106" s="259"/>
      <c r="P106" s="259"/>
      <c r="Q106" s="259"/>
      <c r="R106" s="259"/>
      <c r="S106" s="259"/>
      <c r="T106" s="259"/>
      <c r="U106" s="259"/>
      <c r="V106" s="259"/>
      <c r="W106" s="259"/>
      <c r="X106" s="259"/>
      <c r="Y106" s="259"/>
      <c r="Z106" s="259"/>
      <c r="AA106" s="63"/>
      <c r="AB106" s="66"/>
      <c r="AC106" s="66"/>
      <c r="AD106" s="261"/>
      <c r="AE106" s="261"/>
      <c r="AF106" s="63"/>
      <c r="AG106" s="63"/>
      <c r="AH106" s="63"/>
      <c r="AI106" s="63"/>
      <c r="AJ106" s="63"/>
      <c r="AK106" s="63"/>
      <c r="AL106" s="63"/>
      <c r="AM106" s="63"/>
      <c r="AN106" s="63"/>
      <c r="AO106" s="63"/>
      <c r="AP106" s="63"/>
      <c r="AQ106" s="167"/>
      <c r="AR106" s="167"/>
      <c r="AS106" s="167"/>
      <c r="AT106" s="167"/>
      <c r="AU106" s="167"/>
      <c r="AV106" s="167"/>
      <c r="AW106" s="167"/>
      <c r="AX106" s="167"/>
      <c r="AY106" s="167"/>
      <c r="AZ106" s="167"/>
    </row>
    <row r="107" spans="1:52" s="25" customFormat="1" ht="21" customHeight="1">
      <c r="A107" s="943" t="s">
        <v>177</v>
      </c>
      <c r="B107" s="943"/>
      <c r="C107" s="943"/>
      <c r="D107" s="936"/>
      <c r="E107" s="936"/>
      <c r="F107" s="936"/>
      <c r="G107" s="43"/>
      <c r="H107" s="43"/>
      <c r="I107" s="63"/>
      <c r="J107" s="63"/>
      <c r="K107" s="259"/>
      <c r="L107" s="259"/>
      <c r="M107" s="259"/>
      <c r="N107" s="259"/>
      <c r="O107" s="259"/>
      <c r="P107" s="259"/>
      <c r="Q107" s="259"/>
      <c r="R107" s="259"/>
      <c r="S107" s="259"/>
      <c r="T107" s="259"/>
      <c r="U107" s="259"/>
      <c r="V107" s="259"/>
      <c r="W107" s="259"/>
      <c r="X107" s="259"/>
      <c r="Y107" s="259"/>
      <c r="Z107" s="259"/>
      <c r="AA107" s="63"/>
      <c r="AB107" s="66"/>
      <c r="AC107" s="66"/>
      <c r="AD107" s="261"/>
      <c r="AE107" s="261"/>
      <c r="AF107" s="63"/>
      <c r="AG107" s="63"/>
      <c r="AH107" s="63"/>
      <c r="AI107" s="63"/>
      <c r="AJ107" s="63"/>
      <c r="AK107" s="63"/>
      <c r="AL107" s="63"/>
      <c r="AM107" s="63"/>
      <c r="AN107" s="63"/>
      <c r="AO107" s="63"/>
      <c r="AP107" s="63"/>
      <c r="AQ107" s="167"/>
      <c r="AR107" s="167"/>
      <c r="AS107" s="167"/>
      <c r="AT107" s="167"/>
      <c r="AU107" s="167"/>
      <c r="AV107" s="167"/>
      <c r="AW107" s="167"/>
      <c r="AX107" s="167"/>
      <c r="AY107" s="167"/>
      <c r="AZ107" s="167"/>
    </row>
    <row r="108" spans="1:52" s="25" customFormat="1" ht="52.5" customHeight="1">
      <c r="A108" s="943" t="s">
        <v>178</v>
      </c>
      <c r="B108" s="943"/>
      <c r="C108" s="943"/>
      <c r="D108" s="936"/>
      <c r="E108" s="936"/>
      <c r="F108" s="936"/>
      <c r="G108" s="98"/>
      <c r="H108" s="98"/>
      <c r="I108" s="63"/>
      <c r="J108" s="63"/>
      <c r="K108" s="259"/>
      <c r="L108" s="259"/>
      <c r="M108" s="259"/>
      <c r="N108" s="259"/>
      <c r="O108" s="259"/>
      <c r="P108" s="259"/>
      <c r="Q108" s="259"/>
      <c r="R108" s="259"/>
      <c r="S108" s="259"/>
      <c r="T108" s="259"/>
      <c r="U108" s="259"/>
      <c r="V108" s="259"/>
      <c r="W108" s="259"/>
      <c r="X108" s="259"/>
      <c r="Y108" s="259"/>
      <c r="Z108" s="259"/>
      <c r="AA108" s="63"/>
      <c r="AB108" s="66"/>
      <c r="AC108" s="66"/>
      <c r="AD108" s="261"/>
      <c r="AE108" s="261"/>
      <c r="AF108" s="63"/>
      <c r="AG108" s="63"/>
      <c r="AH108" s="63"/>
      <c r="AI108" s="63"/>
      <c r="AJ108" s="63"/>
      <c r="AK108" s="63"/>
      <c r="AL108" s="63"/>
      <c r="AM108" s="63"/>
      <c r="AN108" s="63"/>
      <c r="AO108" s="63"/>
      <c r="AP108" s="63"/>
      <c r="AQ108" s="167"/>
      <c r="AR108" s="167"/>
      <c r="AS108" s="167"/>
      <c r="AT108" s="167"/>
      <c r="AU108" s="167"/>
      <c r="AV108" s="167"/>
      <c r="AW108" s="167"/>
      <c r="AX108" s="167"/>
      <c r="AY108" s="167"/>
      <c r="AZ108" s="167"/>
    </row>
    <row r="109" spans="1:52" s="25" customFormat="1" ht="21" customHeight="1">
      <c r="A109" s="938" t="s">
        <v>179</v>
      </c>
      <c r="B109" s="938"/>
      <c r="C109" s="938"/>
      <c r="D109" s="936"/>
      <c r="E109" s="936"/>
      <c r="F109" s="936"/>
      <c r="G109" s="43"/>
      <c r="H109" s="43"/>
      <c r="I109" s="63"/>
      <c r="J109" s="63"/>
      <c r="K109" s="259"/>
      <c r="L109" s="259"/>
      <c r="M109" s="259"/>
      <c r="N109" s="259"/>
      <c r="O109" s="259"/>
      <c r="P109" s="259"/>
      <c r="Q109" s="259"/>
      <c r="R109" s="259"/>
      <c r="S109" s="259"/>
      <c r="T109" s="259"/>
      <c r="U109" s="259"/>
      <c r="V109" s="259"/>
      <c r="W109" s="259"/>
      <c r="X109" s="259"/>
      <c r="Y109" s="259"/>
      <c r="Z109" s="259"/>
      <c r="AA109" s="63"/>
      <c r="AB109" s="66"/>
      <c r="AC109" s="66"/>
      <c r="AD109" s="261"/>
      <c r="AE109" s="261"/>
      <c r="AF109" s="63"/>
      <c r="AG109" s="63"/>
      <c r="AH109" s="63"/>
      <c r="AI109" s="63"/>
      <c r="AJ109" s="63"/>
      <c r="AK109" s="63"/>
      <c r="AL109" s="63"/>
      <c r="AM109" s="63"/>
      <c r="AN109" s="63"/>
      <c r="AO109" s="63"/>
      <c r="AP109" s="63"/>
    </row>
    <row r="110" spans="1:52" s="25" customFormat="1" ht="21" customHeight="1">
      <c r="A110" s="939"/>
      <c r="B110" s="939"/>
      <c r="C110" s="939"/>
      <c r="D110" s="936"/>
      <c r="E110" s="936"/>
      <c r="F110" s="936"/>
      <c r="G110" s="43"/>
      <c r="H110" s="43"/>
      <c r="I110" s="63"/>
      <c r="J110" s="63"/>
      <c r="K110" s="259"/>
      <c r="L110" s="259"/>
      <c r="M110" s="259"/>
      <c r="N110" s="259"/>
      <c r="O110" s="259"/>
      <c r="P110" s="259"/>
      <c r="Q110" s="259"/>
      <c r="R110" s="259"/>
      <c r="S110" s="259"/>
      <c r="T110" s="259"/>
      <c r="U110" s="259"/>
      <c r="V110" s="259"/>
      <c r="W110" s="259"/>
      <c r="X110" s="259"/>
      <c r="Y110" s="259"/>
      <c r="Z110" s="259"/>
      <c r="AA110" s="63"/>
      <c r="AB110" s="66"/>
      <c r="AC110" s="66"/>
      <c r="AD110" s="261"/>
      <c r="AE110" s="261"/>
      <c r="AF110" s="63"/>
      <c r="AG110" s="63"/>
      <c r="AH110" s="63"/>
      <c r="AI110" s="63"/>
      <c r="AJ110" s="63"/>
      <c r="AK110" s="63"/>
      <c r="AL110" s="63"/>
      <c r="AM110" s="63"/>
      <c r="AN110" s="63"/>
      <c r="AO110" s="63"/>
      <c r="AP110" s="63"/>
    </row>
    <row r="111" spans="1:52">
      <c r="A111" s="937"/>
      <c r="B111" s="937"/>
      <c r="C111" s="937"/>
      <c r="D111" s="936"/>
      <c r="E111" s="936"/>
      <c r="F111" s="936"/>
    </row>
    <row r="112" spans="1:52">
      <c r="A112" s="156"/>
      <c r="B112" s="156"/>
      <c r="C112" s="156"/>
      <c r="D112" s="157"/>
      <c r="E112" s="157"/>
      <c r="F112" s="157"/>
    </row>
    <row r="113" spans="1:10" ht="47.25" customHeight="1">
      <c r="A113" s="944" t="str">
        <f>H113&amp;I113&amp;J113</f>
        <v/>
      </c>
      <c r="B113" s="944"/>
      <c r="C113" s="944"/>
      <c r="D113" s="944"/>
      <c r="E113" s="944"/>
      <c r="F113" s="944"/>
      <c r="H113" s="309"/>
      <c r="I113" s="310"/>
      <c r="J113" s="310"/>
    </row>
  </sheetData>
  <sheetProtection algorithmName="SHA-512" hashValue="UlZhlv1/9YS+IZFwAHhPuWvHThLqzL8TbBAZ8s+k4YlR2+Q47hr1mcn2Tpl08iIf/YnVsmil1OKbTsk6jRExeQ==" saltValue="+UT/ONoDp/8tiKGUpBx0qw==" spinCount="100000" sheet="1" formatColumns="0" formatRows="0" selectLockedCells="1"/>
  <customSheetViews>
    <customSheetView guid="{EE1EF9E3-13BF-4B61-B562-C1E8D153AF15}" showPageBreaks="1" showGridLines="0" fitToPage="1" printArea="1" hiddenRows="1" hiddenColumns="1" view="pageBreakPreview" topLeftCell="A17">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52F2C04E-6775-4163-A63C-A853FCC713DD}" showPageBreaks="1" showGridLines="0" fitToPage="1" printArea="1" hiddenRows="1" hiddenColumns="1" view="pageBreakPreview" topLeftCell="A79">
      <selection activeCell="B84" sqref="B84:F84"/>
      <rowBreaks count="1" manualBreakCount="1">
        <brk id="86"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10">
    <mergeCell ref="B100:C100"/>
    <mergeCell ref="B78:F78"/>
    <mergeCell ref="B59:F59"/>
    <mergeCell ref="B63:F63"/>
    <mergeCell ref="B46:C46"/>
    <mergeCell ref="B47:C47"/>
    <mergeCell ref="D48:F48"/>
    <mergeCell ref="D49:F49"/>
    <mergeCell ref="A104:C104"/>
    <mergeCell ref="B79:F79"/>
    <mergeCell ref="D47:F47"/>
    <mergeCell ref="B60:F60"/>
    <mergeCell ref="B61:F61"/>
    <mergeCell ref="C76:D76"/>
    <mergeCell ref="B53:F53"/>
    <mergeCell ref="B62:F62"/>
    <mergeCell ref="B54:F54"/>
    <mergeCell ref="D106:F106"/>
    <mergeCell ref="D104:F104"/>
    <mergeCell ref="A106:C106"/>
    <mergeCell ref="A113:F113"/>
    <mergeCell ref="A107:C107"/>
    <mergeCell ref="D107:F107"/>
    <mergeCell ref="A108:C108"/>
    <mergeCell ref="D108:F108"/>
    <mergeCell ref="D105:F105"/>
    <mergeCell ref="B15:F15"/>
    <mergeCell ref="D109:F109"/>
    <mergeCell ref="A111:C111"/>
    <mergeCell ref="D111:F111"/>
    <mergeCell ref="B81:F81"/>
    <mergeCell ref="A109:C109"/>
    <mergeCell ref="A110:C110"/>
    <mergeCell ref="D110:F110"/>
    <mergeCell ref="A96:F96"/>
    <mergeCell ref="B83:F83"/>
    <mergeCell ref="B85:F85"/>
    <mergeCell ref="A105:C105"/>
    <mergeCell ref="B80:F80"/>
    <mergeCell ref="A97:B97"/>
    <mergeCell ref="B99:C99"/>
    <mergeCell ref="A103:C103"/>
    <mergeCell ref="D103:F103"/>
    <mergeCell ref="B82:F82"/>
    <mergeCell ref="B55:F55"/>
    <mergeCell ref="B56:F56"/>
    <mergeCell ref="B64:F64"/>
    <mergeCell ref="B77:F77"/>
    <mergeCell ref="D46:F46"/>
    <mergeCell ref="D29:F29"/>
    <mergeCell ref="B57:F57"/>
    <mergeCell ref="B37:C37"/>
    <mergeCell ref="B58:F58"/>
    <mergeCell ref="B45:C45"/>
    <mergeCell ref="D45:F45"/>
    <mergeCell ref="B43:C43"/>
    <mergeCell ref="D43:F43"/>
    <mergeCell ref="D38:F38"/>
    <mergeCell ref="D39:F39"/>
    <mergeCell ref="D42:F42"/>
    <mergeCell ref="B39:C39"/>
    <mergeCell ref="D50:F50"/>
    <mergeCell ref="B38:C38"/>
    <mergeCell ref="B42:C42"/>
    <mergeCell ref="B28:C28"/>
    <mergeCell ref="B44:C44"/>
    <mergeCell ref="D44:F44"/>
    <mergeCell ref="D27:F27"/>
    <mergeCell ref="B30:C30"/>
    <mergeCell ref="D30:F30"/>
    <mergeCell ref="G16:H16"/>
    <mergeCell ref="B17:F17"/>
    <mergeCell ref="G22:J22"/>
    <mergeCell ref="B20:F20"/>
    <mergeCell ref="G20:J20"/>
    <mergeCell ref="D26:F26"/>
    <mergeCell ref="D23:F23"/>
    <mergeCell ref="B21:C21"/>
    <mergeCell ref="D31:F31"/>
    <mergeCell ref="B23:C23"/>
    <mergeCell ref="D21:F21"/>
    <mergeCell ref="B18:F18"/>
    <mergeCell ref="B22:C22"/>
    <mergeCell ref="B29:C29"/>
    <mergeCell ref="B40:C40"/>
    <mergeCell ref="D36:F36"/>
    <mergeCell ref="A1:E1"/>
    <mergeCell ref="B84:F84"/>
    <mergeCell ref="B33:C33"/>
    <mergeCell ref="B34:C34"/>
    <mergeCell ref="B35:C35"/>
    <mergeCell ref="B36:C36"/>
    <mergeCell ref="D40:F40"/>
    <mergeCell ref="D37:F37"/>
    <mergeCell ref="D28:F28"/>
    <mergeCell ref="B41:C41"/>
    <mergeCell ref="A3:F3"/>
    <mergeCell ref="C5:F5"/>
    <mergeCell ref="B6:C6"/>
    <mergeCell ref="B32:C32"/>
    <mergeCell ref="B27:C27"/>
    <mergeCell ref="D22:F22"/>
    <mergeCell ref="B26:C26"/>
    <mergeCell ref="B31:C31"/>
    <mergeCell ref="D34:F34"/>
    <mergeCell ref="D35:F35"/>
    <mergeCell ref="D33:F33"/>
    <mergeCell ref="D24:F24"/>
    <mergeCell ref="D25:F25"/>
    <mergeCell ref="D32:F32"/>
  </mergeCells>
  <conditionalFormatting sqref="Z23">
    <cfRule type="expression" dxfId="9" priority="18" stopIfTrue="1">
      <formula>"if(right($I$21,1)=""."")"</formula>
    </cfRule>
  </conditionalFormatting>
  <conditionalFormatting sqref="H25">
    <cfRule type="expression" dxfId="8" priority="17" stopIfTrue="1">
      <formula>$G$25="Not Applicable"</formula>
    </cfRule>
  </conditionalFormatting>
  <conditionalFormatting sqref="D24:F24 H24:H25">
    <cfRule type="expression" dxfId="7" priority="16" stopIfTrue="1">
      <formula>$H$24="Sole Bidder"</formula>
    </cfRule>
  </conditionalFormatting>
  <conditionalFormatting sqref="F99:F100">
    <cfRule type="expression" dxfId="6" priority="15" stopIfTrue="1">
      <formula>$E$99=""</formula>
    </cfRule>
  </conditionalFormatting>
  <conditionalFormatting sqref="D25:F25">
    <cfRule type="expression" dxfId="5" priority="13" stopIfTrue="1">
      <formula>$G$25="No"</formula>
    </cfRule>
  </conditionalFormatting>
  <conditionalFormatting sqref="A96:F101">
    <cfRule type="expression" dxfId="4" priority="10">
      <formula>$H$24="Sole Bidder"</formula>
    </cfRule>
  </conditionalFormatting>
  <conditionalFormatting sqref="B99:C99">
    <cfRule type="expression" dxfId="3" priority="8">
      <formula>$A$99=""</formula>
    </cfRule>
  </conditionalFormatting>
  <conditionalFormatting sqref="B100:C100">
    <cfRule type="expression" dxfId="2" priority="7">
      <formula>$A$100=""</formula>
    </cfRule>
  </conditionalFormatting>
  <conditionalFormatting sqref="B84:F84">
    <cfRule type="expression" dxfId="1" priority="20" stopIfTrue="1">
      <formula>$L$84=1</formula>
    </cfRule>
  </conditionalFormatting>
  <conditionalFormatting sqref="B83:F83">
    <cfRule type="expression" dxfId="0" priority="21" stopIfTrue="1">
      <formula>$L$83=2</formula>
    </cfRule>
  </conditionalFormatting>
  <dataValidations count="3">
    <dataValidation type="whole" allowBlank="1" showInputMessage="1" showErrorMessage="1" error="Enter numeric figure only !" prompt="Enter the Bid Security Amount in Figures" sqref="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00000000-0002-0000-1900-000001000000}">
      <formula1>1</formula1>
      <formula2>20</formula2>
    </dataValidation>
    <dataValidation type="list" allowBlank="1" showInputMessage="1" showErrorMessage="1" sqref="G21" xr:uid="{00000000-0002-0000-1900-000002000000}">
      <formula1>$AC$19:$AC$22</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86" max="5" man="1"/>
  </rowBreaks>
  <drawing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O112"/>
  <sheetViews>
    <sheetView workbookViewId="0">
      <selection activeCell="A4" sqref="A4"/>
    </sheetView>
  </sheetViews>
  <sheetFormatPr defaultColWidth="9.109375" defaultRowHeight="13.2"/>
  <cols>
    <col min="1" max="1" width="13.33203125" style="240" customWidth="1"/>
    <col min="2" max="2" width="11.88671875" style="240" customWidth="1"/>
    <col min="3" max="15" width="9.109375" style="240"/>
    <col min="16" max="16384" width="9.109375" style="196"/>
  </cols>
  <sheetData>
    <row r="1" spans="1:15" s="195" customFormat="1" ht="30" customHeight="1">
      <c r="A1" s="947">
        <f>'Bid Form 1st Envelope '!I21</f>
        <v>0</v>
      </c>
      <c r="B1" s="947"/>
      <c r="C1" s="238"/>
      <c r="D1" s="238"/>
      <c r="E1" s="238"/>
      <c r="F1" s="238"/>
      <c r="G1" s="238"/>
      <c r="H1" s="238"/>
      <c r="I1" s="238"/>
      <c r="J1" s="238"/>
      <c r="K1" s="238"/>
      <c r="L1" s="238"/>
      <c r="M1" s="238"/>
      <c r="N1" s="238"/>
      <c r="O1" s="238"/>
    </row>
    <row r="2" spans="1:15" s="195" customFormat="1" ht="30" customHeight="1">
      <c r="A2" s="239"/>
      <c r="B2" s="238"/>
      <c r="C2" s="238"/>
      <c r="D2" s="238"/>
      <c r="E2" s="238"/>
      <c r="F2" s="238"/>
      <c r="G2" s="238"/>
      <c r="H2" s="238"/>
      <c r="I2" s="238"/>
      <c r="J2" s="238"/>
      <c r="K2" s="238"/>
      <c r="L2" s="238"/>
      <c r="M2" s="238"/>
      <c r="N2" s="238"/>
      <c r="O2" s="238"/>
    </row>
    <row r="3" spans="1:15">
      <c r="A3" s="239"/>
    </row>
    <row r="4" spans="1:15">
      <c r="A4" s="241" t="str">
        <f>IF(OR((A1&gt;9999999999),(A1&lt;0)),"Invalid Entry - More than 1000 crore OR -ve value",IF(A1=0, "Rs. Zero Only ",+CONCATENATE("Rs. ", B11,D11,B10,D10,B9,D9,B8,D8,B7,D7,B6," Only")))</f>
        <v xml:space="preserve">Rs. Zero Only </v>
      </c>
    </row>
    <row r="5" spans="1:15">
      <c r="A5" s="239"/>
    </row>
    <row r="6" spans="1:15">
      <c r="A6" s="242">
        <f>-INT(A1/100)*100+ROUND(A1,0)</f>
        <v>0</v>
      </c>
      <c r="B6" s="240" t="str">
        <f t="shared" ref="B6:B11" si="0">IF(A6=0,"",LOOKUP(A6,$A$13:$A$112,$B$13:$B$112))</f>
        <v/>
      </c>
      <c r="D6" s="241"/>
    </row>
    <row r="7" spans="1:15">
      <c r="A7" s="242">
        <f>-INT(A1/1000)*10+INT(A1/100)</f>
        <v>0</v>
      </c>
      <c r="B7" s="240" t="str">
        <f t="shared" si="0"/>
        <v/>
      </c>
      <c r="D7" s="241" t="str">
        <f>+IF(B7="",""," Hundred ")</f>
        <v/>
      </c>
    </row>
    <row r="8" spans="1:15">
      <c r="A8" s="242">
        <f>-INT(A1/100000)*100+INT(A1/1000)</f>
        <v>0</v>
      </c>
      <c r="B8" s="240" t="str">
        <f t="shared" si="0"/>
        <v/>
      </c>
      <c r="D8" s="241" t="str">
        <f>IF((B8=""),IF(C8="",""," Thousand ")," Thousand ")</f>
        <v/>
      </c>
    </row>
    <row r="9" spans="1:15">
      <c r="A9" s="242">
        <f>-INT(A1/10000000)*100+INT(A1/100000)</f>
        <v>0</v>
      </c>
      <c r="B9" s="240" t="str">
        <f t="shared" si="0"/>
        <v/>
      </c>
      <c r="D9" s="241" t="str">
        <f>IF((B9=""),IF(C9="",""," Lac ")," Lac ")</f>
        <v/>
      </c>
    </row>
    <row r="10" spans="1:15">
      <c r="A10" s="242">
        <f>-INT(A1/1000000000)*100+INT(A1/10000000)</f>
        <v>0</v>
      </c>
      <c r="B10" s="243" t="str">
        <f t="shared" si="0"/>
        <v/>
      </c>
      <c r="D10" s="241" t="str">
        <f>IF((B10=""),IF(C10="",""," Crore ")," Crore ")</f>
        <v/>
      </c>
    </row>
    <row r="11" spans="1:15">
      <c r="A11" s="244">
        <f>-INT(A1/10000000000)*1000+INT(A1/1000000000)</f>
        <v>0</v>
      </c>
      <c r="B11" s="243" t="str">
        <f t="shared" si="0"/>
        <v/>
      </c>
      <c r="D11" s="241" t="str">
        <f>IF((B11=""),IF(C11="",""," Hundred ")," Hundred ")</f>
        <v/>
      </c>
    </row>
    <row r="13" spans="1:15">
      <c r="A13" s="245">
        <v>1</v>
      </c>
      <c r="B13" s="246" t="s">
        <v>187</v>
      </c>
    </row>
    <row r="14" spans="1:15">
      <c r="A14" s="245">
        <v>2</v>
      </c>
      <c r="B14" s="246" t="s">
        <v>188</v>
      </c>
    </row>
    <row r="15" spans="1:15">
      <c r="A15" s="245">
        <v>3</v>
      </c>
      <c r="B15" s="246" t="s">
        <v>189</v>
      </c>
    </row>
    <row r="16" spans="1:15">
      <c r="A16" s="245">
        <v>4</v>
      </c>
      <c r="B16" s="246" t="s">
        <v>190</v>
      </c>
    </row>
    <row r="17" spans="1:2">
      <c r="A17" s="245">
        <v>5</v>
      </c>
      <c r="B17" s="246" t="s">
        <v>191</v>
      </c>
    </row>
    <row r="18" spans="1:2">
      <c r="A18" s="245">
        <v>6</v>
      </c>
      <c r="B18" s="246" t="s">
        <v>192</v>
      </c>
    </row>
    <row r="19" spans="1:2">
      <c r="A19" s="245">
        <v>7</v>
      </c>
      <c r="B19" s="246" t="s">
        <v>193</v>
      </c>
    </row>
    <row r="20" spans="1:2">
      <c r="A20" s="245">
        <v>8</v>
      </c>
      <c r="B20" s="246" t="s">
        <v>194</v>
      </c>
    </row>
    <row r="21" spans="1:2">
      <c r="A21" s="245">
        <v>9</v>
      </c>
      <c r="B21" s="246" t="s">
        <v>195</v>
      </c>
    </row>
    <row r="22" spans="1:2">
      <c r="A22" s="245">
        <v>10</v>
      </c>
      <c r="B22" s="246" t="s">
        <v>196</v>
      </c>
    </row>
    <row r="23" spans="1:2">
      <c r="A23" s="245">
        <v>11</v>
      </c>
      <c r="B23" s="246" t="s">
        <v>197</v>
      </c>
    </row>
    <row r="24" spans="1:2">
      <c r="A24" s="245">
        <v>12</v>
      </c>
      <c r="B24" s="246" t="s">
        <v>198</v>
      </c>
    </row>
    <row r="25" spans="1:2">
      <c r="A25" s="245">
        <v>13</v>
      </c>
      <c r="B25" s="246" t="s">
        <v>199</v>
      </c>
    </row>
    <row r="26" spans="1:2">
      <c r="A26" s="245">
        <v>14</v>
      </c>
      <c r="B26" s="246" t="s">
        <v>200</v>
      </c>
    </row>
    <row r="27" spans="1:2">
      <c r="A27" s="245">
        <v>15</v>
      </c>
      <c r="B27" s="246" t="s">
        <v>201</v>
      </c>
    </row>
    <row r="28" spans="1:2">
      <c r="A28" s="245">
        <v>16</v>
      </c>
      <c r="B28" s="246" t="s">
        <v>202</v>
      </c>
    </row>
    <row r="29" spans="1:2">
      <c r="A29" s="245">
        <v>17</v>
      </c>
      <c r="B29" s="246" t="s">
        <v>203</v>
      </c>
    </row>
    <row r="30" spans="1:2">
      <c r="A30" s="245">
        <v>18</v>
      </c>
      <c r="B30" s="246" t="s">
        <v>204</v>
      </c>
    </row>
    <row r="31" spans="1:2">
      <c r="A31" s="245">
        <v>19</v>
      </c>
      <c r="B31" s="246" t="s">
        <v>205</v>
      </c>
    </row>
    <row r="32" spans="1:2">
      <c r="A32" s="245">
        <v>20</v>
      </c>
      <c r="B32" s="246" t="s">
        <v>206</v>
      </c>
    </row>
    <row r="33" spans="1:2">
      <c r="A33" s="245">
        <v>21</v>
      </c>
      <c r="B33" s="246" t="s">
        <v>207</v>
      </c>
    </row>
    <row r="34" spans="1:2">
      <c r="A34" s="245">
        <v>22</v>
      </c>
      <c r="B34" s="246" t="s">
        <v>208</v>
      </c>
    </row>
    <row r="35" spans="1:2">
      <c r="A35" s="245">
        <v>23</v>
      </c>
      <c r="B35" s="246" t="s">
        <v>209</v>
      </c>
    </row>
    <row r="36" spans="1:2">
      <c r="A36" s="245">
        <v>24</v>
      </c>
      <c r="B36" s="246" t="s">
        <v>210</v>
      </c>
    </row>
    <row r="37" spans="1:2">
      <c r="A37" s="245">
        <v>25</v>
      </c>
      <c r="B37" s="246" t="s">
        <v>211</v>
      </c>
    </row>
    <row r="38" spans="1:2">
      <c r="A38" s="245">
        <v>26</v>
      </c>
      <c r="B38" s="246" t="s">
        <v>212</v>
      </c>
    </row>
    <row r="39" spans="1:2">
      <c r="A39" s="245">
        <v>27</v>
      </c>
      <c r="B39" s="246" t="s">
        <v>213</v>
      </c>
    </row>
    <row r="40" spans="1:2">
      <c r="A40" s="245">
        <v>28</v>
      </c>
      <c r="B40" s="246" t="s">
        <v>214</v>
      </c>
    </row>
    <row r="41" spans="1:2">
      <c r="A41" s="245">
        <v>29</v>
      </c>
      <c r="B41" s="246" t="s">
        <v>215</v>
      </c>
    </row>
    <row r="42" spans="1:2">
      <c r="A42" s="245">
        <v>30</v>
      </c>
      <c r="B42" s="246" t="s">
        <v>216</v>
      </c>
    </row>
    <row r="43" spans="1:2">
      <c r="A43" s="245">
        <v>31</v>
      </c>
      <c r="B43" s="246" t="s">
        <v>217</v>
      </c>
    </row>
    <row r="44" spans="1:2">
      <c r="A44" s="245">
        <v>32</v>
      </c>
      <c r="B44" s="246" t="s">
        <v>218</v>
      </c>
    </row>
    <row r="45" spans="1:2">
      <c r="A45" s="245">
        <v>33</v>
      </c>
      <c r="B45" s="246" t="s">
        <v>219</v>
      </c>
    </row>
    <row r="46" spans="1:2">
      <c r="A46" s="245">
        <v>34</v>
      </c>
      <c r="B46" s="246" t="s">
        <v>220</v>
      </c>
    </row>
    <row r="47" spans="1:2">
      <c r="A47" s="245">
        <v>35</v>
      </c>
      <c r="B47" s="246" t="s">
        <v>10</v>
      </c>
    </row>
    <row r="48" spans="1:2">
      <c r="A48" s="245">
        <v>36</v>
      </c>
      <c r="B48" s="246" t="s">
        <v>221</v>
      </c>
    </row>
    <row r="49" spans="1:2">
      <c r="A49" s="245">
        <v>37</v>
      </c>
      <c r="B49" s="246" t="s">
        <v>222</v>
      </c>
    </row>
    <row r="50" spans="1:2">
      <c r="A50" s="245">
        <v>38</v>
      </c>
      <c r="B50" s="246" t="s">
        <v>223</v>
      </c>
    </row>
    <row r="51" spans="1:2">
      <c r="A51" s="245">
        <v>39</v>
      </c>
      <c r="B51" s="246" t="s">
        <v>224</v>
      </c>
    </row>
    <row r="52" spans="1:2">
      <c r="A52" s="245">
        <v>40</v>
      </c>
      <c r="B52" s="246" t="s">
        <v>225</v>
      </c>
    </row>
    <row r="53" spans="1:2">
      <c r="A53" s="245">
        <v>41</v>
      </c>
      <c r="B53" s="246" t="s">
        <v>226</v>
      </c>
    </row>
    <row r="54" spans="1:2">
      <c r="A54" s="245">
        <v>42</v>
      </c>
      <c r="B54" s="246" t="s">
        <v>227</v>
      </c>
    </row>
    <row r="55" spans="1:2">
      <c r="A55" s="245">
        <v>43</v>
      </c>
      <c r="B55" s="246" t="s">
        <v>228</v>
      </c>
    </row>
    <row r="56" spans="1:2">
      <c r="A56" s="245">
        <v>44</v>
      </c>
      <c r="B56" s="246" t="s">
        <v>229</v>
      </c>
    </row>
    <row r="57" spans="1:2">
      <c r="A57" s="245">
        <v>45</v>
      </c>
      <c r="B57" s="246" t="s">
        <v>230</v>
      </c>
    </row>
    <row r="58" spans="1:2">
      <c r="A58" s="245">
        <v>46</v>
      </c>
      <c r="B58" s="246" t="s">
        <v>231</v>
      </c>
    </row>
    <row r="59" spans="1:2">
      <c r="A59" s="245">
        <v>47</v>
      </c>
      <c r="B59" s="246" t="s">
        <v>232</v>
      </c>
    </row>
    <row r="60" spans="1:2">
      <c r="A60" s="245">
        <v>48</v>
      </c>
      <c r="B60" s="246" t="s">
        <v>233</v>
      </c>
    </row>
    <row r="61" spans="1:2">
      <c r="A61" s="245">
        <v>49</v>
      </c>
      <c r="B61" s="246" t="s">
        <v>234</v>
      </c>
    </row>
    <row r="62" spans="1:2">
      <c r="A62" s="245">
        <v>50</v>
      </c>
      <c r="B62" s="246" t="s">
        <v>235</v>
      </c>
    </row>
    <row r="63" spans="1:2">
      <c r="A63" s="245">
        <v>51</v>
      </c>
      <c r="B63" s="246" t="s">
        <v>236</v>
      </c>
    </row>
    <row r="64" spans="1:2">
      <c r="A64" s="245">
        <v>52</v>
      </c>
      <c r="B64" s="246" t="s">
        <v>237</v>
      </c>
    </row>
    <row r="65" spans="1:2">
      <c r="A65" s="245">
        <v>53</v>
      </c>
      <c r="B65" s="246" t="s">
        <v>238</v>
      </c>
    </row>
    <row r="66" spans="1:2">
      <c r="A66" s="245">
        <v>54</v>
      </c>
      <c r="B66" s="246" t="s">
        <v>239</v>
      </c>
    </row>
    <row r="67" spans="1:2">
      <c r="A67" s="245">
        <v>55</v>
      </c>
      <c r="B67" s="246" t="s">
        <v>240</v>
      </c>
    </row>
    <row r="68" spans="1:2">
      <c r="A68" s="245">
        <v>56</v>
      </c>
      <c r="B68" s="246" t="s">
        <v>241</v>
      </c>
    </row>
    <row r="69" spans="1:2">
      <c r="A69" s="245">
        <v>57</v>
      </c>
      <c r="B69" s="246" t="s">
        <v>242</v>
      </c>
    </row>
    <row r="70" spans="1:2">
      <c r="A70" s="245">
        <v>58</v>
      </c>
      <c r="B70" s="246" t="s">
        <v>243</v>
      </c>
    </row>
    <row r="71" spans="1:2">
      <c r="A71" s="245">
        <v>59</v>
      </c>
      <c r="B71" s="246" t="s">
        <v>244</v>
      </c>
    </row>
    <row r="72" spans="1:2">
      <c r="A72" s="245">
        <v>60</v>
      </c>
      <c r="B72" s="246" t="s">
        <v>245</v>
      </c>
    </row>
    <row r="73" spans="1:2">
      <c r="A73" s="245">
        <v>61</v>
      </c>
      <c r="B73" s="246" t="s">
        <v>246</v>
      </c>
    </row>
    <row r="74" spans="1:2">
      <c r="A74" s="245">
        <v>62</v>
      </c>
      <c r="B74" s="246" t="s">
        <v>247</v>
      </c>
    </row>
    <row r="75" spans="1:2">
      <c r="A75" s="245">
        <v>63</v>
      </c>
      <c r="B75" s="246" t="s">
        <v>248</v>
      </c>
    </row>
    <row r="76" spans="1:2">
      <c r="A76" s="245">
        <v>64</v>
      </c>
      <c r="B76" s="246" t="s">
        <v>249</v>
      </c>
    </row>
    <row r="77" spans="1:2">
      <c r="A77" s="245">
        <v>65</v>
      </c>
      <c r="B77" s="246" t="s">
        <v>250</v>
      </c>
    </row>
    <row r="78" spans="1:2">
      <c r="A78" s="245">
        <v>66</v>
      </c>
      <c r="B78" s="246" t="s">
        <v>251</v>
      </c>
    </row>
    <row r="79" spans="1:2">
      <c r="A79" s="245">
        <v>67</v>
      </c>
      <c r="B79" s="246" t="s">
        <v>252</v>
      </c>
    </row>
    <row r="80" spans="1:2">
      <c r="A80" s="245">
        <v>68</v>
      </c>
      <c r="B80" s="246" t="s">
        <v>253</v>
      </c>
    </row>
    <row r="81" spans="1:2">
      <c r="A81" s="245">
        <v>69</v>
      </c>
      <c r="B81" s="246" t="s">
        <v>254</v>
      </c>
    </row>
    <row r="82" spans="1:2">
      <c r="A82" s="245">
        <v>70</v>
      </c>
      <c r="B82" s="246" t="s">
        <v>255</v>
      </c>
    </row>
    <row r="83" spans="1:2">
      <c r="A83" s="245">
        <v>71</v>
      </c>
      <c r="B83" s="246" t="s">
        <v>256</v>
      </c>
    </row>
    <row r="84" spans="1:2">
      <c r="A84" s="245">
        <v>72</v>
      </c>
      <c r="B84" s="246" t="s">
        <v>257</v>
      </c>
    </row>
    <row r="85" spans="1:2">
      <c r="A85" s="245">
        <v>73</v>
      </c>
      <c r="B85" s="246" t="s">
        <v>258</v>
      </c>
    </row>
    <row r="86" spans="1:2">
      <c r="A86" s="245">
        <v>74</v>
      </c>
      <c r="B86" s="246" t="s">
        <v>259</v>
      </c>
    </row>
    <row r="87" spans="1:2">
      <c r="A87" s="245">
        <v>75</v>
      </c>
      <c r="B87" s="246" t="s">
        <v>260</v>
      </c>
    </row>
    <row r="88" spans="1:2">
      <c r="A88" s="245">
        <v>76</v>
      </c>
      <c r="B88" s="246" t="s">
        <v>261</v>
      </c>
    </row>
    <row r="89" spans="1:2">
      <c r="A89" s="245">
        <v>77</v>
      </c>
      <c r="B89" s="246" t="s">
        <v>262</v>
      </c>
    </row>
    <row r="90" spans="1:2">
      <c r="A90" s="245">
        <v>78</v>
      </c>
      <c r="B90" s="246" t="s">
        <v>263</v>
      </c>
    </row>
    <row r="91" spans="1:2">
      <c r="A91" s="245">
        <v>79</v>
      </c>
      <c r="B91" s="246" t="s">
        <v>264</v>
      </c>
    </row>
    <row r="92" spans="1:2">
      <c r="A92" s="245">
        <v>80</v>
      </c>
      <c r="B92" s="246" t="s">
        <v>265</v>
      </c>
    </row>
    <row r="93" spans="1:2">
      <c r="A93" s="245">
        <v>81</v>
      </c>
      <c r="B93" s="246" t="s">
        <v>266</v>
      </c>
    </row>
    <row r="94" spans="1:2">
      <c r="A94" s="245">
        <v>82</v>
      </c>
      <c r="B94" s="246" t="s">
        <v>267</v>
      </c>
    </row>
    <row r="95" spans="1:2">
      <c r="A95" s="245">
        <v>83</v>
      </c>
      <c r="B95" s="246" t="s">
        <v>268</v>
      </c>
    </row>
    <row r="96" spans="1:2">
      <c r="A96" s="245">
        <v>84</v>
      </c>
      <c r="B96" s="246" t="s">
        <v>269</v>
      </c>
    </row>
    <row r="97" spans="1:2">
      <c r="A97" s="245">
        <v>85</v>
      </c>
      <c r="B97" s="246" t="s">
        <v>270</v>
      </c>
    </row>
    <row r="98" spans="1:2">
      <c r="A98" s="245">
        <v>86</v>
      </c>
      <c r="B98" s="246" t="s">
        <v>271</v>
      </c>
    </row>
    <row r="99" spans="1:2">
      <c r="A99" s="245">
        <v>87</v>
      </c>
      <c r="B99" s="246" t="s">
        <v>272</v>
      </c>
    </row>
    <row r="100" spans="1:2">
      <c r="A100" s="245">
        <v>88</v>
      </c>
      <c r="B100" s="246" t="s">
        <v>273</v>
      </c>
    </row>
    <row r="101" spans="1:2">
      <c r="A101" s="245">
        <v>89</v>
      </c>
      <c r="B101" s="246" t="s">
        <v>274</v>
      </c>
    </row>
    <row r="102" spans="1:2">
      <c r="A102" s="245">
        <v>90</v>
      </c>
      <c r="B102" s="246" t="s">
        <v>275</v>
      </c>
    </row>
    <row r="103" spans="1:2">
      <c r="A103" s="245">
        <v>91</v>
      </c>
      <c r="B103" s="246" t="s">
        <v>276</v>
      </c>
    </row>
    <row r="104" spans="1:2">
      <c r="A104" s="245">
        <v>92</v>
      </c>
      <c r="B104" s="246" t="s">
        <v>277</v>
      </c>
    </row>
    <row r="105" spans="1:2">
      <c r="A105" s="245">
        <v>93</v>
      </c>
      <c r="B105" s="246" t="s">
        <v>278</v>
      </c>
    </row>
    <row r="106" spans="1:2">
      <c r="A106" s="245">
        <v>94</v>
      </c>
      <c r="B106" s="246" t="s">
        <v>279</v>
      </c>
    </row>
    <row r="107" spans="1:2">
      <c r="A107" s="245">
        <v>95</v>
      </c>
      <c r="B107" s="246" t="s">
        <v>280</v>
      </c>
    </row>
    <row r="108" spans="1:2">
      <c r="A108" s="245">
        <v>96</v>
      </c>
      <c r="B108" s="246" t="s">
        <v>281</v>
      </c>
    </row>
    <row r="109" spans="1:2">
      <c r="A109" s="245">
        <v>97</v>
      </c>
      <c r="B109" s="246" t="s">
        <v>282</v>
      </c>
    </row>
    <row r="110" spans="1:2">
      <c r="A110" s="245">
        <v>98</v>
      </c>
      <c r="B110" s="246" t="s">
        <v>283</v>
      </c>
    </row>
    <row r="111" spans="1:2">
      <c r="A111" s="245">
        <v>99</v>
      </c>
      <c r="B111" s="246" t="s">
        <v>284</v>
      </c>
    </row>
    <row r="112" spans="1:2">
      <c r="A112" s="245">
        <v>100</v>
      </c>
      <c r="B112" s="246" t="s">
        <v>285</v>
      </c>
    </row>
  </sheetData>
  <sheetProtection password="8F0B" sheet="1" objects="1" scenarios="1" selectLockedCells="1" selectUnlockedCells="1"/>
  <customSheetViews>
    <customSheetView guid="{EE1EF9E3-13BF-4B61-B562-C1E8D153AF15}"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 guid="{52F2C04E-6775-4163-A63C-A853FCC713DD}"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8"/>
  <sheetData/>
  <customSheetViews>
    <customSheetView guid="{EE1EF9E3-13BF-4B61-B562-C1E8D153AF15}"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 guid="{52F2C04E-6775-4163-A63C-A853FCC713DD}"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0"/>
  <sheetViews>
    <sheetView showGridLines="0" view="pageBreakPreview" zoomScaleNormal="100" zoomScaleSheetLayoutView="100" workbookViewId="0">
      <selection activeCell="D6" sqref="D6:G6"/>
    </sheetView>
  </sheetViews>
  <sheetFormatPr defaultColWidth="9.109375" defaultRowHeight="14.4"/>
  <cols>
    <col min="1" max="1" width="9.109375" style="475" customWidth="1"/>
    <col min="2" max="2" width="33" style="476" customWidth="1"/>
    <col min="3" max="3" width="11.6640625" style="476" customWidth="1"/>
    <col min="4" max="5" width="6.44140625" style="476" customWidth="1"/>
    <col min="6" max="6" width="6.44140625" style="490" customWidth="1"/>
    <col min="7" max="7" width="39" style="490" customWidth="1"/>
    <col min="8" max="8" width="11.88671875" style="490" hidden="1" customWidth="1"/>
    <col min="9" max="9" width="20.33203125" style="490" hidden="1" customWidth="1"/>
    <col min="10" max="25" width="11.88671875" style="490" hidden="1" customWidth="1"/>
    <col min="26" max="26" width="9.109375" style="475" hidden="1" customWidth="1"/>
    <col min="27" max="27" width="15.33203125" style="475" hidden="1" customWidth="1"/>
    <col min="28" max="29" width="9.109375" style="475" hidden="1" customWidth="1"/>
    <col min="30" max="16384" width="9.109375" style="475"/>
  </cols>
  <sheetData>
    <row r="1" spans="1:29" s="472" customFormat="1" ht="38.4" customHeight="1">
      <c r="B1" s="630" t="str">
        <f>Basic!B1</f>
        <v>“Nagda Solar PV Power Plant Package SP01” associated with Nagda Solar Power Project</v>
      </c>
      <c r="C1" s="631"/>
      <c r="D1" s="631"/>
      <c r="E1" s="631"/>
      <c r="F1" s="631"/>
      <c r="G1" s="631"/>
      <c r="H1" s="473"/>
      <c r="I1" s="473"/>
      <c r="J1" s="473"/>
      <c r="K1" s="473"/>
      <c r="L1" s="473"/>
      <c r="M1" s="473"/>
      <c r="N1" s="473"/>
      <c r="O1" s="473"/>
      <c r="P1" s="473"/>
      <c r="Q1" s="473"/>
      <c r="R1" s="473"/>
      <c r="S1" s="473"/>
      <c r="T1" s="473"/>
      <c r="U1" s="473"/>
      <c r="V1" s="473"/>
      <c r="W1" s="473"/>
      <c r="X1" s="473"/>
      <c r="Y1" s="473"/>
      <c r="AA1" s="474"/>
      <c r="AB1" s="474"/>
      <c r="AC1" s="474"/>
    </row>
    <row r="2" spans="1:29" ht="20.100000000000001" customHeight="1">
      <c r="B2" s="656" t="str">
        <f>"Specification No.: " &amp; Basic!B3</f>
        <v>Specification No.: 5002002376/OTHERS/DOM/A02-CC CS -3</v>
      </c>
      <c r="C2" s="656"/>
      <c r="D2" s="656"/>
      <c r="E2" s="656"/>
      <c r="F2" s="656"/>
      <c r="G2" s="656"/>
      <c r="H2" s="476"/>
      <c r="I2" s="476"/>
      <c r="J2" s="476"/>
      <c r="K2" s="476"/>
      <c r="L2" s="476"/>
      <c r="M2" s="476"/>
      <c r="N2" s="476"/>
      <c r="O2" s="476"/>
      <c r="P2" s="476"/>
      <c r="Q2" s="476"/>
      <c r="R2" s="476"/>
      <c r="S2" s="476"/>
      <c r="T2" s="476"/>
      <c r="U2" s="476"/>
      <c r="V2" s="476"/>
      <c r="W2" s="476"/>
      <c r="X2" s="476"/>
      <c r="Y2" s="476"/>
      <c r="AA2" s="477" t="s">
        <v>612</v>
      </c>
      <c r="AB2" s="478">
        <v>1</v>
      </c>
      <c r="AC2" s="479"/>
    </row>
    <row r="3" spans="1:29" ht="12" customHeight="1">
      <c r="B3" s="480"/>
      <c r="C3" s="480"/>
      <c r="D3" s="480"/>
      <c r="E3" s="480"/>
      <c r="F3" s="476"/>
      <c r="G3" s="476"/>
      <c r="H3" s="476"/>
      <c r="I3" s="476"/>
      <c r="J3" s="476"/>
      <c r="K3" s="476"/>
      <c r="L3" s="476"/>
      <c r="M3" s="481" t="s">
        <v>609</v>
      </c>
      <c r="N3" s="476"/>
      <c r="O3" s="476"/>
      <c r="P3" s="476"/>
      <c r="Q3" s="476"/>
      <c r="R3" s="476"/>
      <c r="S3" s="476"/>
      <c r="T3" s="476"/>
      <c r="U3" s="476"/>
      <c r="V3" s="476"/>
      <c r="W3" s="476"/>
      <c r="X3" s="476"/>
      <c r="Y3" s="476"/>
      <c r="AA3" s="477" t="s">
        <v>723</v>
      </c>
      <c r="AB3" s="478">
        <v>2</v>
      </c>
      <c r="AC3" s="479"/>
    </row>
    <row r="4" spans="1:29" ht="20.100000000000001" customHeight="1">
      <c r="B4" s="657" t="s">
        <v>170</v>
      </c>
      <c r="C4" s="657"/>
      <c r="D4" s="657"/>
      <c r="E4" s="657"/>
      <c r="F4" s="657"/>
      <c r="G4" s="657"/>
      <c r="H4" s="476"/>
      <c r="I4" s="476"/>
      <c r="J4" s="476"/>
      <c r="K4" s="476"/>
      <c r="L4" s="476"/>
      <c r="M4" s="481" t="s">
        <v>474</v>
      </c>
      <c r="N4" s="476"/>
      <c r="O4" s="476"/>
      <c r="P4" s="476"/>
      <c r="Q4" s="476"/>
      <c r="R4" s="476"/>
      <c r="S4" s="476"/>
      <c r="T4" s="476"/>
      <c r="U4" s="476"/>
      <c r="V4" s="476"/>
      <c r="W4" s="476"/>
      <c r="X4" s="476"/>
      <c r="Y4" s="476"/>
      <c r="AA4" s="477"/>
      <c r="AB4" s="478"/>
      <c r="AC4" s="479"/>
    </row>
    <row r="5" spans="1:29" ht="12" customHeight="1">
      <c r="B5" s="482"/>
      <c r="C5" s="482"/>
      <c r="F5" s="476"/>
      <c r="G5" s="476"/>
      <c r="H5" s="476"/>
      <c r="I5" s="476"/>
      <c r="J5" s="476"/>
      <c r="K5" s="476"/>
      <c r="L5" s="476"/>
      <c r="M5" s="476"/>
      <c r="N5" s="476"/>
      <c r="O5" s="476"/>
      <c r="P5" s="476"/>
      <c r="Q5" s="476"/>
      <c r="R5" s="476"/>
      <c r="S5" s="476"/>
      <c r="T5" s="476"/>
      <c r="U5" s="476"/>
      <c r="V5" s="476"/>
      <c r="W5" s="476"/>
      <c r="X5" s="476"/>
      <c r="Y5" s="476"/>
      <c r="AA5" s="479"/>
      <c r="AB5" s="479"/>
      <c r="AC5" s="479"/>
    </row>
    <row r="6" spans="1:29" s="472" customFormat="1" ht="43.5" customHeight="1">
      <c r="B6" s="483" t="s">
        <v>166</v>
      </c>
      <c r="C6" s="484"/>
      <c r="D6" s="658" t="s">
        <v>612</v>
      </c>
      <c r="E6" s="659"/>
      <c r="F6" s="659"/>
      <c r="G6" s="660"/>
      <c r="H6" s="485"/>
      <c r="I6" s="511" t="str">
        <f>D6</f>
        <v>Sole Bidder</v>
      </c>
      <c r="J6" s="512">
        <f>IF(I6="JV (Joint Venture)",1,2)</f>
        <v>2</v>
      </c>
      <c r="K6" s="485"/>
      <c r="L6" s="485"/>
      <c r="M6" s="485"/>
      <c r="N6" s="485"/>
      <c r="O6" s="485"/>
      <c r="P6" s="485"/>
      <c r="Q6" s="485"/>
      <c r="R6" s="485"/>
      <c r="S6" s="485"/>
      <c r="U6" s="485"/>
      <c r="V6" s="485"/>
      <c r="W6" s="485"/>
      <c r="X6" s="485"/>
      <c r="Y6" s="485"/>
      <c r="AA6" s="487">
        <f>IF(D6= "Sole Bidder", 0, D7)</f>
        <v>0</v>
      </c>
      <c r="AB6" s="474"/>
      <c r="AC6" s="474"/>
    </row>
    <row r="7" spans="1:29" ht="50.1" customHeight="1">
      <c r="A7" s="488"/>
      <c r="B7" s="483" t="str">
        <f>IF(D6= "JV (Joint Venture)", "Total Nos. of  Partners in the JV [excluding the Lead Partner]", "")</f>
        <v/>
      </c>
      <c r="C7" s="489"/>
      <c r="D7" s="661"/>
      <c r="E7" s="662"/>
      <c r="F7" s="662"/>
      <c r="G7" s="663"/>
      <c r="I7" s="511"/>
      <c r="J7" s="511"/>
      <c r="AA7" s="479"/>
      <c r="AB7" s="479"/>
      <c r="AC7" s="479"/>
    </row>
    <row r="8" spans="1:29" ht="42.75" customHeight="1">
      <c r="B8" s="652" t="s">
        <v>613</v>
      </c>
      <c r="C8" s="652"/>
      <c r="D8" s="653"/>
      <c r="E8" s="653"/>
      <c r="F8" s="653"/>
      <c r="G8" s="653"/>
      <c r="I8" s="511" t="s">
        <v>722</v>
      </c>
      <c r="J8" s="512">
        <f>IF(I8="No",1,2)</f>
        <v>2</v>
      </c>
      <c r="K8" s="486">
        <f>IF(J8="No",1,2)</f>
        <v>2</v>
      </c>
      <c r="L8" s="490">
        <f>IF(AND(D6="JV (Joint Venture)",D7=1),1,0)</f>
        <v>0</v>
      </c>
    </row>
    <row r="9" spans="1:29" ht="42.75" customHeight="1">
      <c r="B9" s="506" t="s">
        <v>616</v>
      </c>
      <c r="C9" s="507"/>
      <c r="D9" s="649"/>
      <c r="E9" s="650"/>
      <c r="F9" s="650"/>
      <c r="G9" s="651"/>
      <c r="I9" s="511"/>
      <c r="J9" s="512"/>
      <c r="K9" s="486"/>
    </row>
    <row r="10" spans="1:29" ht="20.100000000000001" customHeight="1">
      <c r="B10" s="470" t="str">
        <f>IF(D6= "Sole Bidder", "Name of Sole Bidder", "Name of Lead Partner")</f>
        <v>Name of Sole Bidder</v>
      </c>
      <c r="C10" s="491"/>
      <c r="D10" s="649"/>
      <c r="E10" s="650"/>
      <c r="F10" s="650"/>
      <c r="G10" s="651"/>
      <c r="I10" s="511"/>
      <c r="J10" s="511"/>
    </row>
    <row r="11" spans="1:29" ht="20.100000000000001" customHeight="1">
      <c r="B11" s="471" t="str">
        <f>IF(D6= "Sole Bidder", "Address of Sole Bidder", "Address of Lead Partner")</f>
        <v>Address of Sole Bidder</v>
      </c>
      <c r="C11" s="492"/>
      <c r="D11" s="649"/>
      <c r="E11" s="650"/>
      <c r="F11" s="650"/>
      <c r="G11" s="651"/>
      <c r="I11" s="511"/>
      <c r="J11" s="511"/>
    </row>
    <row r="12" spans="1:29" ht="20.100000000000001" customHeight="1">
      <c r="B12" s="493"/>
      <c r="C12" s="494"/>
      <c r="D12" s="649"/>
      <c r="E12" s="650"/>
      <c r="F12" s="650"/>
      <c r="G12" s="651"/>
      <c r="I12" s="511"/>
      <c r="J12" s="511"/>
    </row>
    <row r="13" spans="1:29" ht="20.100000000000001" customHeight="1">
      <c r="B13" s="495"/>
      <c r="C13" s="496"/>
      <c r="D13" s="649"/>
      <c r="E13" s="650"/>
      <c r="F13" s="650"/>
      <c r="G13" s="651"/>
      <c r="I13" s="511" t="s">
        <v>618</v>
      </c>
      <c r="J13" s="511">
        <f>D8</f>
        <v>0</v>
      </c>
    </row>
    <row r="14" spans="1:29" ht="20.100000000000001" customHeight="1"/>
    <row r="15" spans="1:29" ht="20.100000000000001" customHeight="1">
      <c r="B15" s="470" t="str">
        <f>IF(D7=1, "Name of other Partner","Name of other Partner - 1")</f>
        <v>Name of other Partner - 1</v>
      </c>
      <c r="C15" s="491"/>
      <c r="D15" s="649"/>
      <c r="E15" s="650"/>
      <c r="F15" s="650"/>
      <c r="G15" s="651"/>
    </row>
    <row r="16" spans="1:29" ht="20.100000000000001" customHeight="1">
      <c r="B16" s="471" t="str">
        <f>IF(D7=1, "Address of other Partner","Address of other Partner - 1")</f>
        <v>Address of other Partner - 1</v>
      </c>
      <c r="C16" s="492"/>
      <c r="D16" s="649"/>
      <c r="E16" s="650"/>
      <c r="F16" s="650"/>
      <c r="G16" s="651"/>
    </row>
    <row r="17" spans="2:25" ht="20.100000000000001" customHeight="1">
      <c r="B17" s="493"/>
      <c r="C17" s="494"/>
      <c r="D17" s="649"/>
      <c r="E17" s="650"/>
      <c r="F17" s="650"/>
      <c r="G17" s="651"/>
    </row>
    <row r="18" spans="2:25" ht="20.100000000000001" customHeight="1">
      <c r="B18" s="495"/>
      <c r="C18" s="496"/>
      <c r="D18" s="649"/>
      <c r="E18" s="650"/>
      <c r="F18" s="650"/>
      <c r="G18" s="651"/>
      <c r="I18" s="490" t="s">
        <v>631</v>
      </c>
    </row>
    <row r="19" spans="2:25" ht="20.100000000000001" customHeight="1">
      <c r="I19" s="490" t="s">
        <v>632</v>
      </c>
    </row>
    <row r="20" spans="2:25" ht="20.100000000000001" customHeight="1">
      <c r="B20" s="470" t="s">
        <v>610</v>
      </c>
      <c r="C20" s="491"/>
      <c r="D20" s="649"/>
      <c r="E20" s="650"/>
      <c r="F20" s="650"/>
      <c r="G20" s="651"/>
      <c r="I20" s="490" t="s">
        <v>633</v>
      </c>
    </row>
    <row r="21" spans="2:25" ht="20.100000000000001" customHeight="1">
      <c r="B21" s="471" t="s">
        <v>611</v>
      </c>
      <c r="C21" s="492"/>
      <c r="D21" s="649"/>
      <c r="E21" s="650"/>
      <c r="F21" s="650"/>
      <c r="G21" s="651"/>
    </row>
    <row r="22" spans="2:25" ht="20.100000000000001" customHeight="1">
      <c r="B22" s="493"/>
      <c r="C22" s="494"/>
      <c r="D22" s="649"/>
      <c r="E22" s="650"/>
      <c r="F22" s="650"/>
      <c r="G22" s="651"/>
    </row>
    <row r="23" spans="2:25" ht="20.100000000000001" customHeight="1">
      <c r="B23" s="495"/>
      <c r="C23" s="496"/>
      <c r="D23" s="649"/>
      <c r="E23" s="650"/>
      <c r="F23" s="650"/>
      <c r="G23" s="651"/>
    </row>
    <row r="24" spans="2:25" ht="20.100000000000001" customHeight="1">
      <c r="B24" s="497"/>
      <c r="C24" s="497"/>
    </row>
    <row r="25" spans="2:25" ht="21" customHeight="1">
      <c r="B25" s="498" t="s">
        <v>171</v>
      </c>
      <c r="C25" s="499"/>
      <c r="D25" s="649"/>
      <c r="E25" s="650"/>
      <c r="F25" s="650"/>
      <c r="G25" s="651"/>
    </row>
    <row r="26" spans="2:25" ht="21" customHeight="1">
      <c r="B26" s="498" t="s">
        <v>172</v>
      </c>
      <c r="C26" s="499"/>
      <c r="D26" s="649"/>
      <c r="E26" s="650"/>
      <c r="F26" s="650"/>
      <c r="G26" s="651"/>
    </row>
    <row r="27" spans="2:25" ht="21" customHeight="1">
      <c r="B27" s="500"/>
      <c r="C27" s="500"/>
      <c r="D27" s="501"/>
    </row>
    <row r="28" spans="2:25" s="472" customFormat="1" ht="21" customHeight="1">
      <c r="B28" s="498" t="s">
        <v>614</v>
      </c>
      <c r="C28" s="499"/>
      <c r="D28" s="502"/>
      <c r="E28" s="503"/>
      <c r="F28" s="502"/>
      <c r="G28" s="504" t="str">
        <f>IF(D28&gt;H28, "Invalid Date !", "")</f>
        <v/>
      </c>
      <c r="H28" s="505">
        <f>IF(E28="Feb",29,IF(OR(E28="Apr", E28="Jun", E28="Sep", E28="Nov"),30,31))</f>
        <v>31</v>
      </c>
      <c r="I28" s="476"/>
      <c r="J28" s="476"/>
      <c r="K28" s="476"/>
      <c r="L28" s="476"/>
      <c r="M28" s="476"/>
      <c r="N28" s="476"/>
      <c r="O28" s="476"/>
      <c r="P28" s="476"/>
      <c r="Q28" s="476"/>
      <c r="R28" s="476"/>
      <c r="S28" s="476"/>
      <c r="T28" s="476"/>
      <c r="U28" s="476"/>
      <c r="V28" s="476"/>
      <c r="W28" s="476"/>
      <c r="X28" s="476"/>
      <c r="Y28" s="476"/>
    </row>
    <row r="29" spans="2:25" ht="21" customHeight="1">
      <c r="B29" s="498" t="s">
        <v>615</v>
      </c>
      <c r="C29" s="499"/>
      <c r="D29" s="649"/>
      <c r="E29" s="654"/>
      <c r="F29" s="654"/>
      <c r="G29" s="655"/>
    </row>
    <row r="30" spans="2:25">
      <c r="E30" s="490"/>
    </row>
  </sheetData>
  <sheetProtection algorithmName="SHA-512" hashValue="I+TdkO/m1LJXbWX9NzdT24HmEzxM4KPSx/wuVWxX3vMvsT0zizY6rR87QJpoLo9M+nuHy1ksAtgS854pI7BrJQ==" saltValue="LhABPo7mLJxMmwRcqjxVww==" spinCount="100000" sheet="1" selectLockedCells="1"/>
  <dataConsolidate/>
  <customSheetViews>
    <customSheetView guid="{EE1EF9E3-13BF-4B61-B562-C1E8D153AF15}" showPageBreaks="1" showGridLines="0" printArea="1" hiddenColumns="1" view="pageBreakPreview">
      <selection activeCell="D6" sqref="D6:G6"/>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 guid="{52F2C04E-6775-4163-A63C-A853FCC713DD}" showPageBreaks="1" showGridLines="0" printArea="1" hiddenColumns="1" view="pageBreakPreview">
      <selection activeCell="D29" sqref="D29:G29"/>
      <pageMargins left="0.75" right="0.75" top="0.69" bottom="0.7" header="0.4" footer="0.37"/>
      <pageSetup scale="96" orientation="portrait" r:id="rId9"/>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20:C23">
    <cfRule type="expression" dxfId="28" priority="3">
      <formula>$AA$6&lt;2</formula>
    </cfRule>
  </conditionalFormatting>
  <conditionalFormatting sqref="B15:C18">
    <cfRule type="expression" dxfId="27" priority="4">
      <formula>$AA$6&lt;1</formula>
    </cfRule>
  </conditionalFormatting>
  <conditionalFormatting sqref="B7:G7">
    <cfRule type="expression" dxfId="26" priority="5">
      <formula>$D$6="Sole Bidder"</formula>
    </cfRule>
  </conditionalFormatting>
  <conditionalFormatting sqref="D15:G23">
    <cfRule type="expression" dxfId="25" priority="2" stopIfTrue="1">
      <formula>$D$6="Sole Bidder"</formula>
    </cfRule>
  </conditionalFormatting>
  <conditionalFormatting sqref="D20:G23">
    <cfRule type="expression" dxfId="24" priority="1">
      <formula>$L$8=1</formula>
    </cfRule>
  </conditionalFormatting>
  <dataValidations count="7">
    <dataValidation type="list" allowBlank="1" showInputMessage="1" showErrorMessage="1" sqref="F28" xr:uid="{00000000-0002-0000-0200-000000000000}">
      <formula1>"2022"</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10"/>
  <headerFooter alignWithMargins="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SheetLayoutView="100" workbookViewId="0">
      <selection activeCell="A22" sqref="A22:E22"/>
    </sheetView>
  </sheetViews>
  <sheetFormatPr defaultColWidth="9.109375" defaultRowHeight="14.4"/>
  <cols>
    <col min="1" max="1" width="12.109375" style="30" customWidth="1"/>
    <col min="2" max="2" width="15.6640625" style="30" customWidth="1"/>
    <col min="3" max="3" width="11.44140625" style="30" customWidth="1"/>
    <col min="4" max="4" width="45.33203125" style="30" customWidth="1"/>
    <col min="5" max="5" width="40.88671875" style="30" customWidth="1"/>
    <col min="6" max="6" width="12.88671875" style="43" customWidth="1"/>
    <col min="7" max="7" width="9.6640625" style="43" hidden="1" customWidth="1"/>
    <col min="8" max="8" width="18" style="43" hidden="1" customWidth="1"/>
    <col min="9" max="25" width="9.6640625" style="43" customWidth="1"/>
    <col min="26" max="26" width="18" style="166" customWidth="1"/>
    <col min="27" max="27" width="9.109375" style="52"/>
    <col min="28" max="28" width="9.109375" style="25"/>
    <col min="29" max="16384" width="9.109375" style="26"/>
  </cols>
  <sheetData>
    <row r="1" spans="1:46" ht="27" customHeight="1">
      <c r="A1" s="665" t="str">
        <f>Basic!A3&amp;Basic!B3</f>
        <v>Specification No. :5002002376/OTHERS/DOM/A02-CC CS -3</v>
      </c>
      <c r="B1" s="665"/>
      <c r="C1" s="665"/>
      <c r="D1" s="665"/>
      <c r="E1" s="372" t="str">
        <f>"Attachment-3(JV) " &amp; AT1</f>
        <v xml:space="preserve">Attachment-3(JV) </v>
      </c>
      <c r="F1" s="74"/>
      <c r="G1" s="74"/>
      <c r="H1" s="74"/>
      <c r="I1" s="74"/>
      <c r="J1" s="74"/>
      <c r="K1" s="74"/>
      <c r="L1" s="74"/>
      <c r="M1" s="74"/>
      <c r="N1" s="74"/>
      <c r="O1" s="74"/>
      <c r="P1" s="74"/>
      <c r="Q1" s="74"/>
      <c r="R1" s="74"/>
      <c r="S1" s="74"/>
      <c r="T1" s="74"/>
      <c r="U1" s="74"/>
      <c r="V1" s="74"/>
      <c r="W1" s="74"/>
      <c r="X1" s="74"/>
      <c r="Y1" s="74"/>
      <c r="Z1" s="172" t="str">
        <f>'Names of Bidder'!D6</f>
        <v>Sole Bidder</v>
      </c>
      <c r="AT1" s="170"/>
    </row>
    <row r="2" spans="1:46" ht="10.5" customHeight="1">
      <c r="Z2" s="172">
        <f>'Names of Bidder'!G6</f>
        <v>0</v>
      </c>
    </row>
    <row r="3" spans="1:46" ht="82.5" customHeight="1">
      <c r="A3" s="630" t="str">
        <f>Basic!B1</f>
        <v>“Nagda Solar PV Power Plant Package SP01” associated with Nagda Solar Power Project</v>
      </c>
      <c r="B3" s="631"/>
      <c r="C3" s="631"/>
      <c r="D3" s="631"/>
      <c r="E3" s="631"/>
      <c r="F3" s="75"/>
      <c r="G3" s="75"/>
      <c r="H3" s="75"/>
      <c r="I3" s="75"/>
      <c r="J3" s="75"/>
      <c r="K3" s="75"/>
      <c r="L3" s="75"/>
      <c r="M3" s="75"/>
      <c r="N3" s="75"/>
      <c r="O3" s="75"/>
      <c r="P3" s="75"/>
      <c r="Q3" s="75"/>
      <c r="R3" s="75"/>
      <c r="S3" s="75"/>
      <c r="T3" s="75"/>
      <c r="U3" s="75"/>
      <c r="V3" s="75"/>
      <c r="W3" s="75"/>
      <c r="X3" s="75"/>
      <c r="Y3" s="75"/>
      <c r="Z3" s="173"/>
      <c r="AA3" s="76"/>
      <c r="AB3" s="27"/>
    </row>
    <row r="4" spans="1:46" ht="20.100000000000001" customHeight="1">
      <c r="A4" s="29"/>
      <c r="AB4" s="31"/>
      <c r="AC4" s="11"/>
    </row>
    <row r="5" spans="1:46" ht="20.100000000000001" customHeight="1">
      <c r="A5" s="666" t="s">
        <v>343</v>
      </c>
      <c r="B5" s="666"/>
      <c r="C5" s="666"/>
      <c r="D5" s="666"/>
      <c r="E5" s="666"/>
      <c r="F5" s="77"/>
      <c r="G5" s="77"/>
      <c r="H5" s="77"/>
      <c r="I5" s="77"/>
      <c r="J5" s="77"/>
      <c r="K5" s="77"/>
      <c r="L5" s="77"/>
      <c r="M5" s="77"/>
      <c r="N5" s="77"/>
      <c r="O5" s="77"/>
      <c r="P5" s="77"/>
      <c r="Q5" s="77"/>
      <c r="R5" s="77"/>
      <c r="S5" s="77"/>
      <c r="T5" s="77"/>
      <c r="U5" s="77"/>
      <c r="V5" s="77"/>
      <c r="W5" s="77"/>
      <c r="X5" s="77"/>
      <c r="Y5" s="77"/>
      <c r="Z5" s="174"/>
      <c r="AB5" s="31"/>
      <c r="AC5" s="13"/>
    </row>
    <row r="6" spans="1:46" ht="20.100000000000001" customHeight="1">
      <c r="A6" s="33"/>
      <c r="AB6" s="31"/>
      <c r="AC6" s="13"/>
    </row>
    <row r="7" spans="1:46" ht="20.100000000000001" customHeight="1">
      <c r="A7" s="34" t="str">
        <f>"Bidder’s Name and Address (" &amp; MID('Names of Bidder'!B10,9, 20) &amp; ") :"</f>
        <v>Bidder’s Name and Address (Sole Bidder) :</v>
      </c>
      <c r="E7" s="16" t="s">
        <v>348</v>
      </c>
      <c r="F7" s="16"/>
      <c r="G7" s="16"/>
      <c r="H7" s="16"/>
      <c r="I7" s="16"/>
      <c r="J7" s="16"/>
      <c r="K7" s="16"/>
      <c r="L7" s="16"/>
      <c r="M7" s="16"/>
      <c r="N7" s="16"/>
      <c r="O7" s="16"/>
      <c r="P7" s="16"/>
      <c r="Q7" s="16"/>
      <c r="R7" s="16"/>
      <c r="S7" s="16"/>
      <c r="T7" s="16"/>
      <c r="U7" s="16"/>
      <c r="V7" s="16"/>
      <c r="W7" s="16"/>
      <c r="X7" s="16"/>
      <c r="Y7" s="16"/>
      <c r="AB7" s="31"/>
      <c r="AC7" s="13"/>
    </row>
    <row r="8" spans="1:46" ht="36" customHeight="1">
      <c r="A8" s="664" t="str">
        <f>IF('Names of Bidder'!D6= "JV (Joint Venture)", "JV of " &amp; Z8, "")</f>
        <v/>
      </c>
      <c r="B8" s="664"/>
      <c r="C8" s="664"/>
      <c r="D8" s="664"/>
      <c r="E8" s="12" t="s">
        <v>350</v>
      </c>
      <c r="F8" s="16"/>
      <c r="G8" s="16"/>
      <c r="I8" s="16"/>
      <c r="J8" s="16"/>
      <c r="K8" s="16"/>
      <c r="L8" s="16"/>
      <c r="M8" s="16"/>
      <c r="N8" s="16"/>
      <c r="O8" s="16"/>
      <c r="P8" s="16"/>
      <c r="Q8" s="16"/>
      <c r="R8" s="16"/>
      <c r="S8" s="16"/>
      <c r="T8" s="16"/>
      <c r="U8" s="16"/>
      <c r="V8" s="16"/>
      <c r="W8" s="16"/>
      <c r="X8" s="16"/>
      <c r="Y8" s="16"/>
      <c r="Z8" s="175" t="str">
        <f>IF('Names of Bidder'!D7=1,'Names of Bidder'!D10&amp;" &amp; "&amp;'Names of Bidder'!D15,IF('Names of Bidder'!D7="2 or More",'Names of Bidder'!D10&amp;" , "&amp;'Names of Bidder'!D15&amp;" &amp; "&amp;'Names of Bidder'!D20,""))</f>
        <v/>
      </c>
      <c r="AB8" s="31"/>
      <c r="AC8" s="13"/>
    </row>
    <row r="9" spans="1:46" ht="20.100000000000001" customHeight="1">
      <c r="A9" s="14" t="s">
        <v>349</v>
      </c>
      <c r="B9" s="668" t="str">
        <f>IF('Names of Bidder'!D10=0, "", 'Names of Bidder'!D10)</f>
        <v/>
      </c>
      <c r="C9" s="668"/>
      <c r="D9" s="668"/>
      <c r="E9" s="12" t="s">
        <v>352</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351</v>
      </c>
      <c r="B10" s="668" t="str">
        <f>IF('Names of Bidder'!D11=0, "", 'Names of Bidder'!D11)</f>
        <v/>
      </c>
      <c r="C10" s="668"/>
      <c r="D10" s="668"/>
      <c r="E10" s="12" t="s">
        <v>181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668" t="str">
        <f>IF('Names of Bidder'!D12=0, "", 'Names of Bidder'!D12)</f>
        <v/>
      </c>
      <c r="C11" s="668"/>
      <c r="D11" s="668"/>
      <c r="E11" s="12" t="s">
        <v>353</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668" t="str">
        <f>IF('Names of Bidder'!D13=0, "", 'Names of Bidder'!D13)</f>
        <v/>
      </c>
      <c r="C12" s="668"/>
      <c r="D12" s="668"/>
      <c r="E12" s="12"/>
      <c r="F12" s="78"/>
      <c r="G12" s="78"/>
      <c r="H12" s="78"/>
      <c r="I12" s="78"/>
      <c r="J12" s="78"/>
      <c r="K12" s="78"/>
      <c r="L12" s="78"/>
      <c r="M12" s="78"/>
      <c r="N12" s="78"/>
      <c r="O12" s="78"/>
      <c r="P12" s="78"/>
      <c r="Q12" s="78"/>
      <c r="R12" s="78"/>
      <c r="S12" s="78"/>
      <c r="T12" s="78"/>
      <c r="U12" s="78"/>
      <c r="V12" s="78"/>
      <c r="W12" s="78"/>
      <c r="X12" s="78"/>
      <c r="Y12" s="78"/>
    </row>
    <row r="13" spans="1:46" ht="9.9" customHeight="1">
      <c r="A13" s="33"/>
      <c r="B13" s="148"/>
      <c r="C13" s="148"/>
      <c r="D13" s="148"/>
      <c r="E13" s="26"/>
      <c r="F13" s="78"/>
      <c r="G13" s="78"/>
      <c r="H13" s="78"/>
      <c r="I13" s="78"/>
      <c r="J13" s="78"/>
      <c r="K13" s="78"/>
      <c r="L13" s="78"/>
      <c r="M13" s="78"/>
      <c r="N13" s="78"/>
      <c r="O13" s="78"/>
      <c r="P13" s="78"/>
      <c r="Q13" s="78"/>
      <c r="R13" s="78"/>
      <c r="S13" s="78"/>
      <c r="T13" s="78"/>
      <c r="U13" s="78"/>
      <c r="V13" s="78"/>
      <c r="W13" s="78"/>
      <c r="X13" s="78"/>
      <c r="Y13" s="78"/>
    </row>
    <row r="14" spans="1:46" ht="20.100000000000001" hidden="1" customHeight="1">
      <c r="A14" s="669"/>
      <c r="B14" s="669"/>
      <c r="C14" s="669"/>
      <c r="D14" s="669"/>
      <c r="E14" s="669"/>
      <c r="F14" s="78"/>
      <c r="G14" s="78"/>
      <c r="H14" s="78"/>
      <c r="I14" s="78"/>
      <c r="J14" s="78"/>
      <c r="K14" s="78"/>
      <c r="L14" s="78"/>
      <c r="M14" s="78"/>
      <c r="N14" s="78"/>
      <c r="O14" s="78"/>
      <c r="P14" s="78"/>
      <c r="Q14" s="78"/>
      <c r="R14" s="78"/>
      <c r="S14" s="78"/>
      <c r="T14" s="78"/>
      <c r="U14" s="78"/>
      <c r="V14" s="78"/>
      <c r="W14" s="78"/>
      <c r="X14" s="78"/>
      <c r="Y14" s="78"/>
    </row>
    <row r="15" spans="1:46" ht="20.100000000000001" hidden="1" customHeight="1">
      <c r="A15" s="34" t="s">
        <v>173</v>
      </c>
      <c r="B15" s="148"/>
      <c r="C15" s="148"/>
      <c r="D15" s="148"/>
      <c r="E15" s="12"/>
      <c r="F15" s="78"/>
      <c r="G15" s="78"/>
      <c r="H15" s="78"/>
      <c r="I15" s="78"/>
      <c r="J15" s="78"/>
      <c r="K15" s="78"/>
      <c r="L15" s="78"/>
      <c r="M15" s="78"/>
      <c r="N15" s="78"/>
      <c r="O15" s="78"/>
      <c r="P15" s="78"/>
      <c r="Q15" s="78"/>
      <c r="R15" s="78"/>
      <c r="S15" s="78"/>
      <c r="T15" s="78"/>
      <c r="U15" s="78"/>
      <c r="V15" s="78"/>
      <c r="W15" s="78"/>
      <c r="X15" s="78"/>
      <c r="Y15" s="78"/>
    </row>
    <row r="16" spans="1:46" ht="20.100000000000001" hidden="1" customHeight="1">
      <c r="A16" s="34"/>
      <c r="B16" s="670" t="str">
        <f>IF(Z2=1,"Other Partner",IF(Z2="2 or More","Other Partner-1",""))</f>
        <v/>
      </c>
      <c r="C16" s="670"/>
      <c r="D16" s="670"/>
      <c r="E16" s="155"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hidden="1" customHeight="1">
      <c r="A17" s="14" t="s">
        <v>349</v>
      </c>
      <c r="B17" s="668" t="str">
        <f>IF('Names of Bidder'!D15=0, "", 'Names of Bidder'!D15)</f>
        <v/>
      </c>
      <c r="C17" s="668"/>
      <c r="D17" s="668"/>
      <c r="E17" s="296"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hidden="1" customHeight="1">
      <c r="A18" s="14" t="s">
        <v>351</v>
      </c>
      <c r="B18" s="668" t="str">
        <f>IF('Names of Bidder'!D16=0, "", 'Names of Bidder'!D16)</f>
        <v/>
      </c>
      <c r="C18" s="668"/>
      <c r="D18" s="668"/>
      <c r="E18" s="296"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hidden="1" customHeight="1">
      <c r="A19" s="33"/>
      <c r="B19" s="668" t="str">
        <f>IF('Names of Bidder'!D17=0, "", 'Names of Bidder'!D17)</f>
        <v/>
      </c>
      <c r="C19" s="668"/>
      <c r="D19" s="668"/>
      <c r="E19" s="296" t="str">
        <f>IF($Z$2="2 or More", IF(#REF!=0, "",#REF!), "")</f>
        <v/>
      </c>
      <c r="AA19" s="78"/>
    </row>
    <row r="20" spans="1:28" ht="20.100000000000001" customHeight="1">
      <c r="A20" s="33"/>
      <c r="B20" s="668" t="str">
        <f>IF('Names of Bidder'!D18=0, "", 'Names of Bidder'!D18)</f>
        <v/>
      </c>
      <c r="C20" s="668"/>
      <c r="D20" s="668"/>
      <c r="E20" s="296" t="str">
        <f>IF($Z$2="2 or More", IF(#REF!=0, "",#REF!), "")</f>
        <v/>
      </c>
      <c r="AA20" s="78"/>
    </row>
    <row r="21" spans="1:28" ht="20.100000000000001" customHeight="1">
      <c r="A21" s="30" t="s">
        <v>344</v>
      </c>
    </row>
    <row r="22" spans="1:28" ht="84" customHeight="1">
      <c r="A22" s="667" t="s">
        <v>617</v>
      </c>
      <c r="B22" s="667"/>
      <c r="C22" s="667"/>
      <c r="D22" s="667"/>
      <c r="E22" s="667"/>
      <c r="F22" s="79"/>
      <c r="G22" s="79"/>
      <c r="H22" s="79" t="str">
        <f>'Names of Bidder'!D6</f>
        <v>Sole Bidder</v>
      </c>
      <c r="I22" s="79"/>
      <c r="J22" s="79"/>
      <c r="K22" s="79"/>
      <c r="L22" s="79"/>
      <c r="M22" s="79"/>
      <c r="N22" s="79"/>
      <c r="O22" s="79"/>
      <c r="P22" s="79"/>
      <c r="Q22" s="79"/>
      <c r="R22" s="79"/>
      <c r="S22" s="79"/>
      <c r="T22" s="79"/>
      <c r="U22" s="79"/>
      <c r="V22" s="79"/>
      <c r="W22" s="79"/>
      <c r="X22" s="79"/>
      <c r="Y22" s="79"/>
      <c r="Z22" s="176"/>
      <c r="AA22" s="80"/>
      <c r="AB22" s="35"/>
    </row>
    <row r="23" spans="1:28" ht="33" customHeight="1">
      <c r="D23" s="153"/>
    </row>
    <row r="24" spans="1:28" ht="33" customHeight="1">
      <c r="A24" s="37" t="s">
        <v>6</v>
      </c>
      <c r="B24" s="123" t="str">
        <f>'Names of Bidder'!D28&amp;"-"&amp; 'Names of Bidder'!E28&amp;"-" &amp;'Names of Bidder'!F28</f>
        <v>--</v>
      </c>
      <c r="C24" s="81"/>
      <c r="D24" s="153" t="s">
        <v>4</v>
      </c>
      <c r="E24" s="294" t="str">
        <f>IF('Names of Bidder'!D25=0, "", 'Names of Bidder'!D25)</f>
        <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4" t="str">
        <f>IF('Names of Bidder'!D29=0, "", 'Names of Bidder'!D29)</f>
        <v/>
      </c>
      <c r="C25" s="81"/>
      <c r="D25" s="153" t="s">
        <v>5</v>
      </c>
      <c r="E25" s="294" t="str">
        <f>IF('Names of Bidder'!D26=0, "", 'Names of Bidder'!D26)</f>
        <v/>
      </c>
      <c r="F25" s="141"/>
      <c r="G25" s="141"/>
      <c r="H25" s="141"/>
      <c r="I25" s="141"/>
      <c r="J25" s="141"/>
      <c r="K25" s="141"/>
      <c r="L25" s="141"/>
      <c r="M25" s="141"/>
      <c r="N25" s="141"/>
      <c r="O25" s="141"/>
      <c r="P25" s="141"/>
      <c r="Q25" s="141"/>
      <c r="R25" s="141"/>
      <c r="S25" s="141"/>
      <c r="T25" s="141"/>
      <c r="U25" s="141"/>
      <c r="V25" s="141"/>
      <c r="W25" s="141"/>
      <c r="X25" s="141"/>
      <c r="Y25" s="141"/>
      <c r="AA25" s="52">
        <f>Basic!B5</f>
        <v>12</v>
      </c>
    </row>
    <row r="26" spans="1:28" ht="33" customHeight="1">
      <c r="C26" s="81"/>
      <c r="D26" s="153"/>
      <c r="F26" s="141"/>
      <c r="G26" s="141"/>
      <c r="H26" s="141"/>
      <c r="I26" s="141"/>
      <c r="J26" s="141"/>
      <c r="K26" s="141"/>
      <c r="L26" s="141"/>
      <c r="M26" s="141"/>
      <c r="N26" s="141"/>
      <c r="O26" s="141"/>
      <c r="P26" s="141"/>
      <c r="Q26" s="141"/>
      <c r="R26" s="141"/>
      <c r="S26" s="141"/>
      <c r="T26" s="141"/>
      <c r="U26" s="141"/>
      <c r="V26" s="141"/>
      <c r="W26" s="141"/>
      <c r="X26" s="141"/>
      <c r="Y26" s="141"/>
    </row>
    <row r="27" spans="1:28" ht="33" customHeight="1">
      <c r="A27" s="34"/>
      <c r="C27" s="34"/>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txgTvPSC/wPqcu167etFuyt1I1xJdAw/c1KupS0v5QZ1xdkIfhFpguCIWdm0hDx4Y5bn8K7M7OKu8maBJBZbgw==" saltValue="myrB91bSjGtTHlfvE4/B7g==" spinCount="100000" sheet="1" formatColumns="0" formatRows="0" selectLockedCells="1"/>
  <customSheetViews>
    <customSheetView guid="{EE1EF9E3-13BF-4B61-B562-C1E8D153AF15}" showPageBreaks="1" showGridLines="0" fitToPage="1" printArea="1" hiddenRows="1" hiddenColumns="1" view="pageBreakPreview" topLeftCell="A13">
      <selection activeCell="A22" sqref="A22:E22"/>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 guid="{52F2C04E-6775-4163-A63C-A853FCC713DD}" showPageBreaks="1" showGridLines="0" fitToPage="1" printArea="1" hiddenColumns="1" view="pageBreakPreview">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23" priority="1" stopIfTrue="1">
      <formula>$Z$2=0</formula>
    </cfRule>
  </conditionalFormatting>
  <conditionalFormatting sqref="A22">
    <cfRule type="expression" dxfId="22" priority="2" stopIfTrue="1">
      <formula>$H$22="Sole Bidder"</formula>
    </cfRule>
  </conditionalFormatting>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topLeftCell="A7" zoomScaleSheetLayoutView="100" workbookViewId="0">
      <selection activeCell="B10" sqref="B10:D10"/>
    </sheetView>
  </sheetViews>
  <sheetFormatPr defaultColWidth="9.109375" defaultRowHeight="14.4"/>
  <cols>
    <col min="1" max="1" width="12.109375" style="30" customWidth="1"/>
    <col min="2" max="2" width="20.5546875" style="30" customWidth="1"/>
    <col min="3" max="3" width="11.44140625" style="30" customWidth="1"/>
    <col min="4" max="4" width="40" style="30" customWidth="1"/>
    <col min="5" max="5" width="39.88671875" style="30" customWidth="1"/>
    <col min="6" max="8" width="9.109375" style="25"/>
    <col min="9" max="16384" width="9.109375" style="26"/>
  </cols>
  <sheetData>
    <row r="1" spans="1:9" s="25" customFormat="1" ht="31.5" customHeight="1">
      <c r="A1" s="671" t="str">
        <f>'Attach 3(JV)'!A1</f>
        <v>Specification No. :5002002376/OTHERS/DOM/A02-CC CS -3</v>
      </c>
      <c r="B1" s="671"/>
      <c r="C1" s="671"/>
      <c r="D1" s="671"/>
      <c r="E1" s="370" t="str">
        <f>"Attachment-3(QR) " &amp; 'Attach 3(JV)'!AT1</f>
        <v xml:space="preserve">Attachment-3(QR) </v>
      </c>
    </row>
    <row r="2" spans="1:9" ht="5.25" customHeight="1"/>
    <row r="3" spans="1:9" ht="78.75" customHeight="1">
      <c r="A3" s="630" t="str">
        <f>'Attach 3(JV)'!A3</f>
        <v>“Nagda Solar PV Power Plant Package SP01” associated with Nagda Solar Power Project</v>
      </c>
      <c r="B3" s="631"/>
      <c r="C3" s="631"/>
      <c r="D3" s="631"/>
      <c r="E3" s="631"/>
      <c r="F3" s="27"/>
      <c r="G3" s="28"/>
      <c r="H3" s="27"/>
    </row>
    <row r="4" spans="1:9" ht="20.100000000000001" customHeight="1">
      <c r="A4" s="29"/>
      <c r="H4" s="31"/>
      <c r="I4" s="11"/>
    </row>
    <row r="5" spans="1:9" ht="20.100000000000001" customHeight="1">
      <c r="A5" s="666" t="s">
        <v>354</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58" t="str">
        <f>'Attach 3(JV)'!E8</f>
        <v>Contract Services</v>
      </c>
      <c r="H8" s="31"/>
      <c r="I8" s="13"/>
    </row>
    <row r="9" spans="1:9" ht="20.100000000000001" customHeight="1">
      <c r="A9" s="14" t="s">
        <v>349</v>
      </c>
      <c r="B9" s="668" t="str">
        <f>'Attach 3(JV)'!B9</f>
        <v/>
      </c>
      <c r="C9" s="668"/>
      <c r="D9" s="668"/>
      <c r="E9" s="158" t="str">
        <f>'Attach 3(JV)'!E9</f>
        <v>Power Grid Corporation of India Ltd.,</v>
      </c>
      <c r="H9" s="31"/>
      <c r="I9" s="13"/>
    </row>
    <row r="10" spans="1:9" ht="20.100000000000001" customHeight="1">
      <c r="A10" s="14" t="s">
        <v>351</v>
      </c>
      <c r="B10" s="673" t="str">
        <f>'Attach 3(JV)'!B10</f>
        <v/>
      </c>
      <c r="C10" s="673"/>
      <c r="D10" s="673"/>
      <c r="E10" s="158" t="str">
        <f>'Attach 3(JV)'!E10</f>
        <v>"Saudamini", Plot No. 2, Sector 29</v>
      </c>
      <c r="H10" s="31"/>
      <c r="I10" s="13"/>
    </row>
    <row r="11" spans="1:9" ht="20.100000000000001" customHeight="1">
      <c r="B11" s="673" t="str">
        <f>'Attach 3(JV)'!B11</f>
        <v/>
      </c>
      <c r="C11" s="673"/>
      <c r="D11" s="673"/>
      <c r="E11" s="158" t="str">
        <f>'Attach 3(JV)'!E11</f>
        <v>Gurgaon (Haryana) - 122001</v>
      </c>
    </row>
    <row r="12" spans="1:9" ht="20.100000000000001" customHeight="1">
      <c r="A12" s="33"/>
      <c r="B12" s="673" t="str">
        <f>'Attach 3(JV)'!B12</f>
        <v/>
      </c>
      <c r="C12" s="673"/>
      <c r="D12" s="673"/>
      <c r="E12" s="16"/>
    </row>
    <row r="13" spans="1:9" ht="20.100000000000001" customHeight="1">
      <c r="A13" s="30" t="s">
        <v>344</v>
      </c>
      <c r="B13" s="104"/>
      <c r="C13" s="104"/>
      <c r="D13" s="104"/>
    </row>
    <row r="14" spans="1:9" ht="20.100000000000001" customHeight="1">
      <c r="A14" s="33"/>
      <c r="B14" s="104"/>
      <c r="C14" s="104"/>
      <c r="D14" s="104"/>
    </row>
    <row r="15" spans="1:9" ht="27.75" customHeight="1">
      <c r="A15" s="672" t="s">
        <v>739</v>
      </c>
      <c r="B15" s="672"/>
      <c r="C15" s="672"/>
      <c r="D15" s="672"/>
      <c r="E15" s="67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t="str">
        <f>'Attach 3(JV)'!B24</f>
        <v>--</v>
      </c>
      <c r="C22" s="34"/>
      <c r="D22" s="38" t="s">
        <v>4</v>
      </c>
      <c r="E22" s="295" t="str">
        <f>'Attach 3(JV)'!E24</f>
        <v/>
      </c>
    </row>
    <row r="23" spans="1:5" ht="33" customHeight="1">
      <c r="A23" s="37" t="s">
        <v>7</v>
      </c>
      <c r="B23" s="295" t="str">
        <f>'Attach 3(JV)'!B25</f>
        <v/>
      </c>
      <c r="C23" s="34"/>
      <c r="D23" s="38" t="s">
        <v>5</v>
      </c>
      <c r="E23" s="295"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UFrEqauGCJmEwQSz6OrgVu/Z3m76Hu2snS0QHLXj2eixv/VvEOxeMN9x8yu07hSnXCMgEL2gs43wL4ty5YTV2w==" saltValue="saJPVHAXzL3fybuAgBurRA==" spinCount="100000" sheet="1" formatColumns="0" formatRows="0" selectLockedCells="1"/>
  <customSheetViews>
    <customSheetView guid="{EE1EF9E3-13BF-4B61-B562-C1E8D153AF15}" showPageBreaks="1" showGridLines="0" fitToPage="1" printArea="1" view="pageBreakPreview" topLeftCell="A7">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 guid="{52F2C04E-6775-4163-A63C-A853FCC713DD}" showPageBreaks="1" showGridLines="0" fitToPage="1" printArea="1" view="pageBreakPreview" topLeftCell="A4">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SheetLayoutView="100" workbookViewId="0">
      <selection activeCell="F18" sqref="F18"/>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39.33203125" style="30" customWidth="1"/>
    <col min="6" max="7" width="24.33203125" style="177" customWidth="1"/>
    <col min="8" max="9" width="0" style="171" hidden="1" customWidth="1"/>
    <col min="10" max="15" width="0" style="26" hidden="1" customWidth="1"/>
    <col min="16" max="16384" width="9.109375" style="26"/>
  </cols>
  <sheetData>
    <row r="1" spans="1:8" ht="21.75" customHeight="1">
      <c r="A1" s="674" t="str">
        <f>'Attach 3(JV)'!A1</f>
        <v>Specification No. :5002002376/OTHERS/DOM/A02-CC CS -3</v>
      </c>
      <c r="B1" s="674"/>
      <c r="C1" s="674"/>
      <c r="D1" s="674"/>
      <c r="E1" s="674"/>
      <c r="F1" s="674"/>
      <c r="G1" s="370" t="str">
        <f>"Attachment-4 " &amp; 'Attach 3(JV)'!AV1</f>
        <v xml:space="preserve">Attachment-4 </v>
      </c>
    </row>
    <row r="3" spans="1:8" ht="31.2" customHeight="1">
      <c r="A3" s="630" t="str">
        <f>'Attach 3(JV)'!A3</f>
        <v>“Nagda Solar PV Power Plant Package SP01” associated with Nagda Solar Power Project</v>
      </c>
      <c r="B3" s="631"/>
      <c r="C3" s="631"/>
      <c r="D3" s="631"/>
      <c r="E3" s="631"/>
      <c r="F3" s="631"/>
      <c r="G3" s="631"/>
    </row>
    <row r="4" spans="1:8" ht="20.100000000000001" customHeight="1">
      <c r="A4" s="29"/>
      <c r="H4" s="180"/>
    </row>
    <row r="5" spans="1:8" ht="20.100000000000001" customHeight="1">
      <c r="A5" s="666" t="s">
        <v>355</v>
      </c>
      <c r="B5" s="666"/>
      <c r="C5" s="666"/>
      <c r="D5" s="666"/>
      <c r="E5" s="666"/>
      <c r="F5" s="666"/>
      <c r="G5" s="666"/>
      <c r="H5" s="181"/>
    </row>
    <row r="6" spans="1:8" ht="20.100000000000001" customHeight="1">
      <c r="A6" s="33"/>
      <c r="H6" s="181"/>
    </row>
    <row r="7" spans="1:8" ht="20.100000000000001" customHeight="1">
      <c r="A7" s="34" t="str">
        <f>'Attach 3(JV)'!A7</f>
        <v>Bidder’s Name and Address (Sole Bidder) :</v>
      </c>
      <c r="F7" s="16" t="str">
        <f>'Attach 3(JV)'!E7</f>
        <v>To:</v>
      </c>
      <c r="H7" s="181"/>
    </row>
    <row r="8" spans="1:8" ht="36" customHeight="1">
      <c r="A8" s="664" t="str">
        <f>'Attach 3(JV)'!A8</f>
        <v/>
      </c>
      <c r="B8" s="664"/>
      <c r="C8" s="664"/>
      <c r="D8" s="664"/>
      <c r="F8" s="158" t="str">
        <f>'Attach 3(JV)'!E8</f>
        <v>Contract Services</v>
      </c>
      <c r="H8" s="181"/>
    </row>
    <row r="9" spans="1:8" ht="20.100000000000001" customHeight="1">
      <c r="A9" s="14" t="s">
        <v>349</v>
      </c>
      <c r="B9" s="676" t="str">
        <f>'Attach 3(JV)'!B9</f>
        <v/>
      </c>
      <c r="C9" s="676"/>
      <c r="D9" s="676"/>
      <c r="F9" s="158" t="str">
        <f>'Attach 3(JV)'!E9</f>
        <v>Power Grid Corporation of India Ltd.,</v>
      </c>
      <c r="H9" s="181"/>
    </row>
    <row r="10" spans="1:8" ht="20.100000000000001" customHeight="1">
      <c r="A10" s="14" t="s">
        <v>351</v>
      </c>
      <c r="B10" s="676" t="str">
        <f>'Attach 3(JV)'!B10</f>
        <v/>
      </c>
      <c r="C10" s="676"/>
      <c r="D10" s="676"/>
      <c r="F10" s="158" t="str">
        <f>'Attach 3(JV)'!E10</f>
        <v>"Saudamini", Plot No. 2, Sector 29</v>
      </c>
      <c r="H10" s="181"/>
    </row>
    <row r="11" spans="1:8" ht="20.100000000000001" customHeight="1">
      <c r="B11" s="676" t="str">
        <f>'Attach 3(JV)'!B11</f>
        <v/>
      </c>
      <c r="C11" s="676"/>
      <c r="D11" s="676"/>
      <c r="F11" s="158" t="str">
        <f>'Attach 3(JV)'!E11</f>
        <v>Gurgaon (Haryana) - 122001</v>
      </c>
    </row>
    <row r="12" spans="1:8" ht="20.100000000000001" customHeight="1">
      <c r="A12" s="33"/>
      <c r="B12" s="676" t="str">
        <f>'Attach 3(JV)'!B12</f>
        <v/>
      </c>
      <c r="C12" s="676"/>
      <c r="D12" s="676"/>
      <c r="E12" s="16"/>
    </row>
    <row r="13" spans="1:8" ht="20.100000000000001" customHeight="1">
      <c r="A13" s="33"/>
      <c r="B13" s="149"/>
      <c r="C13" s="149"/>
      <c r="D13" s="149"/>
      <c r="E13" s="26"/>
      <c r="F13" s="178"/>
      <c r="G13" s="178"/>
    </row>
    <row r="14" spans="1:8" ht="20.100000000000001" customHeight="1">
      <c r="A14" s="33"/>
      <c r="B14" s="149"/>
      <c r="C14" s="149"/>
      <c r="D14" s="149"/>
    </row>
    <row r="15" spans="1:8" ht="20.100000000000001" customHeight="1">
      <c r="A15" s="30" t="s">
        <v>344</v>
      </c>
    </row>
    <row r="16" spans="1:8" ht="20.100000000000001" customHeight="1">
      <c r="A16" s="33"/>
    </row>
    <row r="17" spans="1:9" ht="50.1" customHeight="1">
      <c r="A17" s="677" t="str">
        <f>"We hereby certify that equipment and materials to be supplied are produced in " &amp;H26 &amp; " eligible source " &amp; F26</f>
        <v>We hereby certify that equipment and materials to be supplied are produced in [Name of Countries],  eligible source country.</v>
      </c>
      <c r="B17" s="677"/>
      <c r="C17" s="677"/>
      <c r="D17" s="677"/>
      <c r="E17" s="677"/>
      <c r="F17" s="179" t="s">
        <v>183</v>
      </c>
      <c r="G17" s="179" t="s">
        <v>184</v>
      </c>
    </row>
    <row r="18" spans="1:9" ht="45" customHeight="1">
      <c r="A18" s="675" t="str">
        <f>"We hereby certify that our company is incorporated and registered in " &amp;I26 &amp; " eligible source " &amp;G26</f>
        <v>We hereby certify that our company is incorporated and registered in [Name of Countries],  eligible source country.</v>
      </c>
      <c r="B18" s="675"/>
      <c r="C18" s="675"/>
      <c r="D18" s="675"/>
      <c r="E18" s="675"/>
      <c r="F18" s="185" t="s">
        <v>154</v>
      </c>
      <c r="G18" s="185" t="s">
        <v>154</v>
      </c>
      <c r="H18" s="166" t="str">
        <f t="shared" ref="H18:I25" si="0">IF(F18 = "", "", F18&amp; ", ")</f>
        <v xml:space="preserve">[Name of Countries], </v>
      </c>
      <c r="I18" s="166" t="str">
        <f t="shared" si="0"/>
        <v xml:space="preserve">[Name of Countries], </v>
      </c>
    </row>
    <row r="19" spans="1:9" ht="33" customHeight="1">
      <c r="A19" s="183"/>
      <c r="B19" s="183"/>
      <c r="C19" s="183"/>
      <c r="D19" s="183"/>
      <c r="E19" s="183"/>
      <c r="F19" s="185"/>
      <c r="G19" s="185"/>
      <c r="H19" s="166" t="str">
        <f t="shared" si="0"/>
        <v/>
      </c>
      <c r="I19" s="166" t="str">
        <f t="shared" si="0"/>
        <v/>
      </c>
    </row>
    <row r="20" spans="1:9" ht="33" customHeight="1">
      <c r="A20" s="183"/>
      <c r="B20" s="183"/>
      <c r="C20" s="183"/>
      <c r="D20" s="38"/>
      <c r="E20" s="183"/>
      <c r="F20" s="185"/>
      <c r="G20" s="185"/>
      <c r="H20" s="166" t="str">
        <f t="shared" si="0"/>
        <v/>
      </c>
      <c r="I20" s="166" t="str">
        <f t="shared" si="0"/>
        <v/>
      </c>
    </row>
    <row r="21" spans="1:9" ht="33" customHeight="1">
      <c r="A21" s="37" t="s">
        <v>6</v>
      </c>
      <c r="B21" s="73" t="str">
        <f>'Attach 3(JV)'!B24</f>
        <v>--</v>
      </c>
      <c r="D21" s="38" t="s">
        <v>4</v>
      </c>
      <c r="E21" s="295" t="str">
        <f>'Attach 3(JV)'!E24</f>
        <v/>
      </c>
      <c r="F21" s="185"/>
      <c r="G21" s="185"/>
      <c r="H21" s="166" t="str">
        <f t="shared" si="0"/>
        <v/>
      </c>
      <c r="I21" s="166" t="str">
        <f t="shared" si="0"/>
        <v/>
      </c>
    </row>
    <row r="22" spans="1:9" ht="33" customHeight="1">
      <c r="A22" s="37" t="s">
        <v>7</v>
      </c>
      <c r="B22" s="295" t="str">
        <f>'Attach 3(JV)'!B25</f>
        <v/>
      </c>
      <c r="D22" s="38" t="s">
        <v>5</v>
      </c>
      <c r="E22" s="295" t="str">
        <f>'Attach 3(JV)'!E25</f>
        <v/>
      </c>
      <c r="F22" s="185"/>
      <c r="G22" s="185"/>
      <c r="H22" s="166" t="str">
        <f t="shared" si="0"/>
        <v/>
      </c>
      <c r="I22" s="166" t="str">
        <f t="shared" si="0"/>
        <v/>
      </c>
    </row>
    <row r="23" spans="1:9" ht="33" customHeight="1">
      <c r="D23" s="38"/>
      <c r="F23" s="185"/>
      <c r="G23" s="185"/>
      <c r="H23" s="166" t="str">
        <f t="shared" si="0"/>
        <v/>
      </c>
      <c r="I23" s="166" t="str">
        <f t="shared" si="0"/>
        <v/>
      </c>
    </row>
    <row r="24" spans="1:9" ht="33" customHeight="1">
      <c r="D24" s="38"/>
      <c r="F24" s="185"/>
      <c r="G24" s="185"/>
      <c r="H24" s="166" t="str">
        <f t="shared" si="0"/>
        <v/>
      </c>
      <c r="I24" s="166" t="str">
        <f t="shared" si="0"/>
        <v/>
      </c>
    </row>
    <row r="25" spans="1:9" ht="33" customHeight="1">
      <c r="A25" s="26"/>
      <c r="B25" s="26"/>
      <c r="C25" s="26"/>
      <c r="D25" s="26"/>
      <c r="E25" s="26"/>
      <c r="F25" s="185"/>
      <c r="G25" s="185"/>
      <c r="H25" s="166" t="str">
        <f t="shared" si="0"/>
        <v/>
      </c>
      <c r="I25" s="166" t="str">
        <f t="shared" si="0"/>
        <v/>
      </c>
    </row>
    <row r="26" spans="1:9" ht="33" customHeight="1">
      <c r="A26" s="26"/>
      <c r="B26" s="26"/>
      <c r="C26" s="26"/>
      <c r="D26" s="26"/>
      <c r="E26" s="26"/>
      <c r="F26" s="182" t="str">
        <f>IF((8-COUNTBLANK(F18:F25)) &lt;2, "country.", "countries.")</f>
        <v>country.</v>
      </c>
      <c r="G26" s="182" t="str">
        <f>IF((8-COUNTBLANK(G18:G25)) &lt;2, "country.", "countries.")</f>
        <v>country.</v>
      </c>
      <c r="H26" s="166" t="str">
        <f>IF(COUNTBLANK(F18:F25) =8, "[Enter the name of country where from equipments &amp; material shall be supplied]",CONCATENATE(H18,H19,H20,H21,H22,H23,H24,H25))</f>
        <v xml:space="preserve">[Name of Countries], </v>
      </c>
      <c r="I26" s="166"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sEwNwQ/k0N88ahVhs8nfTuJOi0KoS31Mg2dylgmtD6cJC5EWfEFsSKPX85WYVvlnpv2jDg1W0AjOKnKlA58nHA==" saltValue="0G0O9PJ2B6pjpILVEyBtcQ==" spinCount="100000" sheet="1" formatColumns="0" formatRows="0" selectLockedCells="1"/>
  <customSheetViews>
    <customSheetView guid="{EE1EF9E3-13BF-4B61-B562-C1E8D153AF15}" showPageBreaks="1" showGridLines="0" zeroValues="0" fitToPage="1" printArea="1" hiddenColumns="1" view="pageBreakPreview">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52F2C04E-6775-4163-A63C-A853FCC713DD}" showPageBreaks="1" showGridLines="0" zeroValues="0" fitToPage="1" printArea="1" hiddenColumns="1" view="pageBreakPreview">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1:F1"/>
    <mergeCell ref="A5:G5"/>
    <mergeCell ref="A3:G3"/>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48"/>
    <col min="9" max="38" width="9.109375" style="249"/>
    <col min="39" max="16384" width="9.109375" style="26"/>
  </cols>
  <sheetData>
    <row r="1" spans="1:38" ht="36.75" customHeight="1">
      <c r="A1" s="674" t="str">
        <f>'Attach 3(JV)'!A1</f>
        <v>Specification No. :5002002376/OTHERS/DOM/A02-CC CS -3</v>
      </c>
      <c r="B1" s="674"/>
      <c r="C1" s="674"/>
      <c r="D1" s="23"/>
      <c r="E1" s="370" t="str">
        <f>"Attachment-4(A) "&amp; 'Attach 3(JV)'!AT1</f>
        <v xml:space="preserve">Attachment-4(A) </v>
      </c>
    </row>
    <row r="2" spans="1:38" ht="11.1" customHeight="1"/>
    <row r="3" spans="1:38" ht="84" customHeight="1">
      <c r="A3" s="630" t="str">
        <f>'Attach 3(JV)'!A3</f>
        <v>“Nagda Solar PV Power Plant Package SP01” associated with Nagda Solar Power Project</v>
      </c>
      <c r="B3" s="631"/>
      <c r="C3" s="631"/>
      <c r="D3" s="631"/>
      <c r="E3" s="631"/>
      <c r="F3" s="250"/>
      <c r="G3" s="251"/>
      <c r="H3" s="250"/>
    </row>
    <row r="4" spans="1:38" ht="11.1" customHeight="1">
      <c r="A4" s="29"/>
      <c r="H4" s="252"/>
      <c r="I4" s="253"/>
    </row>
    <row r="5" spans="1:38" ht="20.100000000000001" customHeight="1">
      <c r="A5" s="666" t="s">
        <v>356</v>
      </c>
      <c r="B5" s="666"/>
      <c r="C5" s="666"/>
      <c r="D5" s="666"/>
      <c r="E5" s="666"/>
      <c r="F5" s="250"/>
      <c r="H5" s="252"/>
      <c r="I5" s="254"/>
    </row>
    <row r="6" spans="1:38" ht="11.1" customHeight="1">
      <c r="A6" s="33"/>
      <c r="H6" s="252"/>
      <c r="I6" s="254"/>
    </row>
    <row r="7" spans="1:38" ht="20.100000000000001" customHeight="1">
      <c r="A7" s="34" t="str">
        <f>'Attach 3(JV)'!A7</f>
        <v>Bidder’s Name and Address (Sole Bidder) :</v>
      </c>
      <c r="D7" s="16" t="str">
        <f>'Attach 3(JV)'!E7</f>
        <v>To:</v>
      </c>
      <c r="H7" s="252"/>
      <c r="I7" s="254"/>
    </row>
    <row r="8" spans="1:38" s="184" customFormat="1" ht="36" customHeight="1">
      <c r="A8" s="664" t="str">
        <f>'Attach 3(JV)'!A8</f>
        <v/>
      </c>
      <c r="B8" s="664"/>
      <c r="C8" s="664"/>
      <c r="D8" s="12" t="str">
        <f>'Attach 3(JV)'!E8</f>
        <v>Contract Services</v>
      </c>
      <c r="E8" s="33"/>
      <c r="F8" s="255"/>
      <c r="G8" s="255"/>
      <c r="H8" s="256"/>
      <c r="I8" s="257"/>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row>
    <row r="9" spans="1:38" ht="20.100000000000001" customHeight="1">
      <c r="A9" s="14" t="s">
        <v>349</v>
      </c>
      <c r="B9" s="676" t="str">
        <f>'Attach 3(JV)'!B9</f>
        <v/>
      </c>
      <c r="C9" s="676"/>
      <c r="D9" s="12" t="str">
        <f>'Attach 3(JV)'!E9</f>
        <v>Power Grid Corporation of India Ltd.,</v>
      </c>
      <c r="H9" s="252"/>
      <c r="I9" s="254"/>
    </row>
    <row r="10" spans="1:38" ht="20.100000000000001" customHeight="1">
      <c r="A10" s="14" t="s">
        <v>351</v>
      </c>
      <c r="B10" s="676" t="str">
        <f>'Attach 3(JV)'!B10</f>
        <v/>
      </c>
      <c r="C10" s="676"/>
      <c r="D10" s="12" t="str">
        <f>'Attach 3(JV)'!E10</f>
        <v>"Saudamini", Plot No. 2, Sector 29</v>
      </c>
      <c r="H10" s="252"/>
      <c r="I10" s="254"/>
    </row>
    <row r="11" spans="1:38" ht="20.100000000000001" customHeight="1">
      <c r="B11" s="676" t="str">
        <f>'Attach 3(JV)'!B11</f>
        <v/>
      </c>
      <c r="C11" s="676"/>
      <c r="D11" s="12" t="str">
        <f>'Attach 3(JV)'!E11</f>
        <v>Gurgaon (Haryana) - 122001</v>
      </c>
    </row>
    <row r="12" spans="1:38" ht="15" customHeight="1">
      <c r="A12" s="33"/>
      <c r="B12" s="676" t="str">
        <f>'Attach 3(JV)'!B12</f>
        <v/>
      </c>
      <c r="C12" s="676"/>
      <c r="D12" s="12"/>
    </row>
    <row r="13" spans="1:38" ht="20.100000000000001" customHeight="1">
      <c r="A13" s="30" t="s">
        <v>344</v>
      </c>
      <c r="D13" s="43"/>
    </row>
    <row r="14" spans="1:38" ht="72" customHeight="1">
      <c r="A14" s="679" t="s">
        <v>357</v>
      </c>
      <c r="B14" s="679"/>
      <c r="C14" s="679"/>
      <c r="D14" s="679"/>
      <c r="E14" s="679"/>
    </row>
    <row r="15" spans="1:38" ht="20.100000000000001" customHeight="1">
      <c r="A15" s="160" t="s">
        <v>363</v>
      </c>
      <c r="B15" s="160" t="s">
        <v>364</v>
      </c>
      <c r="C15" s="160" t="s">
        <v>365</v>
      </c>
      <c r="D15" s="160" t="s">
        <v>345</v>
      </c>
      <c r="E15" s="160" t="s">
        <v>346</v>
      </c>
    </row>
    <row r="16" spans="1:38" ht="20.100000000000001" customHeight="1">
      <c r="A16" s="161">
        <v>1</v>
      </c>
      <c r="B16" s="297"/>
      <c r="C16" s="297"/>
      <c r="D16" s="297"/>
      <c r="E16" s="297"/>
    </row>
    <row r="17" spans="1:38" ht="20.100000000000001" customHeight="1">
      <c r="A17" s="162">
        <v>2</v>
      </c>
      <c r="B17" s="298"/>
      <c r="C17" s="298"/>
      <c r="D17" s="298"/>
      <c r="E17" s="298"/>
    </row>
    <row r="18" spans="1:38" ht="20.100000000000001" customHeight="1">
      <c r="A18" s="162">
        <v>3</v>
      </c>
      <c r="B18" s="298"/>
      <c r="C18" s="298"/>
      <c r="D18" s="298"/>
      <c r="E18" s="298"/>
    </row>
    <row r="19" spans="1:38" ht="20.100000000000001" customHeight="1">
      <c r="A19" s="162">
        <v>4</v>
      </c>
      <c r="B19" s="298"/>
      <c r="C19" s="298"/>
      <c r="D19" s="298"/>
      <c r="E19" s="298"/>
    </row>
    <row r="20" spans="1:38" ht="19.5" customHeight="1">
      <c r="A20" s="163">
        <v>5</v>
      </c>
      <c r="B20" s="299"/>
      <c r="C20" s="299"/>
      <c r="D20" s="299"/>
      <c r="E20" s="299"/>
    </row>
    <row r="21" spans="1:38" ht="62.25" customHeight="1">
      <c r="A21" s="26"/>
      <c r="B21" s="26"/>
      <c r="C21" s="26"/>
      <c r="D21" s="26"/>
      <c r="E21" s="26"/>
    </row>
    <row r="22" spans="1:38" ht="62.25" customHeight="1">
      <c r="A22" s="679" t="s">
        <v>358</v>
      </c>
      <c r="B22" s="679"/>
      <c r="C22" s="679"/>
      <c r="D22" s="679"/>
      <c r="E22" s="679"/>
    </row>
    <row r="23" spans="1:38" s="154" customFormat="1" ht="15.9" customHeight="1">
      <c r="A23" s="104"/>
      <c r="B23" s="104"/>
      <c r="C23" s="104"/>
      <c r="D23" s="104"/>
      <c r="E23" s="104"/>
      <c r="F23" s="327"/>
      <c r="G23" s="327"/>
      <c r="H23" s="327"/>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row>
    <row r="24" spans="1:38" ht="23.1" customHeight="1">
      <c r="C24" s="38"/>
    </row>
    <row r="25" spans="1:38" ht="23.1" customHeight="1">
      <c r="A25" s="37" t="s">
        <v>6</v>
      </c>
      <c r="B25" s="73" t="str">
        <f>'Attach 3(JV)'!B24</f>
        <v>--</v>
      </c>
      <c r="C25" s="38" t="s">
        <v>4</v>
      </c>
      <c r="D25" s="678" t="str">
        <f>'Attach 3(JV)'!E24</f>
        <v/>
      </c>
      <c r="E25" s="678"/>
    </row>
    <row r="26" spans="1:38" ht="56.25" customHeight="1">
      <c r="A26" s="37" t="s">
        <v>7</v>
      </c>
      <c r="B26" s="295" t="str">
        <f>'Attach 3(JV)'!B25</f>
        <v/>
      </c>
      <c r="C26" s="38" t="s">
        <v>5</v>
      </c>
      <c r="D26" s="295"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5b9AHATDnVrznb8H32qsr58O93Oit0QzTyXFf/0UcuiKIIP30VKFVmXkI5181znLLVPh2r+F80IExk0zQk/dQg==" saltValue="veAx5BvatjQJq3dZ7OCG9g==" spinCount="100000" sheet="1" formatColumns="0" formatRows="0" selectLockedCells="1"/>
  <customSheetViews>
    <customSheetView guid="{EE1EF9E3-13BF-4B61-B562-C1E8D153AF15}" scale="90" showPageBreaks="1" showGridLines="0" zeroValues="0" fitToPage="1" printArea="1" view="pageBreakPreview">
      <selection activeCell="B16" sqref="B16"/>
      <pageMargins left="0.75" right="0.63" top="0.57999999999999996" bottom="0.4" header="0.34" footer="0.2"/>
      <pageSetup scale="96"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 guid="{52F2C04E-6775-4163-A63C-A853FCC713DD}" scale="90" showPageBreaks="1" showGridLines="0" zeroValues="0" fitToPage="1" printArea="1" view="pageBreakPreview">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6"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90" zoomScaleSheetLayoutView="90" workbookViewId="0">
      <selection activeCell="B16" sqref="B16:E16"/>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ht="31.5" customHeight="1">
      <c r="A1" s="674" t="str">
        <f>'Attach 3(JV)'!A1</f>
        <v>Specification No. :5002002376/OTHERS/DOM/A02-CC CS -3</v>
      </c>
      <c r="B1" s="674"/>
      <c r="C1" s="674"/>
      <c r="D1" s="674"/>
      <c r="E1" s="370" t="str">
        <f>"Attachment-4(B) "&amp; 'Attach 3(JV)'!AT1</f>
        <v xml:space="preserve">Attachment-4(B) </v>
      </c>
    </row>
    <row r="3" spans="1:9" ht="82.5" customHeight="1">
      <c r="A3" s="630" t="str">
        <f>'Attach 3(JV)'!A3</f>
        <v>“Nagda Solar PV Power Plant Package SP01” associated with Nagda Solar Power Project</v>
      </c>
      <c r="B3" s="631"/>
      <c r="C3" s="631"/>
      <c r="D3" s="631"/>
      <c r="E3" s="631"/>
      <c r="F3" s="27"/>
      <c r="G3" s="28"/>
      <c r="H3" s="27"/>
    </row>
    <row r="4" spans="1:9" ht="20.100000000000001" customHeight="1">
      <c r="A4" s="29"/>
      <c r="H4" s="31"/>
      <c r="I4" s="11"/>
    </row>
    <row r="5" spans="1:9" ht="20.100000000000001" customHeight="1">
      <c r="A5" s="666" t="s">
        <v>356</v>
      </c>
      <c r="B5" s="666"/>
      <c r="C5" s="666"/>
      <c r="D5" s="666"/>
      <c r="E5" s="666"/>
      <c r="F5" s="32"/>
      <c r="H5" s="31"/>
      <c r="I5" s="13"/>
    </row>
    <row r="6" spans="1:9" ht="20.100000000000001" customHeight="1">
      <c r="A6" s="33"/>
      <c r="H6" s="31"/>
      <c r="I6" s="13"/>
    </row>
    <row r="7" spans="1:9" ht="20.100000000000001" customHeight="1">
      <c r="A7" s="34" t="str">
        <f>'Attach 3(JV)'!A7</f>
        <v>Bidder’s Name and Address (Sole Bidder) :</v>
      </c>
      <c r="E7" s="16" t="str">
        <f>'Attach 3(JV)'!E7</f>
        <v>To:</v>
      </c>
      <c r="H7" s="31"/>
      <c r="I7" s="13"/>
    </row>
    <row r="8" spans="1:9" ht="36" customHeight="1">
      <c r="A8" s="664" t="str">
        <f>'Attach 3(JV)'!A8</f>
        <v/>
      </c>
      <c r="B8" s="664"/>
      <c r="C8" s="664"/>
      <c r="D8" s="664"/>
      <c r="E8" s="12" t="str">
        <f>'Attach 3(JV)'!E8</f>
        <v>Contract Services</v>
      </c>
      <c r="H8" s="31"/>
      <c r="I8" s="13"/>
    </row>
    <row r="9" spans="1:9" ht="20.100000000000001" customHeight="1">
      <c r="A9" s="14" t="s">
        <v>349</v>
      </c>
      <c r="B9" s="676" t="str">
        <f>'Attach 3(JV)'!B9</f>
        <v/>
      </c>
      <c r="C9" s="676"/>
      <c r="D9" s="676"/>
      <c r="E9" s="12" t="str">
        <f>'Attach 3(JV)'!E9</f>
        <v>Power Grid Corporation of India Ltd.,</v>
      </c>
      <c r="H9" s="31"/>
      <c r="I9" s="13"/>
    </row>
    <row r="10" spans="1:9" ht="20.100000000000001" customHeight="1">
      <c r="A10" s="14" t="s">
        <v>351</v>
      </c>
      <c r="B10" s="676" t="str">
        <f>'Attach 3(JV)'!B10</f>
        <v/>
      </c>
      <c r="C10" s="676"/>
      <c r="D10" s="676"/>
      <c r="E10" s="12" t="str">
        <f>'Attach 3(JV)'!E10</f>
        <v>"Saudamini", Plot No. 2, Sector 29</v>
      </c>
      <c r="H10" s="31"/>
      <c r="I10" s="13"/>
    </row>
    <row r="11" spans="1:9" ht="20.100000000000001" customHeight="1">
      <c r="B11" s="676" t="str">
        <f>'Attach 3(JV)'!B11</f>
        <v/>
      </c>
      <c r="C11" s="676"/>
      <c r="D11" s="676"/>
      <c r="E11" s="12" t="str">
        <f>'Attach 3(JV)'!E11</f>
        <v>Gurgaon (Haryana) - 122001</v>
      </c>
    </row>
    <row r="12" spans="1:9" ht="20.100000000000001" customHeight="1">
      <c r="A12" s="33"/>
      <c r="B12" s="676" t="str">
        <f>'Attach 3(JV)'!B12</f>
        <v/>
      </c>
      <c r="C12" s="676"/>
      <c r="D12" s="676"/>
      <c r="E12" s="12"/>
    </row>
    <row r="13" spans="1:9" ht="20.100000000000001" customHeight="1">
      <c r="A13" s="30" t="s">
        <v>344</v>
      </c>
    </row>
    <row r="14" spans="1:9" ht="20.100000000000001" customHeight="1">
      <c r="A14" s="33"/>
    </row>
    <row r="15" spans="1:9" ht="87.75" customHeight="1">
      <c r="A15" s="681" t="s">
        <v>366</v>
      </c>
      <c r="B15" s="681"/>
      <c r="C15" s="681"/>
      <c r="D15" s="681"/>
      <c r="E15" s="681"/>
    </row>
    <row r="16" spans="1:9" ht="30" customHeight="1">
      <c r="A16" s="102" t="s">
        <v>359</v>
      </c>
      <c r="B16" s="680"/>
      <c r="C16" s="680"/>
      <c r="D16" s="680"/>
      <c r="E16" s="680"/>
    </row>
    <row r="17" spans="1:5" ht="30" customHeight="1">
      <c r="A17" s="102" t="s">
        <v>360</v>
      </c>
      <c r="B17" s="680"/>
      <c r="C17" s="680"/>
      <c r="D17" s="680"/>
      <c r="E17" s="680"/>
    </row>
    <row r="18" spans="1:5" ht="30" customHeight="1">
      <c r="A18" s="102" t="s">
        <v>361</v>
      </c>
      <c r="B18" s="680"/>
      <c r="C18" s="680"/>
      <c r="D18" s="680"/>
      <c r="E18" s="680"/>
    </row>
    <row r="19" spans="1:5" ht="30" customHeight="1">
      <c r="A19" s="44" t="s">
        <v>362</v>
      </c>
      <c r="B19" s="680"/>
      <c r="C19" s="680"/>
      <c r="D19" s="680"/>
      <c r="E19" s="680"/>
    </row>
    <row r="20" spans="1:5" ht="30" customHeight="1">
      <c r="A20" s="44" t="s">
        <v>75</v>
      </c>
      <c r="B20" s="680"/>
      <c r="C20" s="680"/>
      <c r="D20" s="680"/>
      <c r="E20" s="680"/>
    </row>
    <row r="21" spans="1:5" ht="30" customHeight="1">
      <c r="A21" s="44" t="s">
        <v>78</v>
      </c>
      <c r="B21" s="680"/>
      <c r="C21" s="680"/>
      <c r="D21" s="680"/>
      <c r="E21" s="680"/>
    </row>
    <row r="22" spans="1:5" ht="16.5" customHeight="1">
      <c r="A22" s="150"/>
      <c r="B22" s="151"/>
      <c r="C22" s="151"/>
      <c r="D22" s="151"/>
      <c r="E22" s="151"/>
    </row>
    <row r="23" spans="1:5" ht="27.9" customHeight="1">
      <c r="D23" s="38"/>
    </row>
    <row r="24" spans="1:5" ht="27.9" customHeight="1">
      <c r="A24" s="37" t="s">
        <v>6</v>
      </c>
      <c r="B24" s="73" t="str">
        <f>'Attach 3(JV)'!B24</f>
        <v>--</v>
      </c>
      <c r="D24" s="38" t="s">
        <v>4</v>
      </c>
      <c r="E24" s="295" t="str">
        <f>'Attach 3(JV)'!E24</f>
        <v/>
      </c>
    </row>
    <row r="25" spans="1:5" ht="27.9" customHeight="1">
      <c r="A25" s="37" t="s">
        <v>7</v>
      </c>
      <c r="B25" s="295" t="str">
        <f>'Attach 3(JV)'!B25</f>
        <v/>
      </c>
      <c r="D25" s="38" t="s">
        <v>5</v>
      </c>
      <c r="E25" s="295" t="str">
        <f>'Attach 3(JV)'!E25</f>
        <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algorithmName="SHA-512" hashValue="ZfL7X6P6BFjG8Av3Gl5ttA1ALYn/L9THLwNi3SFBKqYY3iTCyvmmnM01zjgF10MApMIIBDqU03DTuCrib3AT3A==" saltValue="4U5En73AmJxkSc9ZPxTYTA==" spinCount="100000" sheet="1" formatColumns="0" formatRows="0" selectLockedCells="1"/>
  <customSheetViews>
    <customSheetView guid="{EE1EF9E3-13BF-4B61-B562-C1E8D153AF15}"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52F2C04E-6775-4163-A63C-A853FCC713DD}"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92" orientation="portrait" r:id="rId31"/>
  <headerFooter alignWithMargins="0">
    <oddFooter>&amp;R&amp;"Book Antiqua,Bold"&amp;8 Page &amp;P of &amp;N</oddFooter>
  </headerFooter>
  <drawing r:id="rId3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topLeftCell="A14" zoomScale="80" zoomScaleSheetLayoutView="80" workbookViewId="0">
      <selection activeCell="B17" sqref="B17"/>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ht="34.5" customHeight="1">
      <c r="A1" s="674" t="str">
        <f>'Attach 3(JV)'!A1</f>
        <v>Specification No. :5002002376/OTHERS/DOM/A02-CC CS -3</v>
      </c>
      <c r="B1" s="674"/>
      <c r="C1" s="674"/>
      <c r="D1" s="682" t="str">
        <f>"Attachment-5 " &amp; 'Attach 3(JV)'!AT1</f>
        <v xml:space="preserve">Attachment-5 </v>
      </c>
      <c r="E1" s="682"/>
    </row>
    <row r="2" spans="1:9" ht="8.1" customHeight="1"/>
    <row r="3" spans="1:9" ht="81.75" customHeight="1">
      <c r="A3" s="630" t="str">
        <f>'Attach 3(JV)'!A3</f>
        <v>“Nagda Solar PV Power Plant Package SP01” associated with Nagda Solar Power Project</v>
      </c>
      <c r="B3" s="631"/>
      <c r="C3" s="631"/>
      <c r="D3" s="631"/>
      <c r="E3" s="631"/>
      <c r="F3" s="27"/>
      <c r="G3" s="28"/>
      <c r="H3" s="27"/>
    </row>
    <row r="4" spans="1:9" ht="3.75" hidden="1" customHeight="1">
      <c r="A4" s="29"/>
      <c r="H4" s="31"/>
      <c r="I4" s="11"/>
    </row>
    <row r="5" spans="1:9" ht="20.100000000000001" customHeight="1">
      <c r="A5" s="666" t="s">
        <v>367</v>
      </c>
      <c r="B5" s="666"/>
      <c r="C5" s="666"/>
      <c r="D5" s="666"/>
      <c r="E5" s="666"/>
      <c r="F5" s="32"/>
      <c r="H5" s="31"/>
      <c r="I5" s="13"/>
    </row>
    <row r="6" spans="1:9" ht="8.1" customHeight="1">
      <c r="A6" s="33"/>
      <c r="H6" s="31"/>
      <c r="I6" s="13"/>
    </row>
    <row r="7" spans="1:9" ht="20.100000000000001" customHeight="1">
      <c r="A7" s="34" t="str">
        <f>'Attach 3(JV)'!A7</f>
        <v>Bidder’s Name and Address (Sole Bidder) :</v>
      </c>
      <c r="B7" s="33"/>
      <c r="C7" s="33"/>
      <c r="D7" s="16" t="str">
        <f>'Attach 3(JV)'!E7</f>
        <v>To:</v>
      </c>
      <c r="H7" s="31"/>
      <c r="I7" s="13"/>
    </row>
    <row r="8" spans="1:9" ht="36" customHeight="1">
      <c r="A8" s="664" t="str">
        <f>'Attach 3(JV)'!A8</f>
        <v/>
      </c>
      <c r="B8" s="664"/>
      <c r="C8" s="664"/>
      <c r="D8" s="12" t="str">
        <f>'Attach 3(JV)'!E8</f>
        <v>Contract Services</v>
      </c>
      <c r="H8" s="31"/>
      <c r="I8" s="13"/>
    </row>
    <row r="9" spans="1:9" ht="20.100000000000001" customHeight="1">
      <c r="A9" s="14" t="s">
        <v>349</v>
      </c>
      <c r="B9" s="676" t="str">
        <f>'Attach 3(JV)'!B9</f>
        <v/>
      </c>
      <c r="C9" s="676"/>
      <c r="D9" s="12" t="str">
        <f>'Attach 3(JV)'!E9</f>
        <v>Power Grid Corporation of India Ltd.,</v>
      </c>
      <c r="H9" s="31"/>
      <c r="I9" s="13"/>
    </row>
    <row r="10" spans="1:9" ht="20.100000000000001" customHeight="1">
      <c r="A10" s="14" t="s">
        <v>351</v>
      </c>
      <c r="B10" s="676" t="str">
        <f>'Attach 3(JV)'!B10</f>
        <v/>
      </c>
      <c r="C10" s="676"/>
      <c r="D10" s="12" t="str">
        <f>'Attach 3(JV)'!E10</f>
        <v>"Saudamini", Plot No. 2, Sector 29</v>
      </c>
      <c r="H10" s="31"/>
      <c r="I10" s="13"/>
    </row>
    <row r="11" spans="1:9" ht="20.100000000000001" customHeight="1">
      <c r="B11" s="676" t="str">
        <f>'Attach 3(JV)'!B11</f>
        <v/>
      </c>
      <c r="C11" s="676"/>
      <c r="D11" s="12" t="str">
        <f>'Attach 3(JV)'!E11</f>
        <v>Gurgaon (Haryana) - 122001</v>
      </c>
    </row>
    <row r="12" spans="1:9" ht="17.25" customHeight="1">
      <c r="A12" s="33"/>
      <c r="B12" s="676" t="str">
        <f>'Attach 3(JV)'!B12</f>
        <v/>
      </c>
      <c r="C12" s="676"/>
      <c r="D12" s="12"/>
    </row>
    <row r="13" spans="1:9" ht="20.100000000000001" customHeight="1">
      <c r="A13" s="30" t="s">
        <v>344</v>
      </c>
      <c r="D13" s="43"/>
    </row>
    <row r="14" spans="1:9" ht="45.75" customHeight="1">
      <c r="A14" s="672" t="s">
        <v>368</v>
      </c>
      <c r="B14" s="672"/>
      <c r="C14" s="672"/>
      <c r="D14" s="672"/>
      <c r="E14" s="672"/>
      <c r="F14" s="35"/>
      <c r="G14" s="35"/>
      <c r="H14" s="35"/>
    </row>
    <row r="15" spans="1:9" ht="32.1" customHeight="1">
      <c r="A15" s="695" t="s">
        <v>347</v>
      </c>
      <c r="B15" s="695" t="s">
        <v>365</v>
      </c>
      <c r="C15" s="695" t="s">
        <v>369</v>
      </c>
      <c r="D15" s="693" t="s">
        <v>370</v>
      </c>
      <c r="E15" s="694"/>
      <c r="F15" s="35"/>
      <c r="G15" s="35"/>
      <c r="H15" s="35"/>
    </row>
    <row r="16" spans="1:9" ht="19.5" customHeight="1">
      <c r="A16" s="696"/>
      <c r="B16" s="696"/>
      <c r="C16" s="696"/>
      <c r="D16" s="48" t="s">
        <v>371</v>
      </c>
      <c r="E16" s="48" t="s">
        <v>372</v>
      </c>
      <c r="F16" s="35"/>
      <c r="G16" s="35"/>
      <c r="H16" s="35"/>
    </row>
    <row r="17" spans="1:8" ht="21.9" customHeight="1">
      <c r="A17" s="144">
        <v>1</v>
      </c>
      <c r="B17" s="308"/>
      <c r="C17" s="308"/>
      <c r="D17" s="308"/>
      <c r="E17" s="308"/>
      <c r="F17" s="35"/>
      <c r="G17" s="35"/>
      <c r="H17" s="35"/>
    </row>
    <row r="18" spans="1:8" ht="21.9" customHeight="1">
      <c r="A18" s="145">
        <v>2</v>
      </c>
      <c r="B18" s="308"/>
      <c r="C18" s="308"/>
      <c r="D18" s="308"/>
      <c r="E18" s="308"/>
      <c r="F18" s="35"/>
      <c r="G18" s="35"/>
      <c r="H18" s="35"/>
    </row>
    <row r="19" spans="1:8" ht="21.9" customHeight="1">
      <c r="A19" s="145">
        <v>3</v>
      </c>
      <c r="B19" s="308"/>
      <c r="C19" s="308"/>
      <c r="D19" s="308"/>
      <c r="E19" s="308"/>
      <c r="F19" s="35"/>
      <c r="G19" s="35"/>
      <c r="H19" s="35"/>
    </row>
    <row r="20" spans="1:8" ht="21.9" customHeight="1">
      <c r="A20" s="145">
        <v>4</v>
      </c>
      <c r="B20" s="308"/>
      <c r="C20" s="308"/>
      <c r="D20" s="308"/>
      <c r="E20" s="308"/>
      <c r="F20" s="222"/>
      <c r="G20" s="222"/>
      <c r="H20" s="224" t="b">
        <v>0</v>
      </c>
    </row>
    <row r="21" spans="1:8" ht="21.9" customHeight="1">
      <c r="A21" s="146">
        <v>5</v>
      </c>
      <c r="B21" s="308"/>
      <c r="C21" s="308"/>
      <c r="D21" s="308"/>
      <c r="E21" s="308"/>
      <c r="F21" s="222"/>
      <c r="G21" s="222"/>
      <c r="H21" s="223"/>
    </row>
    <row r="22" spans="1:8" ht="18" customHeight="1">
      <c r="A22" s="220"/>
      <c r="B22" s="221"/>
      <c r="C22" s="221"/>
      <c r="D22" s="221"/>
      <c r="E22" s="221"/>
      <c r="F22" s="219"/>
      <c r="G22" s="219"/>
      <c r="H22" s="215"/>
    </row>
    <row r="23" spans="1:8" ht="9" customHeight="1">
      <c r="A23" s="366"/>
      <c r="B23" s="367"/>
      <c r="C23" s="367"/>
      <c r="D23" s="367"/>
      <c r="E23" s="367"/>
      <c r="F23" s="219"/>
      <c r="G23" s="219"/>
      <c r="H23" s="215"/>
    </row>
    <row r="24" spans="1:8" ht="38.25" customHeight="1">
      <c r="A24" s="683" t="s">
        <v>501</v>
      </c>
      <c r="B24" s="684"/>
      <c r="C24" s="684"/>
      <c r="D24" s="684"/>
      <c r="E24" s="684"/>
      <c r="F24" s="219"/>
      <c r="G24" s="219"/>
      <c r="H24" s="215"/>
    </row>
    <row r="25" spans="1:8" ht="54.75" customHeight="1">
      <c r="A25" s="697" t="s">
        <v>80</v>
      </c>
      <c r="B25" s="697"/>
      <c r="C25" s="697"/>
      <c r="D25" s="697"/>
      <c r="E25" s="697"/>
      <c r="F25" s="214"/>
      <c r="G25" s="214"/>
      <c r="H25" s="215"/>
    </row>
    <row r="26" spans="1:8" ht="32.1" customHeight="1">
      <c r="A26" s="695" t="s">
        <v>347</v>
      </c>
      <c r="B26" s="695" t="s">
        <v>365</v>
      </c>
      <c r="C26" s="695" t="s">
        <v>102</v>
      </c>
      <c r="D26" s="693" t="s">
        <v>103</v>
      </c>
      <c r="E26" s="694"/>
      <c r="F26" s="35"/>
      <c r="G26" s="35"/>
      <c r="H26" s="35"/>
    </row>
    <row r="27" spans="1:8" ht="22.5" customHeight="1">
      <c r="A27" s="696"/>
      <c r="B27" s="696"/>
      <c r="C27" s="696"/>
      <c r="D27" s="48" t="s">
        <v>104</v>
      </c>
      <c r="E27" s="48" t="s">
        <v>105</v>
      </c>
      <c r="F27" s="35"/>
      <c r="G27" s="35"/>
      <c r="H27" s="35"/>
    </row>
    <row r="28" spans="1:8" ht="21.9" customHeight="1">
      <c r="A28" s="212">
        <v>1</v>
      </c>
      <c r="B28" s="307"/>
      <c r="C28" s="307"/>
      <c r="D28" s="307"/>
      <c r="E28" s="307"/>
      <c r="F28" s="35"/>
      <c r="G28" s="35"/>
      <c r="H28" s="35"/>
    </row>
    <row r="29" spans="1:8" ht="21.9" customHeight="1">
      <c r="A29" s="212">
        <v>2</v>
      </c>
      <c r="B29" s="307"/>
      <c r="C29" s="307"/>
      <c r="D29" s="307"/>
      <c r="E29" s="307"/>
    </row>
    <row r="30" spans="1:8" ht="21.9" customHeight="1">
      <c r="A30" s="213">
        <v>3</v>
      </c>
      <c r="B30" s="307"/>
      <c r="C30" s="307"/>
      <c r="D30" s="307"/>
      <c r="E30" s="307"/>
    </row>
    <row r="31" spans="1:8" ht="3.75" customHeight="1">
      <c r="A31" s="187"/>
      <c r="B31" s="187"/>
      <c r="C31" s="187"/>
      <c r="D31" s="187"/>
      <c r="E31" s="187"/>
      <c r="F31" s="35"/>
      <c r="G31" s="35"/>
      <c r="H31" s="35"/>
    </row>
    <row r="32" spans="1:8" ht="11.25" customHeight="1">
      <c r="A32" s="104"/>
      <c r="B32" s="104"/>
      <c r="C32" s="38"/>
      <c r="D32" s="104"/>
      <c r="E32" s="104"/>
      <c r="F32" s="35"/>
      <c r="G32" s="35"/>
      <c r="H32" s="35"/>
    </row>
    <row r="33" spans="1:5" ht="15.9" customHeight="1">
      <c r="A33" s="37" t="s">
        <v>6</v>
      </c>
      <c r="B33" s="73" t="str">
        <f>'Attach 3(JV)'!B24</f>
        <v>--</v>
      </c>
      <c r="D33" s="38" t="s">
        <v>4</v>
      </c>
      <c r="E33" s="295" t="str">
        <f>'Attach 3(JV)'!E24</f>
        <v/>
      </c>
    </row>
    <row r="34" spans="1:5" ht="15.9" customHeight="1">
      <c r="A34" s="37" t="s">
        <v>7</v>
      </c>
      <c r="B34" s="295" t="str">
        <f>'Attach 3(JV)'!B25</f>
        <v/>
      </c>
      <c r="D34" s="38" t="s">
        <v>5</v>
      </c>
      <c r="E34" s="295" t="str">
        <f>'Attach 3(JV)'!E25</f>
        <v/>
      </c>
    </row>
    <row r="35" spans="1:5" ht="15.9" customHeight="1">
      <c r="A35" s="26"/>
      <c r="B35" s="26"/>
      <c r="C35" s="38"/>
      <c r="D35" s="26"/>
      <c r="E35" s="26"/>
    </row>
    <row r="36" spans="1:5" ht="20.100000000000001" customHeight="1">
      <c r="A36" s="22" t="str">
        <f>A1</f>
        <v>Specification No. :5002002376/OTHERS/DOM/A02-CC CS -3</v>
      </c>
      <c r="B36" s="23"/>
      <c r="C36" s="23"/>
      <c r="D36" s="23"/>
      <c r="E36" s="42" t="str">
        <f>"Annexure I to " &amp;D1</f>
        <v xml:space="preserve">Annexure I to Attachment-5 </v>
      </c>
    </row>
    <row r="37" spans="1:5" ht="18" customHeight="1">
      <c r="A37" s="39"/>
    </row>
    <row r="38" spans="1:5" ht="18" customHeight="1">
      <c r="A38" s="687" t="s">
        <v>367</v>
      </c>
      <c r="B38" s="687"/>
      <c r="C38" s="687"/>
      <c r="D38" s="687"/>
      <c r="E38" s="687"/>
    </row>
    <row r="39" spans="1:5" ht="18" customHeight="1">
      <c r="B39" s="104"/>
    </row>
    <row r="40" spans="1:5" ht="42" customHeight="1">
      <c r="A40" s="688" t="s">
        <v>347</v>
      </c>
      <c r="B40" s="690" t="s">
        <v>365</v>
      </c>
      <c r="C40" s="690" t="s">
        <v>369</v>
      </c>
      <c r="D40" s="693" t="s">
        <v>370</v>
      </c>
      <c r="E40" s="694"/>
    </row>
    <row r="41" spans="1:5" ht="23.25" customHeight="1">
      <c r="A41" s="689"/>
      <c r="B41" s="691"/>
      <c r="C41" s="691"/>
      <c r="D41" s="48" t="s">
        <v>371</v>
      </c>
      <c r="E41" s="48" t="s">
        <v>372</v>
      </c>
    </row>
    <row r="42" spans="1:5" ht="18" customHeight="1">
      <c r="A42" s="188"/>
      <c r="B42" s="188"/>
      <c r="C42" s="188"/>
      <c r="D42" s="188"/>
      <c r="E42" s="188"/>
    </row>
    <row r="43" spans="1:5" ht="18" customHeight="1">
      <c r="A43" s="188"/>
      <c r="B43" s="188"/>
      <c r="C43" s="188"/>
      <c r="D43" s="188"/>
      <c r="E43" s="188"/>
    </row>
    <row r="44" spans="1:5" ht="18" customHeight="1">
      <c r="A44" s="188"/>
      <c r="B44" s="188"/>
      <c r="C44" s="188"/>
      <c r="D44" s="188"/>
      <c r="E44" s="188"/>
    </row>
    <row r="45" spans="1:5" ht="18" customHeight="1">
      <c r="A45" s="188"/>
      <c r="B45" s="188"/>
      <c r="C45" s="188"/>
      <c r="D45" s="188"/>
      <c r="E45" s="188"/>
    </row>
    <row r="46" spans="1:5" ht="18" customHeight="1">
      <c r="A46" s="188"/>
      <c r="B46" s="188"/>
      <c r="C46" s="188"/>
      <c r="D46" s="188"/>
      <c r="E46" s="188"/>
    </row>
    <row r="47" spans="1:5" ht="18" customHeight="1">
      <c r="A47" s="188"/>
      <c r="B47" s="188"/>
      <c r="C47" s="188"/>
      <c r="D47" s="188"/>
      <c r="E47" s="188"/>
    </row>
    <row r="48" spans="1:5" ht="18" customHeight="1">
      <c r="A48" s="188"/>
      <c r="B48" s="188"/>
      <c r="C48" s="188"/>
      <c r="D48" s="188"/>
      <c r="E48" s="188"/>
    </row>
    <row r="49" spans="1:5" ht="18" customHeight="1">
      <c r="A49" s="188"/>
      <c r="B49" s="188"/>
      <c r="C49" s="188"/>
      <c r="D49" s="188"/>
      <c r="E49" s="188"/>
    </row>
    <row r="50" spans="1:5" ht="18" customHeight="1">
      <c r="A50" s="188"/>
      <c r="B50" s="188"/>
      <c r="C50" s="188"/>
      <c r="D50" s="188"/>
      <c r="E50" s="188"/>
    </row>
    <row r="51" spans="1:5" ht="18" customHeight="1">
      <c r="A51" s="188"/>
      <c r="B51" s="188"/>
      <c r="C51" s="188"/>
      <c r="D51" s="188"/>
      <c r="E51" s="188"/>
    </row>
    <row r="52" spans="1:5" ht="18" customHeight="1">
      <c r="A52" s="188"/>
      <c r="B52" s="188"/>
      <c r="C52" s="188"/>
      <c r="D52" s="188"/>
      <c r="E52" s="188"/>
    </row>
    <row r="53" spans="1:5" ht="18" customHeight="1">
      <c r="A53" s="188"/>
      <c r="B53" s="188"/>
      <c r="C53" s="188"/>
      <c r="D53" s="188"/>
      <c r="E53" s="188"/>
    </row>
    <row r="54" spans="1:5" ht="18" customHeight="1">
      <c r="A54" s="188"/>
      <c r="B54" s="188"/>
      <c r="C54" s="188"/>
      <c r="D54" s="188"/>
      <c r="E54" s="188"/>
    </row>
    <row r="55" spans="1:5" ht="18" customHeight="1">
      <c r="A55" s="188"/>
      <c r="B55" s="188"/>
      <c r="C55" s="188"/>
      <c r="D55" s="188"/>
      <c r="E55" s="188"/>
    </row>
    <row r="56" spans="1:5" ht="18" customHeight="1">
      <c r="A56" s="188"/>
      <c r="B56" s="188"/>
      <c r="C56" s="188"/>
      <c r="D56" s="188"/>
      <c r="E56" s="188"/>
    </row>
    <row r="57" spans="1:5" ht="18" customHeight="1">
      <c r="A57" s="188"/>
      <c r="B57" s="188"/>
      <c r="C57" s="188"/>
      <c r="D57" s="188"/>
      <c r="E57" s="188"/>
    </row>
    <row r="58" spans="1:5" ht="18" customHeight="1">
      <c r="A58" s="188"/>
      <c r="B58" s="188"/>
      <c r="C58" s="188"/>
      <c r="D58" s="188"/>
      <c r="E58" s="188"/>
    </row>
    <row r="59" spans="1:5" ht="18" customHeight="1">
      <c r="A59" s="188"/>
      <c r="B59" s="188"/>
      <c r="C59" s="188"/>
      <c r="D59" s="188"/>
      <c r="E59" s="188"/>
    </row>
    <row r="60" spans="1:5" ht="18" customHeight="1">
      <c r="A60" s="188"/>
      <c r="B60" s="188"/>
      <c r="C60" s="188"/>
      <c r="D60" s="188"/>
      <c r="E60" s="188"/>
    </row>
    <row r="61" spans="1:5" ht="18" customHeight="1">
      <c r="A61" s="188"/>
      <c r="B61" s="188"/>
      <c r="C61" s="188"/>
      <c r="D61" s="188"/>
      <c r="E61" s="188"/>
    </row>
    <row r="62" spans="1:5" ht="18" customHeight="1">
      <c r="A62" s="188"/>
      <c r="B62" s="188"/>
      <c r="C62" s="188"/>
      <c r="D62" s="188"/>
      <c r="E62" s="188"/>
    </row>
    <row r="63" spans="1:5" ht="18" customHeight="1">
      <c r="A63" s="188"/>
      <c r="B63" s="188"/>
      <c r="C63" s="188"/>
      <c r="D63" s="188"/>
      <c r="E63" s="188"/>
    </row>
    <row r="64" spans="1:5" ht="18" customHeight="1">
      <c r="A64" s="188"/>
      <c r="B64" s="188"/>
      <c r="C64" s="188"/>
      <c r="D64" s="188"/>
      <c r="E64" s="188"/>
    </row>
    <row r="65" spans="1:5" ht="18" customHeight="1">
      <c r="A65" s="188"/>
      <c r="B65" s="188"/>
      <c r="C65" s="188"/>
      <c r="D65" s="188"/>
      <c r="E65" s="188"/>
    </row>
    <row r="66" spans="1:5" ht="18" customHeight="1">
      <c r="A66" s="188"/>
      <c r="B66" s="188"/>
      <c r="C66" s="188"/>
      <c r="D66" s="188"/>
      <c r="E66" s="188"/>
    </row>
    <row r="67" spans="1:5" ht="18" customHeight="1">
      <c r="A67" s="189"/>
      <c r="B67" s="189"/>
      <c r="C67" s="189"/>
      <c r="D67" s="189"/>
      <c r="E67" s="189"/>
    </row>
    <row r="68" spans="1:5" ht="18" customHeight="1"/>
    <row r="69" spans="1:5" ht="24" customHeight="1">
      <c r="C69" s="38"/>
    </row>
    <row r="70" spans="1:5" ht="24" customHeight="1">
      <c r="A70" s="37" t="s">
        <v>6</v>
      </c>
      <c r="B70" s="73" t="str">
        <f>B33</f>
        <v>--</v>
      </c>
      <c r="C70" s="38" t="s">
        <v>4</v>
      </c>
      <c r="D70" s="295" t="str">
        <f>E33</f>
        <v/>
      </c>
    </row>
    <row r="71" spans="1:5" ht="24" customHeight="1">
      <c r="A71" s="37" t="s">
        <v>7</v>
      </c>
      <c r="B71" s="300" t="str">
        <f>B34</f>
        <v/>
      </c>
      <c r="C71" s="38" t="s">
        <v>5</v>
      </c>
      <c r="D71" s="295" t="str">
        <f>E34</f>
        <v/>
      </c>
    </row>
    <row r="72" spans="1:5" ht="24" customHeight="1">
      <c r="A72" s="37"/>
      <c r="B72" s="73"/>
      <c r="C72" s="38"/>
      <c r="D72" s="40"/>
    </row>
    <row r="73" spans="1:5" ht="20.100000000000001" customHeight="1">
      <c r="A73" s="22" t="str">
        <f>A1</f>
        <v>Specification No. :5002002376/OTHERS/DOM/A02-CC CS -3</v>
      </c>
      <c r="B73" s="23"/>
      <c r="C73" s="23"/>
      <c r="D73" s="23"/>
      <c r="E73" s="42" t="str">
        <f>E36</f>
        <v xml:space="preserve">Annexure I to Attachment-5 </v>
      </c>
    </row>
    <row r="74" spans="1:5" ht="18" customHeight="1">
      <c r="A74" s="39"/>
    </row>
    <row r="75" spans="1:5" ht="18" customHeight="1">
      <c r="A75" s="687" t="s">
        <v>367</v>
      </c>
      <c r="B75" s="687"/>
      <c r="C75" s="687"/>
      <c r="D75" s="687"/>
      <c r="E75" s="687"/>
    </row>
    <row r="76" spans="1:5" ht="18" customHeight="1">
      <c r="B76" s="104"/>
    </row>
    <row r="77" spans="1:5" ht="37.5" customHeight="1">
      <c r="A77" s="688" t="s">
        <v>347</v>
      </c>
      <c r="B77" s="690" t="s">
        <v>365</v>
      </c>
      <c r="C77" s="690" t="s">
        <v>370</v>
      </c>
      <c r="D77" s="685" t="s">
        <v>370</v>
      </c>
      <c r="E77" s="686"/>
    </row>
    <row r="78" spans="1:5" ht="24" customHeight="1">
      <c r="A78" s="689"/>
      <c r="B78" s="692"/>
      <c r="C78" s="692"/>
      <c r="D78" s="50" t="s">
        <v>371</v>
      </c>
      <c r="E78" s="50" t="s">
        <v>372</v>
      </c>
    </row>
    <row r="79" spans="1:5" ht="18" customHeight="1">
      <c r="A79" s="188"/>
      <c r="B79" s="188"/>
      <c r="C79" s="188"/>
      <c r="D79" s="188"/>
      <c r="E79" s="188"/>
    </row>
    <row r="80" spans="1:5" ht="18" customHeight="1">
      <c r="A80" s="188"/>
      <c r="B80" s="188"/>
      <c r="C80" s="188"/>
      <c r="D80" s="188"/>
      <c r="E80" s="188"/>
    </row>
    <row r="81" spans="1:5" ht="18" customHeight="1">
      <c r="A81" s="188"/>
      <c r="B81" s="188"/>
      <c r="C81" s="188"/>
      <c r="D81" s="188"/>
      <c r="E81" s="188"/>
    </row>
    <row r="82" spans="1:5" ht="18" customHeight="1">
      <c r="A82" s="188"/>
      <c r="B82" s="188"/>
      <c r="C82" s="188"/>
      <c r="D82" s="188"/>
      <c r="E82" s="188"/>
    </row>
    <row r="83" spans="1:5" ht="18" customHeight="1">
      <c r="A83" s="188"/>
      <c r="B83" s="188"/>
      <c r="C83" s="188"/>
      <c r="D83" s="188"/>
      <c r="E83" s="188"/>
    </row>
    <row r="84" spans="1:5" ht="18" customHeight="1">
      <c r="A84" s="188"/>
      <c r="B84" s="188"/>
      <c r="C84" s="188"/>
      <c r="D84" s="188"/>
      <c r="E84" s="188"/>
    </row>
    <row r="85" spans="1:5" ht="18" customHeight="1">
      <c r="A85" s="188"/>
      <c r="B85" s="188"/>
      <c r="C85" s="188"/>
      <c r="D85" s="188"/>
      <c r="E85" s="188"/>
    </row>
    <row r="86" spans="1:5" ht="18" customHeight="1">
      <c r="A86" s="188"/>
      <c r="B86" s="188"/>
      <c r="C86" s="188"/>
      <c r="D86" s="188"/>
      <c r="E86" s="188"/>
    </row>
    <row r="87" spans="1:5" ht="18" customHeight="1">
      <c r="A87" s="188"/>
      <c r="B87" s="188"/>
      <c r="C87" s="188"/>
      <c r="D87" s="188"/>
      <c r="E87" s="188"/>
    </row>
    <row r="88" spans="1:5" ht="18" customHeight="1">
      <c r="A88" s="188"/>
      <c r="B88" s="188"/>
      <c r="C88" s="188"/>
      <c r="D88" s="188"/>
      <c r="E88" s="188"/>
    </row>
    <row r="89" spans="1:5" ht="18" customHeight="1">
      <c r="A89" s="188"/>
      <c r="B89" s="188"/>
      <c r="C89" s="188"/>
      <c r="D89" s="188"/>
      <c r="E89" s="188"/>
    </row>
    <row r="90" spans="1:5" ht="18" customHeight="1">
      <c r="A90" s="188"/>
      <c r="B90" s="188"/>
      <c r="C90" s="188"/>
      <c r="D90" s="188"/>
      <c r="E90" s="188"/>
    </row>
    <row r="91" spans="1:5" ht="18" customHeight="1">
      <c r="A91" s="188"/>
      <c r="B91" s="188"/>
      <c r="C91" s="188"/>
      <c r="D91" s="188"/>
      <c r="E91" s="188"/>
    </row>
    <row r="92" spans="1:5" ht="18" customHeight="1">
      <c r="A92" s="188"/>
      <c r="B92" s="188"/>
      <c r="C92" s="188"/>
      <c r="D92" s="188"/>
      <c r="E92" s="188"/>
    </row>
    <row r="93" spans="1:5" ht="18" customHeight="1">
      <c r="A93" s="188"/>
      <c r="B93" s="188"/>
      <c r="C93" s="188"/>
      <c r="D93" s="188"/>
      <c r="E93" s="188"/>
    </row>
    <row r="94" spans="1:5" ht="18" customHeight="1">
      <c r="A94" s="188"/>
      <c r="B94" s="188"/>
      <c r="C94" s="188"/>
      <c r="D94" s="188"/>
      <c r="E94" s="188"/>
    </row>
    <row r="95" spans="1:5" ht="18" customHeight="1">
      <c r="A95" s="188"/>
      <c r="B95" s="188"/>
      <c r="C95" s="188"/>
      <c r="D95" s="188"/>
      <c r="E95" s="188"/>
    </row>
    <row r="96" spans="1:5" ht="18" customHeight="1">
      <c r="A96" s="188"/>
      <c r="B96" s="188"/>
      <c r="C96" s="188"/>
      <c r="D96" s="188"/>
      <c r="E96" s="188"/>
    </row>
    <row r="97" spans="1:5" ht="18" customHeight="1">
      <c r="A97" s="188"/>
      <c r="B97" s="188"/>
      <c r="C97" s="188"/>
      <c r="D97" s="188"/>
      <c r="E97" s="188"/>
    </row>
    <row r="98" spans="1:5" ht="18" customHeight="1">
      <c r="A98" s="188"/>
      <c r="B98" s="188"/>
      <c r="C98" s="188"/>
      <c r="D98" s="188"/>
      <c r="E98" s="188"/>
    </row>
    <row r="99" spans="1:5" ht="18" customHeight="1">
      <c r="A99" s="188"/>
      <c r="B99" s="188"/>
      <c r="C99" s="188"/>
      <c r="D99" s="188"/>
      <c r="E99" s="188"/>
    </row>
    <row r="100" spans="1:5" ht="18" customHeight="1">
      <c r="A100" s="188"/>
      <c r="B100" s="188"/>
      <c r="C100" s="188"/>
      <c r="D100" s="188"/>
      <c r="E100" s="188"/>
    </row>
    <row r="101" spans="1:5" ht="18" customHeight="1">
      <c r="A101" s="188"/>
      <c r="B101" s="188"/>
      <c r="C101" s="188"/>
      <c r="D101" s="188"/>
      <c r="E101" s="188"/>
    </row>
    <row r="102" spans="1:5" ht="18" customHeight="1">
      <c r="A102" s="188"/>
      <c r="B102" s="188"/>
      <c r="C102" s="188"/>
      <c r="D102" s="188"/>
      <c r="E102" s="188"/>
    </row>
    <row r="103" spans="1:5" ht="18" customHeight="1">
      <c r="A103" s="188"/>
      <c r="B103" s="188"/>
      <c r="C103" s="188"/>
      <c r="D103" s="188"/>
      <c r="E103" s="188"/>
    </row>
    <row r="104" spans="1:5" ht="18" customHeight="1">
      <c r="A104" s="189"/>
      <c r="B104" s="189"/>
      <c r="C104" s="189"/>
      <c r="D104" s="189"/>
      <c r="E104" s="189"/>
    </row>
    <row r="105" spans="1:5" ht="18" customHeight="1"/>
    <row r="106" spans="1:5" ht="24" customHeight="1">
      <c r="C106" s="38"/>
    </row>
    <row r="107" spans="1:5" ht="24" customHeight="1">
      <c r="A107" s="37" t="s">
        <v>6</v>
      </c>
      <c r="B107" s="73" t="str">
        <f>B70</f>
        <v>--</v>
      </c>
      <c r="C107" s="38" t="s">
        <v>4</v>
      </c>
      <c r="D107" s="295" t="str">
        <f>D70</f>
        <v/>
      </c>
    </row>
    <row r="108" spans="1:5" ht="24" customHeight="1">
      <c r="A108" s="37" t="s">
        <v>7</v>
      </c>
      <c r="B108" s="300" t="str">
        <f>B71</f>
        <v/>
      </c>
      <c r="C108" s="38" t="s">
        <v>5</v>
      </c>
      <c r="D108" s="295" t="str">
        <f>D71</f>
        <v/>
      </c>
    </row>
    <row r="109" spans="1:5" ht="24" customHeight="1">
      <c r="A109" s="26"/>
      <c r="B109" s="26"/>
      <c r="C109" s="38"/>
      <c r="D109" s="26"/>
      <c r="E109" s="26"/>
    </row>
    <row r="110" spans="1:5" ht="33" customHeight="1">
      <c r="A110" s="104"/>
      <c r="B110" s="104"/>
      <c r="C110" s="104"/>
      <c r="D110" s="164"/>
      <c r="E110" s="104"/>
    </row>
  </sheetData>
  <sheetProtection algorithmName="SHA-512" hashValue="YZYW2w1iluHDRhvbJGYp9ergm+kJxKuioiQyfVVXATs+2fCKyqT63g4NJAvNHuaQUcDXAyrIstQpqTbPHHge/A==" saltValue="GiynXuyH3GvYgli4Tq/gIA==" spinCount="100000" sheet="1" formatColumns="0" formatRows="0" selectLockedCells="1"/>
  <customSheetViews>
    <customSheetView guid="{EE1EF9E3-13BF-4B61-B562-C1E8D153AF15}" scale="8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52F2C04E-6775-4163-A63C-A853FCC713DD}"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1" priority="2" stopIfTrue="1">
      <formula>$H$20="No"</formula>
    </cfRule>
  </conditionalFormatting>
  <conditionalFormatting sqref="D36:E39 A36:C40 D42:E109 A42:C77 A79:C109 C67:E67 C79:E104">
    <cfRule type="expression" dxfId="20" priority="3" stopIfTrue="1">
      <formula>$H$20=FALSE</formula>
    </cfRule>
  </conditionalFormatting>
  <conditionalFormatting sqref="D40:E41">
    <cfRule type="expression" dxfId="19"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Basic</vt:lpstr>
      <vt:lpstr>Cover</vt:lpstr>
      <vt:lpstr>Names of Bidder</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Himanshu Mittal {Himanshu Mittal}</cp:lastModifiedBy>
  <cp:lastPrinted>2019-12-17T04:41:01Z</cp:lastPrinted>
  <dcterms:created xsi:type="dcterms:W3CDTF">2010-09-27T08:09:01Z</dcterms:created>
  <dcterms:modified xsi:type="dcterms:W3CDTF">2022-08-23T06:04:07Z</dcterms:modified>
</cp:coreProperties>
</file>