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06.xml" ContentType="application/vnd.ms-excel.controlproperties+xml"/>
  <Override PartName="/xl/drawings/drawing11.xml" ContentType="application/vnd.openxmlformats-officedocument.drawing+xml"/>
  <Override PartName="/xl/ctrlProps/ctrlProp107.xml" ContentType="application/vnd.ms-excel.controlproperties+xml"/>
  <Override PartName="/xl/drawings/drawing12.xml" ContentType="application/vnd.openxmlformats-officedocument.drawing+xml"/>
  <Override PartName="/xl/ctrlProps/ctrlProp108.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09.xml" ContentType="application/vnd.ms-excel.controlproperties+xml"/>
  <Override PartName="/xl/ctrlProps/ctrlProp110.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49_TR07_400kV Transformer Package TR07 (Lot-3)\03_Bidding Documents\For uploading\"/>
    </mc:Choice>
  </mc:AlternateContent>
  <workbookProtection workbookAlgorithmName="SHA-512" workbookHashValue="+OtOKWrhiwxoh4ig+F9Cy1GC2jhDblvSW6+Pk2B7b0mz3nS+p6vmGfPMmHGJLYI8EiuS1CcJ+9huuErPtsFxJw==" workbookSaltValue="YaYBtkteMxuDCtEfjTBktA==" workbookSpinCount="100000" revisionsAlgorithmName="SHA-512" revisionsHashValue="8O/p9MsqKP6YJZl9nnAPcLgRGzuTk9LK72L+xVY2dUdNuHO/u/d3ZTGin6p5Na8/ecxFgxAfMjXjRDFTJyG3pA==" revisionsSaltValue="zrkogOPOscVR4M1/XPH2cQ==" revisionsSpinCount="100000" lockStructure="1" lockRevision="1"/>
  <bookViews>
    <workbookView xWindow="-105" yWindow="-105" windowWidth="19425" windowHeight="10425" tabRatio="895" firstSheet="15" activeTab="27"/>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Bid Form 1st Envelope " sheetId="28" r:id="rId28"/>
    <sheet name="N to W" sheetId="29" state="hidden" r:id="rId29"/>
    <sheet name="Sheet1" sheetId="30"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A" localSheetId="15">#REF!</definedName>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5">#REF!</definedName>
    <definedName name="\aa" localSheetId="17">#REF!</definedName>
    <definedName name="\aa" localSheetId="25">#REF!</definedName>
    <definedName name="\aa" localSheetId="11">#REF!</definedName>
    <definedName name="\aa" localSheetId="2">#REF!</definedName>
    <definedName name="\aa">#REF!</definedName>
    <definedName name="\B" localSheetId="15">#REF!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5">#REF!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5">#REF!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5">#REF!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5">#REF!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5">#REF!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5">#REF!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5">#REF!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5">#REF!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5">#REF!</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15">#REF!</definedName>
    <definedName name="abc" localSheetId="2">#REF!</definedName>
    <definedName name="abc">#REF!</definedName>
    <definedName name="biddername" localSheetId="15">#REF!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15">#REF!</definedName>
    <definedName name="BL2A" localSheetId="25">#REF!</definedName>
    <definedName name="BL2A" localSheetId="11">'[1]Attach-3 (QR)'!#REF!</definedName>
    <definedName name="BL2A" localSheetId="6">'Attach-3 (QR)'!$I$319</definedName>
    <definedName name="BL2A" localSheetId="4">'Attach-3 (QR)_old'!$I$398</definedName>
    <definedName name="BL2A">#REF!</definedName>
    <definedName name="BL2A2" localSheetId="15">#REF!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15">#REF!</definedName>
    <definedName name="BL2AA" localSheetId="25">#REF!</definedName>
    <definedName name="BL2AA" localSheetId="11">'[1]Attach-3 (QR)'!#REF!</definedName>
    <definedName name="BL2AA" localSheetId="6">'Attach-3 (QR)'!$I$319</definedName>
    <definedName name="BL2AA" localSheetId="4">'Attach-3 (QR)_old'!$I$398</definedName>
    <definedName name="BL2AA">#REF!</definedName>
    <definedName name="BL2AAA" localSheetId="15">#REF!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15">#REF!</definedName>
    <definedName name="BL2B" localSheetId="25">#REF!</definedName>
    <definedName name="BL2B" localSheetId="11">'[1]Attach-3 (QR)'!#REF!</definedName>
    <definedName name="BL2B" localSheetId="6">'Attach-3 (QR)'!$J$319</definedName>
    <definedName name="BL2B" localSheetId="4">'Attach-3 (QR)_old'!$J$398</definedName>
    <definedName name="BL2B">#REF!</definedName>
    <definedName name="BL2BB" localSheetId="15">#REF!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5">#REF!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15">#REF!</definedName>
    <definedName name="BL2C" localSheetId="25">#REF!</definedName>
    <definedName name="BL2C" localSheetId="11">'[1]Attach-3 (QR)'!#REF!</definedName>
    <definedName name="BL2C" localSheetId="6">'Attach-3 (QR)'!$K$319</definedName>
    <definedName name="BL2C" localSheetId="4">'Attach-3 (QR)_old'!$K$398</definedName>
    <definedName name="BL2C">#REF!</definedName>
    <definedName name="BL2CC" localSheetId="15">#REF!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5">#REF!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15">#REF!</definedName>
    <definedName name="BL3A" localSheetId="25">#REF!</definedName>
    <definedName name="BL3A" localSheetId="11">'[1]Attach-3 (QR)'!#REF!</definedName>
    <definedName name="BL3A" localSheetId="6">'Attach-3 (QR)'!$I$320</definedName>
    <definedName name="BL3A" localSheetId="4">'Attach-3 (QR)_old'!$I$399</definedName>
    <definedName name="BL3A">#REF!</definedName>
    <definedName name="BL3AA" localSheetId="15">#REF!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5">#REF!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15">#REF!</definedName>
    <definedName name="BL3B" localSheetId="25">#REF!</definedName>
    <definedName name="BL3B" localSheetId="11">'[1]Attach-3 (QR)'!#REF!</definedName>
    <definedName name="BL3B" localSheetId="6">'Attach-3 (QR)'!$J$320</definedName>
    <definedName name="BL3B" localSheetId="4">'Attach-3 (QR)_old'!$J$399</definedName>
    <definedName name="BL3B">#REF!</definedName>
    <definedName name="BL3BB" localSheetId="15">#REF!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5">#REF!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15">#REF!</definedName>
    <definedName name="BL3C" localSheetId="25">#REF!</definedName>
    <definedName name="BL3C" localSheetId="11">'[1]Attach-3 (QR)'!#REF!</definedName>
    <definedName name="BL3C" localSheetId="6">'Attach-3 (QR)'!$K$320</definedName>
    <definedName name="BL3C" localSheetId="4">'Attach-3 (QR)_old'!$K$399</definedName>
    <definedName name="BL3C">#REF!</definedName>
    <definedName name="BL3CC" localSheetId="15">#REF!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5">#REF!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15">#REF!</definedName>
    <definedName name="BL4A" localSheetId="25">#REF!</definedName>
    <definedName name="BL4A" localSheetId="11">'[1]Attach-3 (QR)'!#REF!</definedName>
    <definedName name="BL4A" localSheetId="6">'Attach-3 (QR)'!$I$321</definedName>
    <definedName name="BL4A" localSheetId="4">'Attach-3 (QR)_old'!$I$400</definedName>
    <definedName name="BL4A">#REF!</definedName>
    <definedName name="BL4AA" localSheetId="15">#REF!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5">#REF!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15">#REF!</definedName>
    <definedName name="BL4B" localSheetId="25">#REF!</definedName>
    <definedName name="BL4B" localSheetId="11">'[1]Attach-3 (QR)'!#REF!</definedName>
    <definedName name="BL4B" localSheetId="6">'Attach-3 (QR)'!$J$321</definedName>
    <definedName name="BL4B" localSheetId="4">'Attach-3 (QR)_old'!$J$400</definedName>
    <definedName name="BL4B">#REF!</definedName>
    <definedName name="BL4BB" localSheetId="15">#REF!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5">#REF!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15">#REF!</definedName>
    <definedName name="BL4C" localSheetId="25">#REF!</definedName>
    <definedName name="BL4C" localSheetId="11">'[1]Attach-3 (QR)'!#REF!</definedName>
    <definedName name="BL4C" localSheetId="6">'Attach-3 (QR)'!$K$321</definedName>
    <definedName name="BL4C" localSheetId="4">'Attach-3 (QR)_old'!$K$400</definedName>
    <definedName name="BL4C">#REF!</definedName>
    <definedName name="BL4CC" localSheetId="15">#REF!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5">#REF!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15">#REF!</definedName>
    <definedName name="BL5A" localSheetId="25">#REF!</definedName>
    <definedName name="BL5A" localSheetId="11">'[1]Attach-3 (QR)'!#REF!</definedName>
    <definedName name="BL5A" localSheetId="6">'Attach-3 (QR)'!$I$322</definedName>
    <definedName name="BL5A" localSheetId="4">'Attach-3 (QR)_old'!$I$401</definedName>
    <definedName name="BL5A">#REF!</definedName>
    <definedName name="BL5AA" localSheetId="15">#REF!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5">#REF!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15">#REF!</definedName>
    <definedName name="BL5B" localSheetId="25">#REF!</definedName>
    <definedName name="BL5B" localSheetId="11">'[1]Attach-3 (QR)'!#REF!</definedName>
    <definedName name="BL5B" localSheetId="6">'Attach-3 (QR)'!$J$322</definedName>
    <definedName name="BL5B" localSheetId="4">'Attach-3 (QR)_old'!$J$401</definedName>
    <definedName name="BL5B">#REF!</definedName>
    <definedName name="BL5BB" localSheetId="15">#REF!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5">#REF!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15">#REF!</definedName>
    <definedName name="BL5C" localSheetId="25">#REF!</definedName>
    <definedName name="BL5C" localSheetId="11">'[1]Attach-3 (QR)'!#REF!</definedName>
    <definedName name="BL5C" localSheetId="6">'Attach-3 (QR)'!$K$322</definedName>
    <definedName name="BL5C" localSheetId="4">'Attach-3 (QR)_old'!$K$401</definedName>
    <definedName name="BL5C">#REF!</definedName>
    <definedName name="BL5CC" localSheetId="15">#REF!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5">#REF!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5">#REF!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5">#REF!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5">#REF!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5">#REF!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5">#REF!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5">#REF!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5">#REF!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5">#REF!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5">#REF!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5">#REF!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5">#REF!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5">#REF!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5">#REF!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5">#REF!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5">#REF!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15">'[6]Sch-1a'!#REF!</definedName>
    <definedName name="COO" localSheetId="25">'[7]Sch-1a'!#REF!</definedName>
    <definedName name="COO" localSheetId="11">'[6]Sch-1a'!#REF!</definedName>
    <definedName name="COO" localSheetId="6">'[7]Sch-1a'!#REF!</definedName>
    <definedName name="COO" localSheetId="4">'[6]Sch-1a'!#REF!</definedName>
    <definedName name="COO" localSheetId="2">'[6]Sch-1a'!#REF!</definedName>
    <definedName name="COO">'[6]Sch-1a'!#REF!</definedName>
    <definedName name="date" localSheetId="15">#REF!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5">#REF!</definedName>
    <definedName name="iii" localSheetId="17">#REF!</definedName>
    <definedName name="iii" localSheetId="25">#REF!</definedName>
    <definedName name="iii" localSheetId="11">#REF!</definedName>
    <definedName name="iii" localSheetId="2">#REF!</definedName>
    <definedName name="iii">#REF!</definedName>
    <definedName name="LA" localSheetId="15">#REF!</definedName>
    <definedName name="LA">#REF!</definedName>
    <definedName name="logo1">"Picture 7"</definedName>
    <definedName name="MANU1" localSheetId="15">#REF!</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5">#REF!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5">#REF!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5">#REF!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5">#REF!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5">#REF!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5">#REF!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5">#REF!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5">#REF!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5">#REF!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5">#REF!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5">#REF!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5">#REF!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5">#REF!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5">#REF!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5">#REF!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5">#REF!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5">#REF!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5">#REF!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5">#REF!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5">#REF!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5">#REF!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5">#REF!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5">#REF!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5">#REF!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15">#REF!</definedName>
    <definedName name="PATHAR1" localSheetId="25">#REF!</definedName>
    <definedName name="PATHAR1" localSheetId="11">'[1]Attach-3 (QR)'!#REF!</definedName>
    <definedName name="PATHAR1" localSheetId="6">'Attach-3 (QR)'!$AN$274</definedName>
    <definedName name="PATHAR1" localSheetId="4">'Attach-3 (QR)_old'!$AN$354</definedName>
    <definedName name="PATHAR1">#REF!</definedName>
    <definedName name="PATHAR2" localSheetId="15">#REF!</definedName>
    <definedName name="PATHAR2" localSheetId="25">#REF!</definedName>
    <definedName name="PATHAR2" localSheetId="11">'[1]Attach-3 (QR)'!#REF!</definedName>
    <definedName name="PATHAR2" localSheetId="6">'Attach-3 (QR)'!$AN$275</definedName>
    <definedName name="PATHAR2" localSheetId="4">'Attach-3 (QR)_old'!$AN$355</definedName>
    <definedName name="PATHAR2">#REF!</definedName>
    <definedName name="PATHAR3" localSheetId="15">#REF!</definedName>
    <definedName name="PATHAR3" localSheetId="23">'[5]Attach QR'!$AO$750</definedName>
    <definedName name="PATHAR3" localSheetId="25">#REF!</definedName>
    <definedName name="PATHAR3" localSheetId="11">'[1]Attach-3 (QR)'!#REF!</definedName>
    <definedName name="PATHAR3" localSheetId="6">'Attach-3 (QR)'!$AN$276</definedName>
    <definedName name="PATHAR3" localSheetId="4">'Attach-3 (QR)_old'!$AN$356</definedName>
    <definedName name="PATHAR3">#REF!</definedName>
    <definedName name="PATHJV1" localSheetId="15">#REF!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5">#REF!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5">#REF!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5">#REF!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5">#REF!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5">#REF!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5">#REF!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5">#REF!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5">#REF!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15">#REF!</definedName>
    <definedName name="PATHJVPR1" localSheetId="25">#REF!</definedName>
    <definedName name="PATHJVPR1" localSheetId="11">'[1]Attach-3 (QR)'!#REF!</definedName>
    <definedName name="PATHJVPR1" localSheetId="6">'Attach-3 (QR)'!$J$318</definedName>
    <definedName name="PATHJVPR1" localSheetId="4">'Attach-3 (QR)_old'!$J$397</definedName>
    <definedName name="PATHJVPR1">#REF!</definedName>
    <definedName name="PATHJVPR11" localSheetId="15">#REF!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5">#REF!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15">#REF!</definedName>
    <definedName name="PATHJVPR2" localSheetId="25">#REF!</definedName>
    <definedName name="PATHJVPR2" localSheetId="11">'[1]Attach-3 (QR)'!#REF!</definedName>
    <definedName name="PATHJVPR2" localSheetId="6">'Attach-3 (QR)'!$K$318</definedName>
    <definedName name="PATHJVPR2" localSheetId="4">'Attach-3 (QR)_old'!$K$397</definedName>
    <definedName name="PATHJVPR2">#REF!</definedName>
    <definedName name="PATHJVPR22" localSheetId="15">#REF!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5">#REF!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5">#REF!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5">#REF!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5">#REF!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15">#REF!</definedName>
    <definedName name="PATHLP1" localSheetId="25">#REF!</definedName>
    <definedName name="PATHLP1" localSheetId="11">'[1]Attach-3 (QR)'!#REF!</definedName>
    <definedName name="PATHLP1" localSheetId="6">'Attach-3 (QR)'!$I$318</definedName>
    <definedName name="PATHLP1" localSheetId="4">'Attach-3 (QR)_old'!$I$397</definedName>
    <definedName name="PATHLP1">#REF!</definedName>
    <definedName name="PATHLP2" localSheetId="15">#REF!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5">#REF!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15">#REF!</definedName>
    <definedName name="PATHPR1" localSheetId="25">#REF!</definedName>
    <definedName name="PATHPR1" localSheetId="11">'[1]Attach-3 (QR)'!#REF!</definedName>
    <definedName name="PATHPR1" localSheetId="6">'Attach-3 (QR)'!$J$318</definedName>
    <definedName name="PATHPR1" localSheetId="4">'Attach-3 (QR)_old'!$J$397</definedName>
    <definedName name="PATHPR1">#REF!</definedName>
    <definedName name="PATHPR2" localSheetId="15">#REF!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10'!$A$1:$E$21</definedName>
    <definedName name="_xlnm.Print_Area" localSheetId="16">'Attach 11'!$A$1:$E$86</definedName>
    <definedName name="_xlnm.Print_Area" localSheetId="17">'Attach 12'!$A$1:$F$37</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15'!$A$1:$E$92</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9'!$A$1:$G$51</definedName>
    <definedName name="_xlnm.Print_Area" localSheetId="6">'Attach-3 (QR)'!$A$1:$I$328</definedName>
    <definedName name="_xlnm.Print_Area" localSheetId="4">'Attach-3 (QR)_old'!$A$1:$J$407</definedName>
    <definedName name="_xlnm.Print_Area" localSheetId="27">'Bid Form 1st Envelope '!$A$1:$F$116</definedName>
    <definedName name="_xlnm.Print_Area" localSheetId="1">Cover!$A$1:$F$28</definedName>
    <definedName name="_xlnm.Print_Area" localSheetId="2">'Names of Bidder'!$B$1:$G$38</definedName>
    <definedName name="_xlnm.Print_Titles" localSheetId="14">'Attach 9'!$18:$18</definedName>
    <definedName name="printedname" localSheetId="15">#REF!</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15">#REF!</definedName>
    <definedName name="qw" localSheetId="2">#REF!</definedName>
    <definedName name="qw">#REF!</definedName>
    <definedName name="rao" localSheetId="15">#REF!</definedName>
    <definedName name="rao" localSheetId="2">#REF!</definedName>
    <definedName name="rao">#REF!</definedName>
    <definedName name="_xlnm.Recorder" localSheetId="15">#REF!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15">'[8]Attach-3 (QR)'!#REF!</definedName>
    <definedName name="sss" localSheetId="25">'[9]Attach-3 (QR)'!#REF!</definedName>
    <definedName name="sss" localSheetId="6">'[10]Attach-3 (QR)'!#REF!</definedName>
    <definedName name="sss" localSheetId="2">'[8]Attach-3 (QR)'!#REF!</definedName>
    <definedName name="sss">'[8]Attach-3 (QR)'!#REF!</definedName>
    <definedName name="TEST" localSheetId="15">#REF!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 localSheetId="15">#REF!</definedName>
    <definedName name="TO">#REF!</definedName>
    <definedName name="ttt" localSheetId="15">#REF!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5">#REF!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5">#REF!</definedName>
    <definedName name="uuu" localSheetId="17">#REF!</definedName>
    <definedName name="uuu" localSheetId="25">#REF!</definedName>
    <definedName name="uuu" localSheetId="11">#REF!</definedName>
    <definedName name="uuu" localSheetId="2">#REF!</definedName>
    <definedName name="uuu">#REF!</definedName>
    <definedName name="yyy" localSheetId="15">#REF!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5" hidden="1">'Attach 10'!$H:$H</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27"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10'!$A$1:$E$21</definedName>
    <definedName name="Z_05855B4F_D61E_4C97_B759_B2F96767F6F8_.wvu.PrintArea" localSheetId="16" hidden="1">'Attach 11'!$A$1:$E$86</definedName>
    <definedName name="Z_05855B4F_D61E_4C97_B759_B2F96767F6F8_.wvu.PrintArea" localSheetId="17" hidden="1">'Attach 12'!$A$1:$E$37</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15'!$A$1:$E$92</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9'!$A$1:$D$51</definedName>
    <definedName name="Z_05855B4F_D61E_4C97_B759_B2F96767F6F8_.wvu.PrintArea" localSheetId="6" hidden="1">'Attach-3 (QR)'!$A$1:$H$328</definedName>
    <definedName name="Z_05855B4F_D61E_4C97_B759_B2F96767F6F8_.wvu.PrintArea" localSheetId="4" hidden="1">'Attach-3 (QR)_old'!$A$1:$H$407</definedName>
    <definedName name="Z_05855B4F_D61E_4C97_B759_B2F96767F6F8_.wvu.PrintArea" localSheetId="27" hidden="1">'Bid Form 1st Envelope '!$A$1:$F$118</definedName>
    <definedName name="Z_05855B4F_D61E_4C97_B759_B2F96767F6F8_.wvu.PrintArea" localSheetId="1" hidden="1">Cover!$A$1:$F$28</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5" hidden="1">'Attach 10'!$16:$16</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(QR)'!$130:$136,'Attach-3 (QR)'!#REF!,'Attach-3 (QR)'!#REF!,'Attach-3 (QR)'!#REF!,'Attach-3 (QR)'!$144:$144,'Attach-3 (QR)'!$193:$195,'Attach-3 (QR)'!$254:$268</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7" hidden="1">'Bid Form 1st Envelope '!$30:$31,'Bid Form 1st Envelope '!$101:$101,'Bid Form 1st Envelope '!$104:$105</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5" hidden="1">'Attach 10'!$H:$H,'Attach 10'!$L:$N</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27"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10'!$A$1:$E$21</definedName>
    <definedName name="Z_067EF7EF_2552_42C0_8B2F_9338A16B73EB_.wvu.PrintArea" localSheetId="16" hidden="1">'Attach 11'!$A$1:$E$86</definedName>
    <definedName name="Z_067EF7EF_2552_42C0_8B2F_9338A16B73EB_.wvu.PrintArea" localSheetId="17" hidden="1">'Attach 12'!$A$1:$E$37</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15'!$A$1:$E$92</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9'!$A$1:$G$51</definedName>
    <definedName name="Z_067EF7EF_2552_42C0_8B2F_9338A16B73EB_.wvu.PrintArea" localSheetId="6" hidden="1">'Attach-3 (QR)'!$A$1:$I$328</definedName>
    <definedName name="Z_067EF7EF_2552_42C0_8B2F_9338A16B73EB_.wvu.PrintArea" localSheetId="4" hidden="1">'Attach-3 (QR)_old'!$A$1:$J$407</definedName>
    <definedName name="Z_067EF7EF_2552_42C0_8B2F_9338A16B73EB_.wvu.PrintArea" localSheetId="27" hidden="1">'Bid Form 1st Envelope '!$A$1:$J$117</definedName>
    <definedName name="Z_067EF7EF_2552_42C0_8B2F_9338A16B73EB_.wvu.PrintArea" localSheetId="1" hidden="1">Cover!$A$1:$F$28</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5" hidden="1">'Attach 10'!$16:$16</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(QR)'!$130:$136,'Attach-3 (QR)'!$144:$144,'Attach-3 (QR)'!$180:$306</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7" hidden="1">'Bid Form 1st Envelope '!$30:$31,'Bid Form 1st Envelope '!$101:$101,'Bid Form 1st Envelope '!$104:$105</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(QR)'!$A$1:$H$328</definedName>
    <definedName name="Z_1586E746_E770_4DE8_8EE8_42BC4CF5206B_.wvu.PrintArea" localSheetId="4" hidden="1">'Attach-3 (QR)_old'!$A$1:$H$407</definedName>
    <definedName name="Z_15A19D23_A9FD_4FC1_B7B0_F2D16BDFC729_.wvu.Cols" localSheetId="15" hidden="1">'Attach 10'!$H:$H</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10'!$A$1:$E$21</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15'!$A$1:$E$92</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9'!$A$1:$D$52</definedName>
    <definedName name="Z_15A19D23_A9FD_4FC1_B7B0_F2D16BDFC729_.wvu.PrintArea" localSheetId="27" hidden="1">'Bid Form 1st Envelope '!$A$1:$F$118</definedName>
    <definedName name="Z_15A19D23_A9FD_4FC1_B7B0_F2D16BDFC729_.wvu.PrintTitles" localSheetId="14" hidden="1">'Attach 9'!$18:$18</definedName>
    <definedName name="Z_15A19D23_A9FD_4FC1_B7B0_F2D16BDFC729_.wvu.Rows" localSheetId="15" hidden="1">'Attach 10'!$16:$16</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(QR)'!$A$1:$I$328</definedName>
    <definedName name="Z_176A4F7E_17B2_43CD_BA12_35A58E9B73EF_.wvu.Rows" localSheetId="6" hidden="1">'Attach-3 (QR)'!$19:$23,'Attach-3 (QR)'!$25:$25,'Attach-3 (QR)'!$35:$35,'Attach-3 (QR)'!#REF!,'Attach-3 (QR)'!#REF!,'Attach-3 (QR)'!$130:$136,'Attach-3 (QR)'!$144:$144,'Attach-3 (QR)'!$180:$306</definedName>
    <definedName name="Z_176DC383_BC5B_4A2C_B484_0B54305CAC0E_.wvu.Cols" localSheetId="15" hidden="1">'Attach 10'!$H:$H,'Attach 10'!$L:$N</definedName>
    <definedName name="Z_176DC383_BC5B_4A2C_B484_0B54305CAC0E_.wvu.Cols" localSheetId="17" hidden="1">'Attach 12'!$F:$H</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27"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10'!$A$1:$E$21</definedName>
    <definedName name="Z_176DC383_BC5B_4A2C_B484_0B54305CAC0E_.wvu.PrintArea" localSheetId="16" hidden="1">'Attach 11'!$A$1:$E$86</definedName>
    <definedName name="Z_176DC383_BC5B_4A2C_B484_0B54305CAC0E_.wvu.PrintArea" localSheetId="17" hidden="1">'Attach 12'!$A$1:$F$37</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15'!$A$1:$E$92</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9'!$A$1:$G$51</definedName>
    <definedName name="Z_176DC383_BC5B_4A2C_B484_0B54305CAC0E_.wvu.PrintArea" localSheetId="6" hidden="1">'Attach-3 (QR)'!$A$1:$I$328</definedName>
    <definedName name="Z_176DC383_BC5B_4A2C_B484_0B54305CAC0E_.wvu.PrintArea" localSheetId="4" hidden="1">'Attach-3 (QR)_old'!$A$1:$J$407</definedName>
    <definedName name="Z_176DC383_BC5B_4A2C_B484_0B54305CAC0E_.wvu.PrintArea" localSheetId="27" hidden="1">'Bid Form 1st Envelope '!$A$1:$F$116</definedName>
    <definedName name="Z_176DC383_BC5B_4A2C_B484_0B54305CAC0E_.wvu.PrintArea" localSheetId="1" hidden="1">Cover!$A$1:$F$28</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9'!$26:$28</definedName>
    <definedName name="Z_176DC383_BC5B_4A2C_B484_0B54305CAC0E_.wvu.Rows" localSheetId="6" hidden="1">'Attach-3 (QR)'!$19:$23,'Attach-3 (QR)'!$25:$25,'Attach-3 (QR)'!$35:$35,'Attach-3 (QR)'!$88:$88,'Attach-3 (QR)'!$114:$114,'Attach-3 (QR)'!$130:$136,'Attach-3 (QR)'!$144:$144,'Attach-3 (QR)'!$180:$306</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27" hidden="1">'Bid Form 1st Envelope '!$22:$22,'Bid Form 1st Envelope '!$30:$31,'Bid Form 1st Envelope '!$101:$101,'Bid Form 1st Envelope '!$104:$105</definedName>
    <definedName name="Z_176DC383_BC5B_4A2C_B484_0B54305CAC0E_.wvu.Rows" localSheetId="1" hidden="1">Cover!$19:$20</definedName>
    <definedName name="Z_176DC383_BC5B_4A2C_B484_0B54305CAC0E_.wvu.Rows" localSheetId="2" hidden="1">'Names of Bidder'!$6:$7,'Names of Bidder'!$23:$26,'Names of Bidder'!$28:$31</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12'!$A$1:$E$37</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(QR)'!$A$1:$H$328</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(QR)'!$A$1:$H$328</definedName>
    <definedName name="Z_20A53A97_D2BD_4E7F_8ABC_E5DF94CF88E8_.wvu.PrintArea" localSheetId="4" hidden="1">'Attach-3 (QR)_old'!$A$1:$H$407</definedName>
    <definedName name="Z_20A53A97_D2BD_4E7F_8ABC_E5DF94CF88E8_.wvu.Rows" localSheetId="6" hidden="1">'Attach-3 (QR)'!#REF!,'Attach-3 (QR)'!#REF!,'Attach-3 (QR)'!#REF!,'Attach-3 (QR)'!$193:$195,'Attach-3 (QR)'!$217:$248,'Attach-3 (QR)'!$259:$268</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12'!$A$1:$E$37</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15" hidden="1">'Attach 10'!$H:$H</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10'!$A$1:$E$21</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15'!$A$1:$E$92</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9'!$A$1:$D$52</definedName>
    <definedName name="Z_240327DD_375F_45D4_BA52_89AFD79FE6A1_.wvu.PrintArea" localSheetId="27" hidden="1">'Bid Form 1st Envelope '!$A$1:$F$118</definedName>
    <definedName name="Z_240327DD_375F_45D4_BA52_89AFD79FE6A1_.wvu.PrintTitles" localSheetId="14" hidden="1">'Attach 9'!$18:$18</definedName>
    <definedName name="Z_240327DD_375F_45D4_BA52_89AFD79FE6A1_.wvu.Rows" localSheetId="15" hidden="1">'Attach 10'!$16:$16</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12'!$A$1:$E$37</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12'!$A$1:$E$37</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5" hidden="1">'Attach 10'!$H:$H,'Attach 10'!$L:$N</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27"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10'!$A$1:$E$21</definedName>
    <definedName name="Z_273BBCBD_8F12_4445_A7CA_FDA7C67AE3D5_.wvu.PrintArea" localSheetId="16" hidden="1">'Attach 11'!$A$1:$E$86</definedName>
    <definedName name="Z_273BBCBD_8F12_4445_A7CA_FDA7C67AE3D5_.wvu.PrintArea" localSheetId="17" hidden="1">'Attach 12'!$A$1:$F$37</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15'!$A$1:$E$92</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9'!$A$1:$G$51</definedName>
    <definedName name="Z_273BBCBD_8F12_4445_A7CA_FDA7C67AE3D5_.wvu.PrintArea" localSheetId="6" hidden="1">'Attach-3 (QR)'!$A$1:$I$328</definedName>
    <definedName name="Z_273BBCBD_8F12_4445_A7CA_FDA7C67AE3D5_.wvu.PrintArea" localSheetId="4" hidden="1">'Attach-3 (QR)_old'!$A$1:$J$407</definedName>
    <definedName name="Z_273BBCBD_8F12_4445_A7CA_FDA7C67AE3D5_.wvu.PrintArea" localSheetId="27" hidden="1">'Bid Form 1st Envelope '!$A$1:$J$117</definedName>
    <definedName name="Z_273BBCBD_8F12_4445_A7CA_FDA7C67AE3D5_.wvu.PrintArea" localSheetId="1" hidden="1">Cover!$A$1:$F$28</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5" hidden="1">'Attach 10'!$16:$16</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9'!$26:$28</definedName>
    <definedName name="Z_273BBCBD_8F12_4445_A7CA_FDA7C67AE3D5_.wvu.Rows" localSheetId="6" hidden="1">'Attach-3 (QR)'!$19:$23,'Attach-3 (QR)'!$25:$25,'Attach-3 (QR)'!$35:$35,'Attach-3 (QR)'!#REF!,'Attach-3 (QR)'!#REF!,'Attach-3 (QR)'!$130:$136,'Attach-3 (QR)'!$144:$144,'Attach-3 (QR)'!$180:$306</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27" hidden="1">'Bid Form 1st Envelope '!$22:$23,'Bid Form 1st Envelope '!$30:$31,'Bid Form 1st Envelope '!$101:$101,'Bid Form 1st Envelope '!$104:$105</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5" hidden="1">'Attach 10'!$H:$H,'Attach 10'!$L:$N</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27"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10'!$A$1:$E$21</definedName>
    <definedName name="Z_27CB7082_4FAB_46F1_8968_11E3E4A629B2_.wvu.PrintArea" localSheetId="16" hidden="1">'Attach 11'!$A$1:$E$86</definedName>
    <definedName name="Z_27CB7082_4FAB_46F1_8968_11E3E4A629B2_.wvu.PrintArea" localSheetId="17" hidden="1">'Attach 12'!$A$1:$F$37</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15'!$A$1:$E$92</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9'!$A$1:$G$51</definedName>
    <definedName name="Z_27CB7082_4FAB_46F1_8968_11E3E4A629B2_.wvu.PrintArea" localSheetId="6" hidden="1">'Attach-3 (QR)'!$A$1:$I$328</definedName>
    <definedName name="Z_27CB7082_4FAB_46F1_8968_11E3E4A629B2_.wvu.PrintArea" localSheetId="4" hidden="1">'Attach-3 (QR)_old'!$A$1:$J$407</definedName>
    <definedName name="Z_27CB7082_4FAB_46F1_8968_11E3E4A629B2_.wvu.PrintArea" localSheetId="27" hidden="1">'Bid Form 1st Envelope '!$A$1:$J$117</definedName>
    <definedName name="Z_27CB7082_4FAB_46F1_8968_11E3E4A629B2_.wvu.PrintArea" localSheetId="1" hidden="1">Cover!$A$1:$F$28</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5" hidden="1">'Attach 10'!$16:$16</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9'!$26:$28</definedName>
    <definedName name="Z_27CB7082_4FAB_46F1_8968_11E3E4A629B2_.wvu.Rows" localSheetId="6" hidden="1">'Attach-3 (QR)'!$19:$23,'Attach-3 (QR)'!$25:$25,'Attach-3 (QR)'!$35:$35,'Attach-3 (QR)'!#REF!,'Attach-3 (QR)'!#REF!,'Attach-3 (QR)'!$130:$136,'Attach-3 (QR)'!$144:$144,'Attach-3 (QR)'!$180:$306</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27" hidden="1">'Bid Form 1st Envelope '!$30:$31,'Bid Form 1st Envelope '!$101:$101,'Bid Form 1st Envelope '!$104:$105</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(QR)'!$A$1:$H$328</definedName>
    <definedName name="Z_280EA05C_4582_4B0F_895F_5C9134A73222_.wvu.PrintArea" localSheetId="4" hidden="1">'Attach-3 (QR)_old'!$A$1:$H$407</definedName>
    <definedName name="Z_280EA05C_4582_4B0F_895F_5C9134A73222_.wvu.Rows" localSheetId="6" hidden="1">'Attach-3 (QR)'!$130:$136,'Attach-3 (QR)'!#REF!,'Attach-3 (QR)'!#REF!,'Attach-3 (QR)'!$193:$195,'Attach-3 (QR)'!$217:$248,'Attach-3 (QR)'!$259:$268</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5" hidden="1">'Attach 10'!$H:$H,'Attach 10'!$L:$N</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27"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10'!$A$1:$E$21</definedName>
    <definedName name="Z_2CF6F19D_227C_4840_A9E1_6C944B0145DB_.wvu.PrintArea" localSheetId="16" hidden="1">'Attach 11'!$A$1:$E$86</definedName>
    <definedName name="Z_2CF6F19D_227C_4840_A9E1_6C944B0145DB_.wvu.PrintArea" localSheetId="17" hidden="1">'Attach 12'!$A$1:$E$37</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15'!$A$1:$E$92</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9'!$A$1:$G$51</definedName>
    <definedName name="Z_2CF6F19D_227C_4840_A9E1_6C944B0145DB_.wvu.PrintArea" localSheetId="4" hidden="1">'Attach-3 (QR)_old'!$A$1:$J$407</definedName>
    <definedName name="Z_2CF6F19D_227C_4840_A9E1_6C944B0145DB_.wvu.PrintArea" localSheetId="27" hidden="1">'Bid Form 1st Envelope '!$A$1:$J$117</definedName>
    <definedName name="Z_2CF6F19D_227C_4840_A9E1_6C944B0145DB_.wvu.PrintArea" localSheetId="1" hidden="1">Cover!$A$1:$F$28</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5" hidden="1">'Attach 10'!$16:$16</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7" hidden="1">'Bid Form 1st Envelope '!$30:$31,'Bid Form 1st Envelope '!$101:$101,'Bid Form 1st Envelope '!$104:$105</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(QR)'!$A$1:$H$328</definedName>
    <definedName name="Z_308F00E9_5A71_4486_BCFD_DF8513C1906D_.wvu.PrintArea" localSheetId="4" hidden="1">'Attach-3 (QR)_old'!$A$1:$H$407</definedName>
    <definedName name="Z_308F00E9_5A71_4486_BCFD_DF8513C1906D_.wvu.Rows" localSheetId="6" hidden="1">'Attach-3 (QR)'!#REF!,'Attach-3 (QR)'!$130:$136,'Attach-3 (QR)'!#REF!,'Attach-3 (QR)'!#REF!,'Attach-3 (QR)'!#REF!,'Attach-3 (QR)'!$144:$144,'Attach-3 (QR)'!$193:$195,'Attach-3 (QR)'!$217:$248,'Attach-3 (QR)'!$254:$268</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(QR)'!$A$1:$H$328</definedName>
    <definedName name="Z_3365131F_6BE7_432A_859B_F41B794BB9E6_.wvu.PrintArea" localSheetId="4" hidden="1">'Attach-3 (QR)_old'!$A$1:$H$407</definedName>
    <definedName name="Z_3365131F_6BE7_432A_859B_F41B794BB9E6_.wvu.Rows" localSheetId="6" hidden="1">'Attach-3 (QR)'!#REF!,'Attach-3 (QR)'!$130:$136,'Attach-3 (QR)'!#REF!,'Attach-3 (QR)'!#REF!,'Attach-3 (QR)'!#REF!,'Attach-3 (QR)'!$144:$144,'Attach-3 (QR)'!$193:$195,'Attach-3 (QR)'!$209:$249,'Attach-3 (QR)'!$254:$268,'Attach-3 (QR)'!$286:$307</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15" hidden="1">'Attach 10'!$H:$H</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10'!$A$1:$E$21</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15'!$A$1:$E$92</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9'!$A$1:$D$52</definedName>
    <definedName name="Z_340562B9_6CEE_4962_8D7D_CA1C6778F52C_.wvu.PrintArea" localSheetId="27" hidden="1">'Bid Form 1st Envelope '!$A$1:$F$118</definedName>
    <definedName name="Z_340562B9_6CEE_4962_8D7D_CA1C6778F52C_.wvu.PrintTitles" localSheetId="14" hidden="1">'Attach 9'!$18:$18</definedName>
    <definedName name="Z_340562B9_6CEE_4962_8D7D_CA1C6778F52C_.wvu.Rows" localSheetId="15" hidden="1">'Attach 10'!$16:$16</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5" hidden="1">'Attach 10'!$H:$H,'Attach 10'!$L:$N</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4" hidden="1">'Attach-3 (QR)_old'!$J:$AB</definedName>
    <definedName name="Z_3836A67F_51F8_4B52_B51D_937DC398CD1F_.wvu.Cols" localSheetId="27"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5" hidden="1">'Attach 10'!$A$1:$E$21</definedName>
    <definedName name="Z_3836A67F_51F8_4B52_B51D_937DC398CD1F_.wvu.PrintArea" localSheetId="16" hidden="1">'Attach 11'!$A$1:$E$86</definedName>
    <definedName name="Z_3836A67F_51F8_4B52_B51D_937DC398CD1F_.wvu.PrintArea" localSheetId="17" hidden="1">'Attach 12'!$A$1:$E$37</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15'!$A$1:$E$92</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6" hidden="1">'Attach 19'!$A$1:$E$31</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5A'!$A$1:$E$73</definedName>
    <definedName name="Z_3836A67F_51F8_4B52_B51D_937DC398CD1F_.wvu.PrintArea" localSheetId="12" hidden="1">'Attach 6'!$A$1:$E$28</definedName>
    <definedName name="Z_3836A67F_51F8_4B52_B51D_937DC398CD1F_.wvu.PrintArea" localSheetId="13" hidden="1">'Attach 7'!$A$1:$E$24</definedName>
    <definedName name="Z_3836A67F_51F8_4B52_B51D_937DC398CD1F_.wvu.PrintArea" localSheetId="14" hidden="1">'Attach 9'!$A$1:$G$51</definedName>
    <definedName name="Z_3836A67F_51F8_4B52_B51D_937DC398CD1F_.wvu.PrintArea" localSheetId="4" hidden="1">'Attach-3 (QR)_old'!$A$1:$J$407</definedName>
    <definedName name="Z_3836A67F_51F8_4B52_B51D_937DC398CD1F_.wvu.PrintArea" localSheetId="27" hidden="1">'Bid Form 1st Envelope '!$A$1:$J$117</definedName>
    <definedName name="Z_3836A67F_51F8_4B52_B51D_937DC398CD1F_.wvu.PrintArea" localSheetId="1" hidden="1">Cover!$A$1:$F$28</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5" hidden="1">'Attach 10'!$16:$16</definedName>
    <definedName name="Z_3836A67F_51F8_4B52_B51D_937DC398CD1F_.wvu.Rows" localSheetId="17" hidden="1">'Attach 12'!$4:$4</definedName>
    <definedName name="Z_3836A67F_51F8_4B52_B51D_937DC398CD1F_.wvu.Rows" localSheetId="21" hidden="1">'Attach 15'!$16:$16</definedName>
    <definedName name="Z_3836A67F_51F8_4B52_B51D_937DC398CD1F_.wvu.Rows" localSheetId="23" hidden="1">'Attach 17'!$26:$26,'Attach 17'!$32:$209</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7" hidden="1">'Bid Form 1st Envelope '!$30:$31,'Bid Form 1st Envelope '!$101:$101,'Bid Form 1st Envelope '!$104:$105</definedName>
    <definedName name="Z_3836A67F_51F8_4B52_B51D_937DC398CD1F_.wvu.Rows" localSheetId="2" hidden="1">'Names of Bidder'!$6:$7,'Names of Bidder'!$23:$26,'Names of Bidder'!$28:$31</definedName>
    <definedName name="Z_38BECF6E_1A53_4F98_87B9_44F2C5F77E08_.wvu.Cols" localSheetId="15" hidden="1">'Attach 10'!$H:$H</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10'!$A$1:$E$21</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15'!$A$1:$E$92</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9'!$A$1:$D$52</definedName>
    <definedName name="Z_38BECF6E_1A53_4F98_87B9_44F2C5F77E08_.wvu.PrintArea" localSheetId="27" hidden="1">'Bid Form 1st Envelope '!$A$1:$F$118</definedName>
    <definedName name="Z_38BECF6E_1A53_4F98_87B9_44F2C5F77E08_.wvu.PrintTitles" localSheetId="14" hidden="1">'Attach 9'!$18:$18</definedName>
    <definedName name="Z_38BECF6E_1A53_4F98_87B9_44F2C5F77E08_.wvu.Rows" localSheetId="15" hidden="1">'Attach 10'!$16:$16</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15" hidden="1">'Attach 10'!$H:$H</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10'!$A$1:$E$22</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15'!$A$1:$E$93</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9'!$A$1:$D$52</definedName>
    <definedName name="Z_43BCBF1E_CDCF_4541_8D79_87EDCECBC1FD_.wvu.PrintArea" localSheetId="27" hidden="1">'Bid Form 1st Envelope '!$A$1:$F$118</definedName>
    <definedName name="Z_43BCBF1E_CDCF_4541_8D79_87EDCECBC1FD_.wvu.PrintTitles" localSheetId="14" hidden="1">'Attach 9'!$18:$18</definedName>
    <definedName name="Z_43BCBF1E_CDCF_4541_8D79_87EDCECBC1FD_.wvu.Rows" localSheetId="15" hidden="1">'Attach 10'!$13:$14,'Attach 10'!$16:$16</definedName>
    <definedName name="Z_43BCBF1E_CDCF_4541_8D79_87EDCECBC1FD_.wvu.Rows" localSheetId="21" hidden="1">'Attach 15'!$13:$14,'Attach 15'!$16:$16</definedName>
    <definedName name="Z_477F7E43_D393_45BA_B99B_D838E4629B5D_.wvu.Cols" localSheetId="15" hidden="1">'Attach 10'!$H:$H</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10'!$A$1:$E$21</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15'!$A$1:$E$92</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9'!$A$1:$D$52</definedName>
    <definedName name="Z_477F7E43_D393_45BA_B99B_D838E4629B5D_.wvu.PrintArea" localSheetId="27" hidden="1">'Bid Form 1st Envelope '!$A$1:$F$118</definedName>
    <definedName name="Z_477F7E43_D393_45BA_B99B_D838E4629B5D_.wvu.PrintTitles" localSheetId="14" hidden="1">'Attach 9'!$18:$18</definedName>
    <definedName name="Z_477F7E43_D393_45BA_B99B_D838E4629B5D_.wvu.Rows" localSheetId="15" hidden="1">'Attach 10'!$16:$16</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15" hidden="1">'Attach 10'!$H:$H</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10'!$A$1:$E$21</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15'!$A$1:$E$92</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9'!$A$1:$D$52</definedName>
    <definedName name="Z_494F6778_23FE_4AAC_B37D_6C7543FC13B9_.wvu.PrintArea" localSheetId="6" hidden="1">'Attach-3 (QR)'!$A$1:$H$328</definedName>
    <definedName name="Z_494F6778_23FE_4AAC_B37D_6C7543FC13B9_.wvu.PrintArea" localSheetId="4" hidden="1">'Attach-3 (QR)_old'!$A$1:$H$407</definedName>
    <definedName name="Z_494F6778_23FE_4AAC_B37D_6C7543FC13B9_.wvu.PrintArea" localSheetId="27" hidden="1">'Bid Form 1st Envelope '!$A$1:$F$118</definedName>
    <definedName name="Z_494F6778_23FE_4AAC_B37D_6C7543FC13B9_.wvu.PrintTitles" localSheetId="14" hidden="1">'Attach 9'!$18:$18</definedName>
    <definedName name="Z_494F6778_23FE_4AAC_B37D_6C7543FC13B9_.wvu.Rows" localSheetId="15" hidden="1">'Attach 10'!$16:$16</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5" hidden="1">'Attach 10'!$H:$H,'Attach 10'!$L:$N</definedName>
    <definedName name="Z_4B898AE2_7356_489E_882D_EC3B09CB95AA_.wvu.Cols" localSheetId="17" hidden="1">'Attach 12'!$F:$H</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27"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10'!$A$1:$E$21</definedName>
    <definedName name="Z_4B898AE2_7356_489E_882D_EC3B09CB95AA_.wvu.PrintArea" localSheetId="16" hidden="1">'Attach 11'!$A$1:$E$86</definedName>
    <definedName name="Z_4B898AE2_7356_489E_882D_EC3B09CB95AA_.wvu.PrintArea" localSheetId="17" hidden="1">'Attach 12'!$A$1:$F$37</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15'!$A$1:$E$92</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9'!$A$1:$G$51</definedName>
    <definedName name="Z_4B898AE2_7356_489E_882D_EC3B09CB95AA_.wvu.PrintArea" localSheetId="6" hidden="1">'Attach-3 (QR)'!$A$1:$I$328</definedName>
    <definedName name="Z_4B898AE2_7356_489E_882D_EC3B09CB95AA_.wvu.PrintArea" localSheetId="4" hidden="1">'Attach-3 (QR)_old'!$A$1:$J$407</definedName>
    <definedName name="Z_4B898AE2_7356_489E_882D_EC3B09CB95AA_.wvu.PrintArea" localSheetId="27" hidden="1">'Bid Form 1st Envelope '!$A$1:$J$117</definedName>
    <definedName name="Z_4B898AE2_7356_489E_882D_EC3B09CB95AA_.wvu.PrintArea" localSheetId="1" hidden="1">Cover!$A$1:$F$28</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5" hidden="1">'Attach 10'!$16:$16</definedName>
    <definedName name="Z_4B898AE2_7356_489E_882D_EC3B09CB95AA_.wvu.Rows" localSheetId="17" hidden="1">'Attach 12'!$4:$4</definedName>
    <definedName name="Z_4B898AE2_7356_489E_882D_EC3B09CB95AA_.wvu.Rows" localSheetId="21" hidden="1">'Attach 15'!$16:$16</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9'!$26:$28</definedName>
    <definedName name="Z_4B898AE2_7356_489E_882D_EC3B09CB95AA_.wvu.Rows" localSheetId="6" hidden="1">'Attach-3 (QR)'!$19:$23,'Attach-3 (QR)'!$25:$25,'Attach-3 (QR)'!$35:$35,'Attach-3 (QR)'!$88:$88,'Attach-3 (QR)'!$114:$114,'Attach-3 (QR)'!$130:$136,'Attach-3 (QR)'!$144:$144,'Attach-3 (QR)'!$180:$306</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27" hidden="1">'Bid Form 1st Envelope '!$22:$23,'Bid Form 1st Envelope '!$30:$31,'Bid Form 1st Envelope '!$101:$101,'Bid Form 1st Envelope '!$104:$105</definedName>
    <definedName name="Z_4B898AE2_7356_489E_882D_EC3B09CB95AA_.wvu.Rows" localSheetId="1" hidden="1">Cover!$19:$20</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476C51C_4037_4B28_A818_10D7CDF0C66A_.wvu.Cols" localSheetId="15" hidden="1">'Attach 10'!$H:$H,'Attach 10'!$L:$N</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27"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10'!$A$1:$E$21</definedName>
    <definedName name="Z_5476C51C_4037_4B28_A818_10D7CDF0C66A_.wvu.PrintArea" localSheetId="16" hidden="1">'Attach 11'!$A$1:$E$86</definedName>
    <definedName name="Z_5476C51C_4037_4B28_A818_10D7CDF0C66A_.wvu.PrintArea" localSheetId="17" hidden="1">'Attach 12'!$A$1:$F$37</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15'!$A$1:$E$92</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9'!$A$1:$G$51</definedName>
    <definedName name="Z_5476C51C_4037_4B28_A818_10D7CDF0C66A_.wvu.PrintArea" localSheetId="6" hidden="1">'Attach-3 (QR)'!$A$1:$I$328</definedName>
    <definedName name="Z_5476C51C_4037_4B28_A818_10D7CDF0C66A_.wvu.PrintArea" localSheetId="4" hidden="1">'Attach-3 (QR)_old'!$A$1:$J$407</definedName>
    <definedName name="Z_5476C51C_4037_4B28_A818_10D7CDF0C66A_.wvu.PrintArea" localSheetId="27" hidden="1">'Bid Form 1st Envelope '!$A$1:$J$117</definedName>
    <definedName name="Z_5476C51C_4037_4B28_A818_10D7CDF0C66A_.wvu.PrintArea" localSheetId="1" hidden="1">Cover!$A$1:$F$28</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5" hidden="1">'Attach 10'!$16:$16</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9'!$26:$28</definedName>
    <definedName name="Z_5476C51C_4037_4B28_A818_10D7CDF0C66A_.wvu.Rows" localSheetId="6" hidden="1">'Attach-3 (QR)'!$19:$23,'Attach-3 (QR)'!$25:$25,'Attach-3 (QR)'!$35:$35,'Attach-3 (QR)'!#REF!,'Attach-3 (QR)'!#REF!,'Attach-3 (QR)'!$130:$136,'Attach-3 (QR)'!$144:$144,'Attach-3 (QR)'!$180:$306</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27" hidden="1">'Bid Form 1st Envelope '!$22:$23,'Bid Form 1st Envelope '!$30:$31,'Bid Form 1st Envelope '!$101:$101,'Bid Form 1st Envelope '!$104:$105</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(QR)'!$A$1:$H$328</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(QR)'!$A$1:$I$328</definedName>
    <definedName name="Z_5802F788_6BC6_4DD2_9B34_FB4B8F376754_.wvu.Rows" localSheetId="6" hidden="1">'Attach-3 (QR)'!$19:$23,'Attach-3 (QR)'!$25:$25,'Attach-3 (QR)'!$35:$35,'Attach-3 (QR)'!#REF!,'Attach-3 (QR)'!#REF!,'Attach-3 (QR)'!$130:$136,'Attach-3 (QR)'!$144:$144,'Attach-3 (QR)'!$180:$306</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(QR)'!$A$1:$H$328</definedName>
    <definedName name="Z_582CF44B_0703_4CA2_AB84_00685031CD39_.wvu.PrintArea" localSheetId="4" hidden="1">'Attach-3 (QR)_old'!$A$1:$H$407</definedName>
    <definedName name="Z_582CF44B_0703_4CA2_AB84_00685031CD39_.wvu.Rows" localSheetId="6" hidden="1">'Attach-3 (QR)'!#REF!,'Attach-3 (QR)'!$130:$136,'Attach-3 (QR)'!#REF!,'Attach-3 (QR)'!#REF!,'Attach-3 (QR)'!#REF!,'Attach-3 (QR)'!$144:$144,'Attach-3 (QR)'!$193:$195,'Attach-3 (QR)'!$217:$248,'Attach-3 (QR)'!$254:$268</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12'!$A$1:$E$37</definedName>
    <definedName name="Z_5B8D5D4A_E3F3_4270_9E8A_31566626E806_.wvu.PrintArea" localSheetId="2" hidden="1">'Names of Bidder'!$B$1:$G$38</definedName>
    <definedName name="Z_5D67CA2D_8BB3_4F00_894F_4872C1BBE88F_.wvu.Cols" localSheetId="15" hidden="1">'Attach 10'!$H:$H,'Attach 10'!$L:$N</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27"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10'!$A$1:$E$21</definedName>
    <definedName name="Z_5D67CA2D_8BB3_4F00_894F_4872C1BBE88F_.wvu.PrintArea" localSheetId="16" hidden="1">'Attach 11'!$A$1:$E$86</definedName>
    <definedName name="Z_5D67CA2D_8BB3_4F00_894F_4872C1BBE88F_.wvu.PrintArea" localSheetId="17" hidden="1">'Attach 12'!$A$1:$F$37</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15'!$A$1:$E$92</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9'!$A$1:$G$51</definedName>
    <definedName name="Z_5D67CA2D_8BB3_4F00_894F_4872C1BBE88F_.wvu.PrintArea" localSheetId="6" hidden="1">'Attach-3 (QR)'!$A$1:$I$328</definedName>
    <definedName name="Z_5D67CA2D_8BB3_4F00_894F_4872C1BBE88F_.wvu.PrintArea" localSheetId="4" hidden="1">'Attach-3 (QR)_old'!$A$1:$J$407</definedName>
    <definedName name="Z_5D67CA2D_8BB3_4F00_894F_4872C1BBE88F_.wvu.PrintArea" localSheetId="27" hidden="1">'Bid Form 1st Envelope '!$A$1:$J$117</definedName>
    <definedName name="Z_5D67CA2D_8BB3_4F00_894F_4872C1BBE88F_.wvu.PrintArea" localSheetId="1" hidden="1">Cover!$A$1:$F$28</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5" hidden="1">'Attach 10'!$16:$16</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9'!$26:$28</definedName>
    <definedName name="Z_5D67CA2D_8BB3_4F00_894F_4872C1BBE88F_.wvu.Rows" localSheetId="6" hidden="1">'Attach-3 (QR)'!$19:$23,'Attach-3 (QR)'!$25:$25,'Attach-3 (QR)'!$35:$35,'Attach-3 (QR)'!#REF!,'Attach-3 (QR)'!#REF!,'Attach-3 (QR)'!$130:$136,'Attach-3 (QR)'!$144:$144,'Attach-3 (QR)'!$180:$306</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27" hidden="1">'Bid Form 1st Envelope '!$30:$31,'Bid Form 1st Envelope '!$101:$101,'Bid Form 1st Envelope '!$104:$105</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12'!$A$1:$E$37</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5" hidden="1">'Attach 10'!$H:$H,'Attach 10'!$L:$N</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27"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10'!$A$1:$E$21</definedName>
    <definedName name="Z_696D4A13_5E44_4B16_B107_EB70ABB06CBE_.wvu.PrintArea" localSheetId="16" hidden="1">'Attach 11'!$A$1:$E$86</definedName>
    <definedName name="Z_696D4A13_5E44_4B16_B107_EB70ABB06CBE_.wvu.PrintArea" localSheetId="17" hidden="1">'Attach 12'!$A$1:$F$37</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15'!$A$1:$E$92</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9'!$A$1:$G$51</definedName>
    <definedName name="Z_696D4A13_5E44_4B16_B107_EB70ABB06CBE_.wvu.PrintArea" localSheetId="6" hidden="1">'Attach-3 (QR)'!$A$1:$I$328</definedName>
    <definedName name="Z_696D4A13_5E44_4B16_B107_EB70ABB06CBE_.wvu.PrintArea" localSheetId="4" hidden="1">'Attach-3 (QR)_old'!$A$1:$J$407</definedName>
    <definedName name="Z_696D4A13_5E44_4B16_B107_EB70ABB06CBE_.wvu.PrintArea" localSheetId="27" hidden="1">'Bid Form 1st Envelope '!$A$1:$J$117</definedName>
    <definedName name="Z_696D4A13_5E44_4B16_B107_EB70ABB06CBE_.wvu.PrintArea" localSheetId="1" hidden="1">Cover!$A$1:$F$28</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5" hidden="1">'Attach 10'!$16:$16</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9'!$26:$28</definedName>
    <definedName name="Z_696D4A13_5E44_4B16_B107_EB70ABB06CBE_.wvu.Rows" localSheetId="6" hidden="1">'Attach-3 (QR)'!$19:$23,'Attach-3 (QR)'!$25:$25,'Attach-3 (QR)'!$35:$35,'Attach-3 (QR)'!#REF!,'Attach-3 (QR)'!#REF!,'Attach-3 (QR)'!$130:$136,'Attach-3 (QR)'!$144:$144,'Attach-3 (QR)'!$180:$306</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27" hidden="1">'Bid Form 1st Envelope '!$22:$23,'Bid Form 1st Envelope '!$30:$31,'Bid Form 1st Envelope '!$101:$101,'Bid Form 1st Envelope '!$104:$105</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12'!$A$1:$E$37</definedName>
    <definedName name="Z_6B2C1320_5106_401D_86E8_03FFC7419150_.wvu.PrintArea" localSheetId="25" hidden="1">'Attach 18 SP'!$A$8:$I$157</definedName>
    <definedName name="Z_6B2C1320_5106_401D_86E8_03FFC7419150_.wvu.PrintArea" localSheetId="6" hidden="1">'Attach-3 (QR)'!$A$1:$H$328</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(QR)'!$A$1:$I$328</definedName>
    <definedName name="Z_6DC6C963_9F04_44DD_BC90_C1641F014E55_.wvu.Rows" localSheetId="6" hidden="1">'Attach-3 (QR)'!$19:$23,'Attach-3 (QR)'!$25:$25,'Attach-3 (QR)'!$35:$35,'Attach-3 (QR)'!#REF!,'Attach-3 (QR)'!#REF!,'Attach-3 (QR)'!$130:$136,'Attach-3 (QR)'!$144:$144,'Attach-3 (QR)'!$180:$306</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(QR)'!$A$1:$H$328</definedName>
    <definedName name="Z_6FD3A41D_DEEE_48F5_96DB_6021F0BEBAF6_.wvu.PrintArea" localSheetId="4" hidden="1">'Attach-3 (QR)_old'!$A$1:$H$407</definedName>
    <definedName name="Z_6FD3A41D_DEEE_48F5_96DB_6021F0BEBAF6_.wvu.Rows" localSheetId="6" hidden="1">'Attach-3 (QR)'!#REF!,'Attach-3 (QR)'!$130:$136,'Attach-3 (QR)'!#REF!,'Attach-3 (QR)'!#REF!,'Attach-3 (QR)'!#REF!,'Attach-3 (QR)'!$144:$144,'Attach-3 (QR)'!$193:$195,'Attach-3 (QR)'!$209:$249,'Attach-3 (QR)'!$254:$268,'Attach-3 (QR)'!$286:$307</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(QR)'!$A$1:$I$328</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(QR)'!$130:$136,'Attach-3 (QR)'!$144:$144,'Attach-3 (QR)'!$180:$306</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12'!$A$1:$E$37</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(QR)'!$A$1:$H$328</definedName>
    <definedName name="Z_728AEB16_F9CD_4198_B4E9_2E28A5E42262_.wvu.PrintArea" localSheetId="4" hidden="1">'Attach-3 (QR)_old'!$A$1:$H$407</definedName>
    <definedName name="Z_728AEB16_F9CD_4198_B4E9_2E28A5E42262_.wvu.Rows" localSheetId="6" hidden="1">'Attach-3 (QR)'!#REF!,'Attach-3 (QR)'!$130:$136,'Attach-3 (QR)'!#REF!,'Attach-3 (QR)'!#REF!,'Attach-3 (QR)'!#REF!,'Attach-3 (QR)'!$144:$144,'Attach-3 (QR)'!$193:$195,'Attach-3 (QR)'!$209:$249,'Attach-3 (QR)'!$254:$268,'Attach-3 (QR)'!$286:$307</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5" hidden="1">'Attach 10'!$H:$H,'Attach 10'!$L:$N</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27"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10'!$A$1:$E$21</definedName>
    <definedName name="Z_757C3C2F_C668_4CD7_806B_CA71CC57DCC1_.wvu.PrintArea" localSheetId="16" hidden="1">'Attach 11'!$A$1:$E$86</definedName>
    <definedName name="Z_757C3C2F_C668_4CD7_806B_CA71CC57DCC1_.wvu.PrintArea" localSheetId="17" hidden="1">'Attach 12'!$A$1:$F$37</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15'!$A$1:$E$92</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9'!$A$1:$G$51</definedName>
    <definedName name="Z_757C3C2F_C668_4CD7_806B_CA71CC57DCC1_.wvu.PrintArea" localSheetId="6" hidden="1">'Attach-3 (QR)'!$A$1:$I$328</definedName>
    <definedName name="Z_757C3C2F_C668_4CD7_806B_CA71CC57DCC1_.wvu.PrintArea" localSheetId="4" hidden="1">'Attach-3 (QR)_old'!$A$1:$J$407</definedName>
    <definedName name="Z_757C3C2F_C668_4CD7_806B_CA71CC57DCC1_.wvu.PrintArea" localSheetId="27" hidden="1">'Bid Form 1st Envelope '!$A$1:$J$117</definedName>
    <definedName name="Z_757C3C2F_C668_4CD7_806B_CA71CC57DCC1_.wvu.PrintArea" localSheetId="1" hidden="1">Cover!$A$1:$F$28</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5" hidden="1">'Attach 10'!$16:$16</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9'!$26:$28</definedName>
    <definedName name="Z_757C3C2F_C668_4CD7_806B_CA71CC57DCC1_.wvu.Rows" localSheetId="6" hidden="1">'Attach-3 (QR)'!$19:$23,'Attach-3 (QR)'!$25:$25,'Attach-3 (QR)'!$35:$35,'Attach-3 (QR)'!#REF!,'Attach-3 (QR)'!#REF!,'Attach-3 (QR)'!$130:$136,'Attach-3 (QR)'!$144:$144,'Attach-3 (QR)'!$180:$306</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27" hidden="1">'Bid Form 1st Envelope '!$22:$23,'Bid Form 1st Envelope '!$30:$31,'Bid Form 1st Envelope '!$101:$101,'Bid Form 1st Envelope '!$104:$105</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15" hidden="1">'Attach 10'!$H:$H</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10'!$A$1:$E$21</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15'!$A$1:$E$92</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9'!$A$1:$D$52</definedName>
    <definedName name="Z_7A9EA6D6_4DDF_43D9_92E6_C6AFAD14E266_.wvu.PrintArea" localSheetId="27" hidden="1">'Bid Form 1st Envelope '!$A$1:$F$118</definedName>
    <definedName name="Z_7A9EA6D6_4DDF_43D9_92E6_C6AFAD14E266_.wvu.PrintTitles" localSheetId="14" hidden="1">'Attach 9'!$18:$18</definedName>
    <definedName name="Z_7A9EA6D6_4DDF_43D9_92E6_C6AFAD14E266_.wvu.Rows" localSheetId="15" hidden="1">'Attach 10'!$16:$16</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(QR)'!$A$1:$H$328</definedName>
    <definedName name="Z_7DC13EB1_5F25_4667_BD87_340DAD4F0E72_.wvu.PrintArea" localSheetId="4" hidden="1">'Attach-3 (QR)_old'!$A$1:$H$407</definedName>
    <definedName name="Z_7DC13EB1_5F25_4667_BD87_340DAD4F0E72_.wvu.Rows" localSheetId="6" hidden="1">'Attach-3 (QR)'!#REF!,'Attach-3 (QR)'!$130:$136,'Attach-3 (QR)'!#REF!,'Attach-3 (QR)'!#REF!,'Attach-3 (QR)'!#REF!,'Attach-3 (QR)'!$144:$144,'Attach-3 (QR)'!$193:$195,'Attach-3 (QR)'!$217:$248,'Attach-3 (QR)'!$254:$268</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(QR)'!$A$1:$H$328</definedName>
    <definedName name="Z_7FED4A88_DA6B_4AEC_96D2_BAE29634CEBD_.wvu.PrintArea" localSheetId="4" hidden="1">'Attach-3 (QR)_old'!$A$1:$H$407</definedName>
    <definedName name="Z_82E8A0F5_0020_4355_95CF_28601763A783_.wvu.Cols" localSheetId="15" hidden="1">'Attach 10'!$H:$H</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10'!$A$1:$E$21</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15'!$A$1:$E$92</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9'!$A$1:$D$51</definedName>
    <definedName name="Z_82E8A0F5_0020_4355_95CF_28601763A783_.wvu.PrintArea" localSheetId="27" hidden="1">'Bid Form 1st Envelope '!$A$1:$F$118</definedName>
    <definedName name="Z_82E8A0F5_0020_4355_95CF_28601763A783_.wvu.PrintTitles" localSheetId="14" hidden="1">'Attach 9'!$18:$18</definedName>
    <definedName name="Z_82E8A0F5_0020_4355_95CF_28601763A783_.wvu.Rows" localSheetId="15" hidden="1">'Attach 10'!$16:$16</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12'!$A$1:$E$37</definedName>
    <definedName name="Z_83E639F0_925C_438D_A777_FD99BFFD55B2_.wvu.PrintArea" localSheetId="2" hidden="1">'Names of Bidder'!$B$1:$G$38</definedName>
    <definedName name="Z_869B0F9C_77A4_468D_A350_EA35CAE357D9_.wvu.Cols" localSheetId="15" hidden="1">'Attach 10'!$H:$H,'Attach 10'!$L:$N</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27"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10'!$A$1:$E$21</definedName>
    <definedName name="Z_869B0F9C_77A4_468D_A350_EA35CAE357D9_.wvu.PrintArea" localSheetId="16" hidden="1">'Attach 11'!$A$1:$E$86</definedName>
    <definedName name="Z_869B0F9C_77A4_468D_A350_EA35CAE357D9_.wvu.PrintArea" localSheetId="17" hidden="1">'Attach 12'!$A$1:$F$37</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15'!$A$1:$E$92</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9'!$A$1:$G$51</definedName>
    <definedName name="Z_869B0F9C_77A4_468D_A350_EA35CAE357D9_.wvu.PrintArea" localSheetId="6" hidden="1">'Attach-3 (QR)'!$A$1:$I$328</definedName>
    <definedName name="Z_869B0F9C_77A4_468D_A350_EA35CAE357D9_.wvu.PrintArea" localSheetId="4" hidden="1">'Attach-3 (QR)_old'!$A$1:$J$407</definedName>
    <definedName name="Z_869B0F9C_77A4_468D_A350_EA35CAE357D9_.wvu.PrintArea" localSheetId="27" hidden="1">'Bid Form 1st Envelope '!$A$1:$J$117</definedName>
    <definedName name="Z_869B0F9C_77A4_468D_A350_EA35CAE357D9_.wvu.PrintArea" localSheetId="1" hidden="1">Cover!$A$1:$F$28</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5" hidden="1">'Attach 10'!$16:$16</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9'!$26:$28</definedName>
    <definedName name="Z_869B0F9C_77A4_468D_A350_EA35CAE357D9_.wvu.Rows" localSheetId="6" hidden="1">'Attach-3 (QR)'!$19:$23,'Attach-3 (QR)'!$25:$25,'Attach-3 (QR)'!$35:$35,'Attach-3 (QR)'!#REF!,'Attach-3 (QR)'!#REF!,'Attach-3 (QR)'!$130:$136,'Attach-3 (QR)'!$144:$144,'Attach-3 (QR)'!$180:$306</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27" hidden="1">'Bid Form 1st Envelope '!$30:$31,'Bid Form 1st Envelope '!$101:$101,'Bid Form 1st Envelope '!$104:$105</definedName>
    <definedName name="Z_869B0F9C_77A4_468D_A350_EA35CAE357D9_.wvu.Rows" localSheetId="2" hidden="1">'Names of Bidder'!$6:$7,'Names of Bidder'!$23:$26,'Names of Bidder'!$28:$31</definedName>
    <definedName name="Z_8E3ED18F_7B8F_4A1C_969D_A70DC3B696C3_.wvu.Cols" localSheetId="15" hidden="1">'Attach 10'!$H:$H</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10'!$A$1:$E$21</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15'!$A$1:$E$92</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9'!$A$1:$D$52</definedName>
    <definedName name="Z_8E3ED18F_7B8F_4A1C_969D_A70DC3B696C3_.wvu.PrintArea" localSheetId="27" hidden="1">'Bid Form 1st Envelope '!$A$1:$F$118</definedName>
    <definedName name="Z_8E3ED18F_7B8F_4A1C_969D_A70DC3B696C3_.wvu.PrintTitles" localSheetId="14" hidden="1">'Attach 9'!$18:$18</definedName>
    <definedName name="Z_8E3ED18F_7B8F_4A1C_969D_A70DC3B696C3_.wvu.Rows" localSheetId="15" hidden="1">'Attach 10'!$16:$16</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10'!$A$1:$E$22</definedName>
    <definedName name="Z_8E7B022F_1113_4BA2_B2BA_8EDBE02A2557_.wvu.PrintArea" localSheetId="16" hidden="1">'Attach 11'!$A$1:$E$85</definedName>
    <definedName name="Z_8E7B022F_1113_4BA2_B2BA_8EDBE02A2557_.wvu.PrintArea" localSheetId="17" hidden="1">'Attach 12'!$A$1:$E$37</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15'!$A$1:$E$93</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9'!$A$1:$D$52</definedName>
    <definedName name="Z_8E7B022F_1113_4BA2_B2BA_8EDBE02A2557_.wvu.PrintArea" localSheetId="27" hidden="1">'Bid Form 1st Envelope '!$A$1:$F$118</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15" hidden="1">'Attach 10'!$H:$H</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10'!$A$1:$E$21</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15'!$A$1:$E$92</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9'!$A$1:$D$52</definedName>
    <definedName name="Z_97C0FC0E_800C_45C9_895E_E91A3F1ADBA4_.wvu.PrintArea" localSheetId="27" hidden="1">'Bid Form 1st Envelope '!$A$1:$F$118</definedName>
    <definedName name="Z_97C0FC0E_800C_45C9_895E_E91A3F1ADBA4_.wvu.PrintTitles" localSheetId="14" hidden="1">'Attach 9'!$18:$18</definedName>
    <definedName name="Z_97C0FC0E_800C_45C9_895E_E91A3F1ADBA4_.wvu.Rows" localSheetId="15" hidden="1">'Attach 10'!$16:$16</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5" hidden="1">'Attach 10'!$H:$H,'Attach 10'!$L:$N</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27"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10'!$A$1:$E$21</definedName>
    <definedName name="Z_9CD72AD0_8BDA_437F_A784_A667464C809C_.wvu.PrintArea" localSheetId="16" hidden="1">'Attach 11'!$A$1:$E$86</definedName>
    <definedName name="Z_9CD72AD0_8BDA_437F_A784_A667464C809C_.wvu.PrintArea" localSheetId="17" hidden="1">'Attach 12'!$A$1:$F$37</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15'!$A$1:$E$92</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9'!$A$1:$G$51</definedName>
    <definedName name="Z_9CD72AD0_8BDA_437F_A784_A667464C809C_.wvu.PrintArea" localSheetId="6" hidden="1">'Attach-3 (QR)'!$A$1:$I$328</definedName>
    <definedName name="Z_9CD72AD0_8BDA_437F_A784_A667464C809C_.wvu.PrintArea" localSheetId="4" hidden="1">'Attach-3 (QR)_old'!$A$1:$J$407</definedName>
    <definedName name="Z_9CD72AD0_8BDA_437F_A784_A667464C809C_.wvu.PrintArea" localSheetId="27" hidden="1">'Bid Form 1st Envelope '!$A$1:$J$117</definedName>
    <definedName name="Z_9CD72AD0_8BDA_437F_A784_A667464C809C_.wvu.PrintArea" localSheetId="1" hidden="1">Cover!$A$1:$F$28</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5" hidden="1">'Attach 10'!$16:$16</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9'!$26:$28</definedName>
    <definedName name="Z_9CD72AD0_8BDA_437F_A784_A667464C809C_.wvu.Rows" localSheetId="6" hidden="1">'Attach-3 (QR)'!$19:$23,'Attach-3 (QR)'!$25:$25,'Attach-3 (QR)'!$35:$35,'Attach-3 (QR)'!#REF!,'Attach-3 (QR)'!#REF!,'Attach-3 (QR)'!$130:$136,'Attach-3 (QR)'!$144:$144,'Attach-3 (QR)'!$180:$306</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27" hidden="1">'Bid Form 1st Envelope '!$22:$23,'Bid Form 1st Envelope '!$30:$31,'Bid Form 1st Envelope '!$101:$101,'Bid Form 1st Envelope '!$104:$105</definedName>
    <definedName name="Z_9CD72AD0_8BDA_437F_A784_A667464C809C_.wvu.Rows" localSheetId="2" hidden="1">'Names of Bidder'!$6:$7,'Names of Bidder'!$23:$26,'Names of Bidder'!$28:$31</definedName>
    <definedName name="Z_9F341631_288D_49D9_8F81_65CCC818C9BA_.wvu.Cols" localSheetId="15" hidden="1">'Attach 10'!$H:$H,'Attach 10'!$L:$N</definedName>
    <definedName name="Z_9F341631_288D_49D9_8F81_65CCC818C9BA_.wvu.Cols" localSheetId="17" hidden="1">'Attach 12'!$F:$H</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27"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10'!$A$1:$E$21</definedName>
    <definedName name="Z_9F341631_288D_49D9_8F81_65CCC818C9BA_.wvu.PrintArea" localSheetId="16" hidden="1">'Attach 11'!$A$1:$E$86</definedName>
    <definedName name="Z_9F341631_288D_49D9_8F81_65CCC818C9BA_.wvu.PrintArea" localSheetId="17" hidden="1">'Attach 12'!$A$1:$F$37</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15'!$A$1:$E$92</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9'!$A$1:$G$51</definedName>
    <definedName name="Z_9F341631_288D_49D9_8F81_65CCC818C9BA_.wvu.PrintArea" localSheetId="6" hidden="1">'Attach-3 (QR)'!$A$1:$I$328</definedName>
    <definedName name="Z_9F341631_288D_49D9_8F81_65CCC818C9BA_.wvu.PrintArea" localSheetId="4" hidden="1">'Attach-3 (QR)_old'!$A$1:$J$407</definedName>
    <definedName name="Z_9F341631_288D_49D9_8F81_65CCC818C9BA_.wvu.PrintArea" localSheetId="27" hidden="1">'Bid Form 1st Envelope '!$A$1:$F$116</definedName>
    <definedName name="Z_9F341631_288D_49D9_8F81_65CCC818C9BA_.wvu.PrintArea" localSheetId="1" hidden="1">Cover!$A$1:$F$28</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9'!$26:$28</definedName>
    <definedName name="Z_9F341631_288D_49D9_8F81_65CCC818C9BA_.wvu.Rows" localSheetId="6" hidden="1">'Attach-3 (QR)'!$19:$23,'Attach-3 (QR)'!$25:$25,'Attach-3 (QR)'!$35:$35,'Attach-3 (QR)'!$88:$88,'Attach-3 (QR)'!$114:$114,'Attach-3 (QR)'!$130:$136,'Attach-3 (QR)'!$144:$144,'Attach-3 (QR)'!$180:$306</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27" hidden="1">'Bid Form 1st Envelope '!$22:$22,'Bid Form 1st Envelope '!$30:$31,'Bid Form 1st Envelope '!$101:$101,'Bid Form 1st Envelope '!$104:$105</definedName>
    <definedName name="Z_9F341631_288D_49D9_8F81_65CCC818C9BA_.wvu.Rows" localSheetId="1" hidden="1">Cover!$19:$20</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(QR)'!$A$1:$H$328</definedName>
    <definedName name="Z_9F8CD454_46B1_47B9_9F5F_73ED69AC40D4_.wvu.PrintArea" localSheetId="4" hidden="1">'Attach-3 (QR)_old'!$A$1:$H$407</definedName>
    <definedName name="Z_9F8CD454_46B1_47B9_9F5F_73ED69AC40D4_.wvu.Rows" localSheetId="6" hidden="1">'Attach-3 (QR)'!#REF!,'Attach-3 (QR)'!$130:$136,'Attach-3 (QR)'!#REF!,'Attach-3 (QR)'!#REF!,'Attach-3 (QR)'!#REF!,'Attach-3 (QR)'!$144:$144,'Attach-3 (QR)'!$193:$195,'Attach-3 (QR)'!$217:$248,'Attach-3 (QR)'!$254:$268</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(QR)'!$A$1:$H$328</definedName>
    <definedName name="Z_A317F5C2_E44F_4A46_8833_2AE6CAE06F6E_.wvu.PrintArea" localSheetId="4" hidden="1">'Attach-3 (QR)_old'!$A$1:$H$407</definedName>
    <definedName name="Z_A317F5C2_E44F_4A46_8833_2AE6CAE06F6E_.wvu.Rows" localSheetId="6" hidden="1">'Attach-3 (QR)'!#REF!,'Attach-3 (QR)'!#REF!,'Attach-3 (QR)'!#REF!,'Attach-3 (QR)'!$193:$195</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10'!$A$1:$E$23</definedName>
    <definedName name="Z_A3F641DF_CF1D_48E3_AFDC_E52726A449CB_.wvu.PrintArea" localSheetId="16" hidden="1">'Attach 11'!$A$1:$E$85</definedName>
    <definedName name="Z_A3F641DF_CF1D_48E3_AFDC_E52726A449CB_.wvu.PrintArea" localSheetId="17" hidden="1">'Attach 12'!$A$1:$E$37</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15'!$A$1:$E$94</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9'!$A$1:$D$52</definedName>
    <definedName name="Z_A3F641DF_CF1D_48E3_AFDC_E52726A449CB_.wvu.PrintArea" localSheetId="27" hidden="1">'Bid Form 1st Envelope '!$A$1:$F$118</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5" hidden="1">'Attach 10'!$H:$H,'Attach 10'!$L:$N</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27"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10'!$A$1:$E$21</definedName>
    <definedName name="Z_A8583C01_5E6A_4469_ADCA_440E12AA8084_.wvu.PrintArea" localSheetId="16" hidden="1">'Attach 11'!$A$1:$E$86</definedName>
    <definedName name="Z_A8583C01_5E6A_4469_ADCA_440E12AA8084_.wvu.PrintArea" localSheetId="17" hidden="1">'Attach 12'!$A$1:$E$37</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15'!$A$1:$E$92</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9'!$A$1:$G$51</definedName>
    <definedName name="Z_A8583C01_5E6A_4469_ADCA_440E12AA8084_.wvu.PrintArea" localSheetId="4" hidden="1">'Attach-3 (QR)_old'!$A$1:$I$407</definedName>
    <definedName name="Z_A8583C01_5E6A_4469_ADCA_440E12AA8084_.wvu.PrintArea" localSheetId="27" hidden="1">'Bid Form 1st Envelope '!$A$1:$J$117</definedName>
    <definedName name="Z_A8583C01_5E6A_4469_ADCA_440E12AA8084_.wvu.PrintArea" localSheetId="1" hidden="1">Cover!$A$1:$F$28</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5" hidden="1">'Attach 10'!$16:$16</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7" hidden="1">'Bid Form 1st Envelope '!$30:$31,'Bid Form 1st Envelope '!$101:$101,'Bid Form 1st Envelope '!$104:$105</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(QR)'!$A$1:$H$328</definedName>
    <definedName name="Z_AF19F13B_761B_48FB_A70F_9439A4D7530B_.wvu.PrintArea" localSheetId="4" hidden="1">'Attach-3 (QR)_old'!$A$1:$H$407</definedName>
    <definedName name="Z_AF19F13B_761B_48FB_A70F_9439A4D7530B_.wvu.Rows" localSheetId="6" hidden="1">'Attach-3 (QR)'!$130:$136,'Attach-3 (QR)'!#REF!,'Attach-3 (QR)'!#REF!,'Attach-3 (QR)'!#REF!,'Attach-3 (QR)'!$193:$195,'Attach-3 (QR)'!$217:$248,'Attach-3 (QR)'!$259:$268</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12'!$A$1:$E$37</definedName>
    <definedName name="Z_B7A16C2F_5026_4C0C_BBB1_23B0149C8FB9_.wvu.PrintArea" localSheetId="2" hidden="1">'Names of Bidder'!$B$1:$G$38</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5" hidden="1">'Attach 10'!$H:$H,'Attach 10'!$L:$N</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27"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10'!$A$1:$E$21</definedName>
    <definedName name="Z_B9DDBA10_9BB0_4D91_9619_C113F75B2489_.wvu.PrintArea" localSheetId="16" hidden="1">'Attach 11'!$A$1:$E$86</definedName>
    <definedName name="Z_B9DDBA10_9BB0_4D91_9619_C113F75B2489_.wvu.PrintArea" localSheetId="17" hidden="1">'Attach 12'!$A$1:$F$37</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15'!$A$1:$E$92</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9'!$A$1:$G$51</definedName>
    <definedName name="Z_B9DDBA10_9BB0_4D91_9619_C113F75B2489_.wvu.PrintArea" localSheetId="6" hidden="1">'Attach-3 (QR)'!$A$1:$I$328</definedName>
    <definedName name="Z_B9DDBA10_9BB0_4D91_9619_C113F75B2489_.wvu.PrintArea" localSheetId="4" hidden="1">'Attach-3 (QR)_old'!$A$1:$J$407</definedName>
    <definedName name="Z_B9DDBA10_9BB0_4D91_9619_C113F75B2489_.wvu.PrintArea" localSheetId="27" hidden="1">'Bid Form 1st Envelope '!$A$1:$J$117</definedName>
    <definedName name="Z_B9DDBA10_9BB0_4D91_9619_C113F75B2489_.wvu.PrintArea" localSheetId="1" hidden="1">Cover!$A$1:$F$28</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5" hidden="1">'Attach 10'!$16:$16</definedName>
    <definedName name="Z_B9DDBA10_9BB0_4D91_9619_C113F75B2489_.wvu.Rows" localSheetId="17" hidden="1">'Attach 12'!$4:$4</definedName>
    <definedName name="Z_B9DDBA10_9BB0_4D91_9619_C113F75B2489_.wvu.Rows" localSheetId="21" hidden="1">'Attach 15'!$16:$16</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9'!$26:$28</definedName>
    <definedName name="Z_B9DDBA10_9BB0_4D91_9619_C113F75B2489_.wvu.Rows" localSheetId="6" hidden="1">'Attach-3 (QR)'!$19:$23,'Attach-3 (QR)'!$25:$25,'Attach-3 (QR)'!$35:$35,'Attach-3 (QR)'!#REF!,'Attach-3 (QR)'!#REF!,'Attach-3 (QR)'!$130:$136,'Attach-3 (QR)'!$144:$144,'Attach-3 (QR)'!$180:$306</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27" hidden="1">'Bid Form 1st Envelope '!$22:$23,'Bid Form 1st Envelope '!$30:$31,'Bid Form 1st Envelope '!$101:$101,'Bid Form 1st Envelope '!$104:$105</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CE30E3D_0C5D_4C23_ABC5_E7C2D3AC4971_.wvu.Cols" localSheetId="15" hidden="1">'Attach 10'!$H:$H,'Attach 10'!$L:$N</definedName>
    <definedName name="Z_BCE30E3D_0C5D_4C23_ABC5_E7C2D3AC4971_.wvu.Cols" localSheetId="17" hidden="1">'Attach 12'!$F:$H</definedName>
    <definedName name="Z_BCE30E3D_0C5D_4C23_ABC5_E7C2D3AC4971_.wvu.Cols" localSheetId="21" hidden="1">'Attach 15'!$H:$H,'Attach 15'!$L:$N</definedName>
    <definedName name="Z_BCE30E3D_0C5D_4C23_ABC5_E7C2D3AC4971_.wvu.Cols" localSheetId="25" hidden="1">'Attach 18 SP'!$J:$AO</definedName>
    <definedName name="Z_BCE30E3D_0C5D_4C23_ABC5_E7C2D3AC4971_.wvu.Cols" localSheetId="3" hidden="1">'Attach 3(JV)'!$G:$H</definedName>
    <definedName name="Z_BCE30E3D_0C5D_4C23_ABC5_E7C2D3AC4971_.wvu.Cols" localSheetId="7" hidden="1">'Attach 4'!$H:$O</definedName>
    <definedName name="Z_BCE30E3D_0C5D_4C23_ABC5_E7C2D3AC4971_.wvu.Cols" localSheetId="10" hidden="1">'Attach 5'!$H:$H</definedName>
    <definedName name="Z_BCE30E3D_0C5D_4C23_ABC5_E7C2D3AC4971_.wvu.Cols" localSheetId="11" hidden="1">'Attach 5A'!$H:$H</definedName>
    <definedName name="Z_BCE30E3D_0C5D_4C23_ABC5_E7C2D3AC4971_.wvu.Cols" localSheetId="12" hidden="1">'Attach 6'!$H:$H</definedName>
    <definedName name="Z_BCE30E3D_0C5D_4C23_ABC5_E7C2D3AC497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CE30E3D_0C5D_4C23_ABC5_E7C2D3AC4971_.wvu.Cols" localSheetId="4" hidden="1">'Attach-3 (QR)_old'!$J:$AB</definedName>
    <definedName name="Z_BCE30E3D_0C5D_4C23_ABC5_E7C2D3AC4971_.wvu.Cols" localSheetId="27" hidden="1">'Bid Form 1st Envelope '!$K:$K,'Bid Form 1st Envelope '!$AA:$AI</definedName>
    <definedName name="Z_BCE30E3D_0C5D_4C23_ABC5_E7C2D3AC4971_.wvu.Cols" localSheetId="2" hidden="1">'Names of Bidder'!$H:$M,'Names of Bidder'!$O:$O,'Names of Bidder'!$AA:$AB</definedName>
    <definedName name="Z_BCE30E3D_0C5D_4C23_ABC5_E7C2D3AC4971_.wvu.FilterData" localSheetId="2" hidden="1">'Names of Bidder'!$B$6:$G$19</definedName>
    <definedName name="Z_BCE30E3D_0C5D_4C23_ABC5_E7C2D3AC4971_.wvu.PrintArea" localSheetId="15" hidden="1">'Attach 10'!$A$1:$E$21</definedName>
    <definedName name="Z_BCE30E3D_0C5D_4C23_ABC5_E7C2D3AC4971_.wvu.PrintArea" localSheetId="16" hidden="1">'Attach 11'!$A$1:$E$86</definedName>
    <definedName name="Z_BCE30E3D_0C5D_4C23_ABC5_E7C2D3AC4971_.wvu.PrintArea" localSheetId="17" hidden="1">'Attach 12'!$A$1:$F$37</definedName>
    <definedName name="Z_BCE30E3D_0C5D_4C23_ABC5_E7C2D3AC4971_.wvu.PrintArea" localSheetId="18" hidden="1">'Attach 13'!$A$1:$E$26</definedName>
    <definedName name="Z_BCE30E3D_0C5D_4C23_ABC5_E7C2D3AC4971_.wvu.PrintArea" localSheetId="19" hidden="1">'Attach 14'!$A$1:$E$26</definedName>
    <definedName name="Z_BCE30E3D_0C5D_4C23_ABC5_E7C2D3AC4971_.wvu.PrintArea" localSheetId="20" hidden="1">'Attach 14-IP'!$A$8:$I$225</definedName>
    <definedName name="Z_BCE30E3D_0C5D_4C23_ABC5_E7C2D3AC4971_.wvu.PrintArea" localSheetId="21" hidden="1">'Attach 15'!$A$1:$E$92</definedName>
    <definedName name="Z_BCE30E3D_0C5D_4C23_ABC5_E7C2D3AC4971_.wvu.PrintArea" localSheetId="22" hidden="1">'Attach 16 '!$A$1:$L$96</definedName>
    <definedName name="Z_BCE30E3D_0C5D_4C23_ABC5_E7C2D3AC4971_.wvu.PrintArea" localSheetId="23" hidden="1">'Attach 17'!$A$1:$E$33</definedName>
    <definedName name="Z_BCE30E3D_0C5D_4C23_ABC5_E7C2D3AC4971_.wvu.PrintArea" localSheetId="24" hidden="1">'Attach 18'!$A$1:$E$21</definedName>
    <definedName name="Z_BCE30E3D_0C5D_4C23_ABC5_E7C2D3AC4971_.wvu.PrintArea" localSheetId="25" hidden="1">'Attach 18 SP'!$A$7:$I$157</definedName>
    <definedName name="Z_BCE30E3D_0C5D_4C23_ABC5_E7C2D3AC4971_.wvu.PrintArea" localSheetId="26" hidden="1">'Attach 19'!$A$1:$E$31</definedName>
    <definedName name="Z_BCE30E3D_0C5D_4C23_ABC5_E7C2D3AC4971_.wvu.PrintArea" localSheetId="3" hidden="1">'Attach 3(JV)'!$A$1:$E$26</definedName>
    <definedName name="Z_BCE30E3D_0C5D_4C23_ABC5_E7C2D3AC4971_.wvu.PrintArea" localSheetId="5" hidden="1">'Attach 3(QR)'!$A$1:$E$28</definedName>
    <definedName name="Z_BCE30E3D_0C5D_4C23_ABC5_E7C2D3AC4971_.wvu.PrintArea" localSheetId="7" hidden="1">'Attach 4'!$A$1:$G$25</definedName>
    <definedName name="Z_BCE30E3D_0C5D_4C23_ABC5_E7C2D3AC4971_.wvu.PrintArea" localSheetId="8" hidden="1">'Attach 4 (A)'!$A$1:$E$27</definedName>
    <definedName name="Z_BCE30E3D_0C5D_4C23_ABC5_E7C2D3AC4971_.wvu.PrintArea" localSheetId="9" hidden="1">'Attach 4 (B)'!$A$1:$E$26</definedName>
    <definedName name="Z_BCE30E3D_0C5D_4C23_ABC5_E7C2D3AC4971_.wvu.PrintArea" localSheetId="10" hidden="1">'Attach 5'!$A$1:$E$35</definedName>
    <definedName name="Z_BCE30E3D_0C5D_4C23_ABC5_E7C2D3AC4971_.wvu.PrintArea" localSheetId="11" hidden="1">'Attach 5A'!$A$1:$E$68</definedName>
    <definedName name="Z_BCE30E3D_0C5D_4C23_ABC5_E7C2D3AC4971_.wvu.PrintArea" localSheetId="12" hidden="1">'Attach 6'!$A$1:$E$31</definedName>
    <definedName name="Z_BCE30E3D_0C5D_4C23_ABC5_E7C2D3AC4971_.wvu.PrintArea" localSheetId="13" hidden="1">'Attach 7'!$A$1:$E$24</definedName>
    <definedName name="Z_BCE30E3D_0C5D_4C23_ABC5_E7C2D3AC4971_.wvu.PrintArea" localSheetId="14" hidden="1">'Attach 9'!$A$1:$G$51</definedName>
    <definedName name="Z_BCE30E3D_0C5D_4C23_ABC5_E7C2D3AC4971_.wvu.PrintArea" localSheetId="6" hidden="1">'Attach-3 (QR)'!$A$1:$I$328</definedName>
    <definedName name="Z_BCE30E3D_0C5D_4C23_ABC5_E7C2D3AC4971_.wvu.PrintArea" localSheetId="4" hidden="1">'Attach-3 (QR)_old'!$A$1:$J$407</definedName>
    <definedName name="Z_BCE30E3D_0C5D_4C23_ABC5_E7C2D3AC4971_.wvu.PrintArea" localSheetId="27" hidden="1">'Bid Form 1st Envelope '!$A$1:$F$116</definedName>
    <definedName name="Z_BCE30E3D_0C5D_4C23_ABC5_E7C2D3AC4971_.wvu.PrintArea" localSheetId="1" hidden="1">Cover!$A$1:$F$28</definedName>
    <definedName name="Z_BCE30E3D_0C5D_4C23_ABC5_E7C2D3AC4971_.wvu.PrintArea" localSheetId="2" hidden="1">'Names of Bidder'!$B$1:$G$38</definedName>
    <definedName name="Z_BCE30E3D_0C5D_4C23_ABC5_E7C2D3AC4971_.wvu.PrintTitles" localSheetId="14" hidden="1">'Attach 9'!$18:$18</definedName>
    <definedName name="Z_BCE30E3D_0C5D_4C23_ABC5_E7C2D3AC4971_.wvu.Rows" localSheetId="17" hidden="1">'Attach 12'!$4:$4</definedName>
    <definedName name="Z_BCE30E3D_0C5D_4C23_ABC5_E7C2D3AC4971_.wvu.Rows" localSheetId="22" hidden="1">'Attach 16 '!$55:$55</definedName>
    <definedName name="Z_BCE30E3D_0C5D_4C23_ABC5_E7C2D3AC4971_.wvu.Rows" localSheetId="23" hidden="1">'Attach 17'!$26:$26,'Attach 17'!$32:$209</definedName>
    <definedName name="Z_BCE30E3D_0C5D_4C23_ABC5_E7C2D3AC4971_.wvu.Rows" localSheetId="25" hidden="1">'Attach 18 SP'!$149:$153</definedName>
    <definedName name="Z_BCE30E3D_0C5D_4C23_ABC5_E7C2D3AC4971_.wvu.Rows" localSheetId="26" hidden="1">'Attach 19'!$13:$13,'Attach 19'!$20:$28</definedName>
    <definedName name="Z_BCE30E3D_0C5D_4C23_ABC5_E7C2D3AC4971_.wvu.Rows" localSheetId="10" hidden="1">'Attach 5'!$4:$4</definedName>
    <definedName name="Z_BCE30E3D_0C5D_4C23_ABC5_E7C2D3AC4971_.wvu.Rows" localSheetId="11" hidden="1">'Attach 5A'!$25:$30</definedName>
    <definedName name="Z_BCE30E3D_0C5D_4C23_ABC5_E7C2D3AC4971_.wvu.Rows" localSheetId="14" hidden="1">'Attach 9'!$26:$28</definedName>
    <definedName name="Z_BCE30E3D_0C5D_4C23_ABC5_E7C2D3AC4971_.wvu.Rows" localSheetId="6" hidden="1">'Attach-3 (QR)'!$19:$23,'Attach-3 (QR)'!$25:$25,'Attach-3 (QR)'!$35:$35,'Attach-3 (QR)'!$88:$88,'Attach-3 (QR)'!$114:$114,'Attach-3 (QR)'!$130:$136,'Attach-3 (QR)'!$144:$144,'Attach-3 (QR)'!$180:$306</definedName>
    <definedName name="Z_BCE30E3D_0C5D_4C23_ABC5_E7C2D3AC4971_.wvu.Rows" localSheetId="4" hidden="1">'Attach-3 (QR)_old'!$19:$23,'Attach-3 (QR)_old'!$25:$25,'Attach-3 (QR)_old'!$34:$34,'Attach-3 (QR)_old'!$91:$91,'Attach-3 (QR)_old'!$117:$117,'Attach-3 (QR)_old'!$204:$204,'Attach-3 (QR)_old'!$235:$235,'Attach-3 (QR)_old'!$260:$386</definedName>
    <definedName name="Z_BCE30E3D_0C5D_4C23_ABC5_E7C2D3AC4971_.wvu.Rows" localSheetId="27" hidden="1">'Bid Form 1st Envelope '!$22:$22,'Bid Form 1st Envelope '!$30:$31,'Bid Form 1st Envelope '!$101:$101,'Bid Form 1st Envelope '!$104:$105</definedName>
    <definedName name="Z_BCE30E3D_0C5D_4C23_ABC5_E7C2D3AC4971_.wvu.Rows" localSheetId="1" hidden="1">Cover!$19:$20</definedName>
    <definedName name="Z_BCE30E3D_0C5D_4C23_ABC5_E7C2D3AC4971_.wvu.Rows" localSheetId="2" hidden="1">'Names of Bidder'!$6:$7,'Names of Bidder'!$23:$26,'Names of Bidder'!$28:$31</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12'!$A$1:$E$37</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15" hidden="1">'Attach 10'!$H:$H</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10'!$A$1:$E$21</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15'!$A$1:$E$92</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9'!$A$1:$D$52</definedName>
    <definedName name="Z_C5EDD9E3_0801_4479_8600_A80B0FCFDF0B_.wvu.PrintArea" localSheetId="27" hidden="1">'Bid Form 1st Envelope '!$A$1:$F$118</definedName>
    <definedName name="Z_C5EDD9E3_0801_4479_8600_A80B0FCFDF0B_.wvu.PrintTitles" localSheetId="14" hidden="1">'Attach 9'!$18:$18</definedName>
    <definedName name="Z_C5EDD9E3_0801_4479_8600_A80B0FCFDF0B_.wvu.Rows" localSheetId="15" hidden="1">'Attach 10'!$16:$16</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(QR)'!$A$1:$H$328</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15" hidden="1">'Attach 10'!$H:$H</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10'!$A$1:$E$21</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15'!$A$1:$E$92</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9'!$A$1:$D$51</definedName>
    <definedName name="Z_CB7992C9_ABA5_4C7D_8C49_1E1D8E8875C7_.wvu.PrintArea" localSheetId="27" hidden="1">'Bid Form 1st Envelope '!$A$1:$F$118</definedName>
    <definedName name="Z_CB7992C9_ABA5_4C7D_8C49_1E1D8E8875C7_.wvu.PrintTitles" localSheetId="14" hidden="1">'Attach 9'!$18:$18</definedName>
    <definedName name="Z_CB7992C9_ABA5_4C7D_8C49_1E1D8E8875C7_.wvu.Rows" localSheetId="15" hidden="1">'Attach 10'!$16:$16</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5" hidden="1">'Attach 10'!$H:$H</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10'!$A$1:$E$22</definedName>
    <definedName name="Z_CD4CA1A8_824A_452F_BDBA_32A47C1B3013_.wvu.PrintArea" localSheetId="16" hidden="1">'Attach 11'!$A$1:$E$85</definedName>
    <definedName name="Z_CD4CA1A8_824A_452F_BDBA_32A47C1B3013_.wvu.PrintArea" localSheetId="17" hidden="1">'Attach 12'!$A$1:$E$37</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15'!$A$1:$E$93</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9'!$A$1:$D$52</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15" hidden="1">'Attach 10'!$13:$14,'Attach 10'!$16:$16</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5" hidden="1">'Attach 10'!$H:$H,'Attach 10'!$L:$N</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27"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10'!$A$1:$E$21</definedName>
    <definedName name="Z_CDF7C778_C53B_45C7_952D_968F867FB204_.wvu.PrintArea" localSheetId="16" hidden="1">'Attach 11'!$A$1:$E$86</definedName>
    <definedName name="Z_CDF7C778_C53B_45C7_952D_968F867FB204_.wvu.PrintArea" localSheetId="17" hidden="1">'Attach 12'!$A$1:$F$37</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15'!$A$1:$E$92</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9'!$A$1:$G$51</definedName>
    <definedName name="Z_CDF7C778_C53B_45C7_952D_968F867FB204_.wvu.PrintArea" localSheetId="6" hidden="1">'Attach-3 (QR)'!$A$1:$I$328</definedName>
    <definedName name="Z_CDF7C778_C53B_45C7_952D_968F867FB204_.wvu.PrintArea" localSheetId="4" hidden="1">'Attach-3 (QR)_old'!$A$1:$J$407</definedName>
    <definedName name="Z_CDF7C778_C53B_45C7_952D_968F867FB204_.wvu.PrintArea" localSheetId="27" hidden="1">'Bid Form 1st Envelope '!$A$1:$J$117</definedName>
    <definedName name="Z_CDF7C778_C53B_45C7_952D_968F867FB204_.wvu.PrintArea" localSheetId="1" hidden="1">Cover!$A$1:$F$28</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5" hidden="1">'Attach 10'!$16:$16</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9'!$26:$28</definedName>
    <definedName name="Z_CDF7C778_C53B_45C7_952D_968F867FB204_.wvu.Rows" localSheetId="6" hidden="1">'Attach-3 (QR)'!$19:$23,'Attach-3 (QR)'!$25:$25,'Attach-3 (QR)'!$35:$35,'Attach-3 (QR)'!#REF!,'Attach-3 (QR)'!#REF!,'Attach-3 (QR)'!$130:$136,'Attach-3 (QR)'!$144:$144,'Attach-3 (QR)'!$180:$306</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7" hidden="1">'Bid Form 1st Envelope '!$30:$31,'Bid Form 1st Envelope '!$101:$101,'Bid Form 1st Envelope '!$104:$105</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12'!$A$1:$E$37</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(QR)'!$A$1:$H$328</definedName>
    <definedName name="Z_D5994A17_2357_4B78_B667_DDB5D94B6FD1_.wvu.PrintArea" localSheetId="4" hidden="1">'Attach-3 (QR)_old'!$A$1:$H$407</definedName>
    <definedName name="Z_D5994A17_2357_4B78_B667_DDB5D94B6FD1_.wvu.Rows" localSheetId="6" hidden="1">'Attach-3 (QR)'!#REF!,'Attach-3 (QR)'!#REF!,'Attach-3 (QR)'!#REF!,'Attach-3 (QR)'!$193:$195</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5" hidden="1">'Attach 10'!$H:$H,'Attach 10'!$L:$N</definedName>
    <definedName name="Z_DBB6855E_D634_47BF_8EAD_2479D63E426E_.wvu.Cols" localSheetId="17" hidden="1">'Attach 12'!$F:$H</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27"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10'!$A$1:$E$21</definedName>
    <definedName name="Z_DBB6855E_D634_47BF_8EAD_2479D63E426E_.wvu.PrintArea" localSheetId="16" hidden="1">'Attach 11'!$A$1:$E$86</definedName>
    <definedName name="Z_DBB6855E_D634_47BF_8EAD_2479D63E426E_.wvu.PrintArea" localSheetId="17" hidden="1">'Attach 12'!$A$1:$F$37</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15'!$A$1:$E$92</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9'!$A$1:$G$51</definedName>
    <definedName name="Z_DBB6855E_D634_47BF_8EAD_2479D63E426E_.wvu.PrintArea" localSheetId="6" hidden="1">'Attach-3 (QR)'!$A$1:$I$328</definedName>
    <definedName name="Z_DBB6855E_D634_47BF_8EAD_2479D63E426E_.wvu.PrintArea" localSheetId="4" hidden="1">'Attach-3 (QR)_old'!$A$1:$J$407</definedName>
    <definedName name="Z_DBB6855E_D634_47BF_8EAD_2479D63E426E_.wvu.PrintArea" localSheetId="27" hidden="1">'Bid Form 1st Envelope '!$A$1:$J$116</definedName>
    <definedName name="Z_DBB6855E_D634_47BF_8EAD_2479D63E426E_.wvu.PrintArea" localSheetId="1" hidden="1">Cover!$A$1:$F$28</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5" hidden="1">'Attach 10'!$16:$16</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9'!$26:$28</definedName>
    <definedName name="Z_DBB6855E_D634_47BF_8EAD_2479D63E426E_.wvu.Rows" localSheetId="6" hidden="1">'Attach-3 (QR)'!$19:$23,'Attach-3 (QR)'!$25:$25,'Attach-3 (QR)'!$35:$35,'Attach-3 (QR)'!$88:$88,'Attach-3 (QR)'!$114:$114,'Attach-3 (QR)'!$130:$136,'Attach-3 (QR)'!$144:$144,'Attach-3 (QR)'!$180:$306</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27" hidden="1">'Bid Form 1st Envelope '!$22:$23,'Bid Form 1st Envelope '!$30:$31,'Bid Form 1st Envelope '!$101:$101,'Bid Form 1st Envelope '!$104:$105</definedName>
    <definedName name="Z_DBB6855E_D634_47BF_8EAD_2479D63E426E_.wvu.Rows" localSheetId="1" hidden="1">Cover!$19:$20</definedName>
    <definedName name="Z_DBB6855E_D634_47BF_8EAD_2479D63E426E_.wvu.Rows" localSheetId="2" hidden="1">'Names of Bidder'!$6:$7,'Names of Bidder'!$23:$26,'Names of Bidder'!$28:$31</definedName>
    <definedName name="Z_DC28ED1E_3E35_4094_9C2B_5C0A1C1D459C_.wvu.Cols" localSheetId="15" hidden="1">'Attach 10'!$H:$H</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10'!$A$1:$E$21</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15'!$A$1:$E$92</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9'!$A$1:$D$52</definedName>
    <definedName name="Z_DC28ED1E_3E35_4094_9C2B_5C0A1C1D459C_.wvu.PrintArea" localSheetId="27" hidden="1">'Bid Form 1st Envelope '!$A$1:$F$118</definedName>
    <definedName name="Z_DC28ED1E_3E35_4094_9C2B_5C0A1C1D459C_.wvu.PrintTitles" localSheetId="14" hidden="1">'Attach 9'!$18:$18</definedName>
    <definedName name="Z_DC28ED1E_3E35_4094_9C2B_5C0A1C1D459C_.wvu.Rows" localSheetId="15" hidden="1">'Attach 10'!$16:$16</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15" hidden="1">'Attach 10'!$H:$H</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10'!$A$1:$E$21</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15'!$A$1:$E$92</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9'!$A$1:$D$51</definedName>
    <definedName name="Z_E51D3662_FFCE_4FD6_A590_7DDC9E38C41F_.wvu.PrintArea" localSheetId="27" hidden="1">'Bid Form 1st Envelope '!$A$1:$F$118</definedName>
    <definedName name="Z_E51D3662_FFCE_4FD6_A590_7DDC9E38C41F_.wvu.PrintTitles" localSheetId="14" hidden="1">'Attach 9'!$18:$18</definedName>
    <definedName name="Z_E51D3662_FFCE_4FD6_A590_7DDC9E38C41F_.wvu.Rows" localSheetId="15" hidden="1">'Attach 10'!$16:$16</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(QR)'!$A$1:$I$328</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(QR)'!$130:$136,'Attach-3 (QR)'!$144:$144,'Attach-3 (QR)'!$180:$306</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(QR)'!$A$1:$H$328</definedName>
    <definedName name="Z_EBAEADC8_DFAF_4DD1_92A4_0349F1C8EBDD_.wvu.PrintArea" localSheetId="4" hidden="1">'Attach-3 (QR)_old'!$A$1:$H$407</definedName>
    <definedName name="Z_ECEBABD0_566A_41C4_AA9A_38EA30EFEDA8_.wvu.PrintArea" localSheetId="15" hidden="1">'Attach 10'!$A$1:$E$22</definedName>
    <definedName name="Z_ECEBABD0_566A_41C4_AA9A_38EA30EFEDA8_.wvu.PrintArea" localSheetId="16" hidden="1">'Attach 11'!$A$1:$E$85</definedName>
    <definedName name="Z_ECEBABD0_566A_41C4_AA9A_38EA30EFEDA8_.wvu.PrintArea" localSheetId="17" hidden="1">'Attach 12'!$A$1:$E$37</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15'!$A$1:$E$93</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9'!$A$1:$D$52</definedName>
    <definedName name="Z_ECEBABD0_566A_41C4_AA9A_38EA30EFEDA8_.wvu.PrintArea" localSheetId="27" hidden="1">'Bid Form 1st Envelope '!$A$1:$F$118</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5" hidden="1">'Attach 10'!$H:$H,'Attach 10'!$L:$N</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27"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10'!$A$1:$E$21</definedName>
    <definedName name="Z_F0C5A243_1ADF_42BF_85A0_B6506A13618B_.wvu.PrintArea" localSheetId="16" hidden="1">'Attach 11'!$A$1:$E$86</definedName>
    <definedName name="Z_F0C5A243_1ADF_42BF_85A0_B6506A13618B_.wvu.PrintArea" localSheetId="17" hidden="1">'Attach 12'!$A$1:$F$37</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15'!$A$1:$E$92</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9'!$A$1:$G$51</definedName>
    <definedName name="Z_F0C5A243_1ADF_42BF_85A0_B6506A13618B_.wvu.PrintArea" localSheetId="6" hidden="1">'Attach-3 (QR)'!$A$1:$I$328</definedName>
    <definedName name="Z_F0C5A243_1ADF_42BF_85A0_B6506A13618B_.wvu.PrintArea" localSheetId="4" hidden="1">'Attach-3 (QR)_old'!$A$1:$J$407</definedName>
    <definedName name="Z_F0C5A243_1ADF_42BF_85A0_B6506A13618B_.wvu.PrintArea" localSheetId="27" hidden="1">'Bid Form 1st Envelope '!$A$1:$J$117</definedName>
    <definedName name="Z_F0C5A243_1ADF_42BF_85A0_B6506A13618B_.wvu.PrintArea" localSheetId="1" hidden="1">Cover!$A$1:$F$28</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5" hidden="1">'Attach 10'!$16:$16</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9'!$26:$28</definedName>
    <definedName name="Z_F0C5A243_1ADF_42BF_85A0_B6506A13618B_.wvu.Rows" localSheetId="6" hidden="1">'Attach-3 (QR)'!$19:$23,'Attach-3 (QR)'!$25:$25,'Attach-3 (QR)'!$35:$35,'Attach-3 (QR)'!#REF!,'Attach-3 (QR)'!#REF!,'Attach-3 (QR)'!$130:$136,'Attach-3 (QR)'!$144:$144,'Attach-3 (QR)'!$180:$306</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7" hidden="1">'Bid Form 1st Envelope '!$22:$23,'Bid Form 1st Envelope '!$30:$31,'Bid Form 1st Envelope '!$101:$101,'Bid Form 1st Envelope '!$104:$105</definedName>
    <definedName name="Z_F0C5A243_1ADF_42BF_85A0_B6506A13618B_.wvu.Rows" localSheetId="2" hidden="1">'Names of Bidder'!$6:$7,'Names of Bidder'!$23:$26,'Names of Bidder'!$28:$31</definedName>
    <definedName name="Z_F8DC905B_04E9_41D7_B695_0DB8D092215B_.wvu.Cols" localSheetId="15" hidden="1">'Attach 10'!$H:$H,'Attach 10'!$L:$N</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27"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10'!$A$1:$E$21</definedName>
    <definedName name="Z_F8DC905B_04E9_41D7_B695_0DB8D092215B_.wvu.PrintArea" localSheetId="16" hidden="1">'Attach 11'!$A$1:$E$86</definedName>
    <definedName name="Z_F8DC905B_04E9_41D7_B695_0DB8D092215B_.wvu.PrintArea" localSheetId="17" hidden="1">'Attach 12'!$A$1:$E$37</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15'!$A$1:$E$92</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9'!$A$1:$G$51</definedName>
    <definedName name="Z_F8DC905B_04E9_41D7_B695_0DB8D092215B_.wvu.PrintArea" localSheetId="6" hidden="1">'Attach-3 (QR)'!$A$1:$I$328</definedName>
    <definedName name="Z_F8DC905B_04E9_41D7_B695_0DB8D092215B_.wvu.PrintArea" localSheetId="4" hidden="1">'Attach-3 (QR)_old'!$A$1:$J$407</definedName>
    <definedName name="Z_F8DC905B_04E9_41D7_B695_0DB8D092215B_.wvu.PrintArea" localSheetId="27" hidden="1">'Bid Form 1st Envelope '!$A$1:$J$117</definedName>
    <definedName name="Z_F8DC905B_04E9_41D7_B695_0DB8D092215B_.wvu.PrintArea" localSheetId="1" hidden="1">Cover!$A$1:$F$28</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5" hidden="1">'Attach 10'!$16:$16</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(QR)'!$130:$136,'Attach-3 (QR)'!$144:$144,'Attach-3 (QR)'!$180:$306</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7" hidden="1">'Bid Form 1st Envelope '!$30:$31,'Bid Form 1st Envelope '!$101:$101,'Bid Form 1st Envelope '!$104:$105</definedName>
    <definedName name="Z_F8DC905B_04E9_41D7_B695_0DB8D092215B_.wvu.Rows" localSheetId="2" hidden="1">'Names of Bidder'!$6:$7,'Names of Bidder'!$23:$26,'Names of Bidder'!$28:$31</definedName>
    <definedName name="Z_F9FE2C60_2849_4C32_B532_2B1A89FFA9CD_.wvu.Cols" localSheetId="15" hidden="1">'Attach 10'!$H:$H</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10'!$A$1:$E$21</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15'!$A$1:$E$92</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9'!$A$1:$D$52</definedName>
    <definedName name="Z_F9FE2C60_2849_4C32_B532_2B1A89FFA9CD_.wvu.PrintArea" localSheetId="27" hidden="1">'Bid Form 1st Envelope '!$A$1:$F$118</definedName>
    <definedName name="Z_F9FE2C60_2849_4C32_B532_2B1A89FFA9CD_.wvu.PrintTitles" localSheetId="14" hidden="1">'Attach 9'!$18:$18</definedName>
    <definedName name="Z_F9FE2C60_2849_4C32_B532_2B1A89FFA9CD_.wvu.Rows" localSheetId="15" hidden="1">'Attach 10'!$16:$16</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15" hidden="1">'Attach 10'!$H:$H</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10'!$A$1:$E$21</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15'!$A$1:$E$92</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9'!$A$1:$D$52</definedName>
    <definedName name="Z_FE4EC9C4_31B9_4D40_8323_5B16C3BC840F_.wvu.PrintArea" localSheetId="27" hidden="1">'Bid Form 1st Envelope '!$A$1:$F$118</definedName>
    <definedName name="Z_FE4EC9C4_31B9_4D40_8323_5B16C3BC840F_.wvu.PrintTitles" localSheetId="14" hidden="1">'Attach 9'!$18:$18</definedName>
    <definedName name="Z_FE4EC9C4_31B9_4D40_8323_5B16C3BC840F_.wvu.Rows" localSheetId="15" hidden="1">'Attach 10'!$16:$16</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62913"/>
  <customWorkbookViews>
    <customWorkbookView name="Sandeep Panwar {संदीप पंवार} - Personal View" guid="{BCE30E3D-0C5D-4C23-ABC5-E7C2D3AC4971}" mergeInterval="0" personalView="1" maximized="1" xWindow="-8" yWindow="-8" windowWidth="1616" windowHeight="876" tabRatio="895" activeSheetId="28"/>
    <customWorkbookView name="Umesh Kumar Yadav {उमेश कुमार यादव} - Personal View" guid="{9F341631-288D-49D9-8F81-65CCC818C9BA}" mergeInterval="0" personalView="1" maximized="1" xWindow="-8" yWindow="-8" windowWidth="1936" windowHeight="1048" tabRatio="942" activeSheetId="3"/>
    <customWorkbookView name="Ankit Vaishnav {Ankit Vaishnav} - Personal View" guid="{DBB6855E-D634-47BF-8EAD-2479D63E426E}" mergeInterval="0" personalView="1" maximized="1" xWindow="-8" yWindow="-8" windowWidth="1456" windowHeight="876" tabRatio="942" activeSheetId="28"/>
    <customWorkbookView name="Atul Singh - Personal View" guid="{9CD72AD0-8BDA-437F-A784-A667464C809C}" mergeInterval="0" personalView="1" maximized="1" windowWidth="1362" windowHeight="542" tabRatio="961" activeSheetId="28"/>
    <customWorkbookView name="Chandra Kr. Kamat {चंद्र कुमार कामत} - Personal View" guid="{757C3C2F-C668-4CD7-806B-CA71CC57DCC1}" mergeInterval="0" personalView="1" maximized="1" xWindow="-8" yWindow="-8" windowWidth="1936" windowHeight="1056" tabRatio="961" activeSheetId="28"/>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28"/>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3"/>
    <customWorkbookView name="Akhilesh Kumar Singh {अखिलेश कुमार सिंह} - Personal View" guid="{2CF6F19D-227C-4840-A9E1-6C944B0145DB}" mergeInterval="0" personalView="1" maximized="1" windowWidth="1916" windowHeight="854" tabRatio="942" activeSheetId="27"/>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28" showComments="commIndAndComment"/>
    <customWorkbookView name="60001714 - Personal View" guid="{3836A67F-51F8-4B52-B51D-937DC398CD1F}" mergeInterval="0" personalView="1" maximized="1" windowWidth="958" windowHeight="809" tabRatio="942" activeSheetId="28"/>
    <customWorkbookView name="Rahul {Rahul} - Personal View" guid="{F8DC905B-04E9-41D7-B695-0DB8D092215B}" mergeInterval="0" personalView="1" maximized="1" windowWidth="1916" windowHeight="814" tabRatio="942" activeSheetId="28" showComments="commIndAndComment"/>
    <customWorkbookView name="Neelam Singh {नीलम सिंह} - Personal View" guid="{067EF7EF-2552-42C0-8B2F-9338A16B73EB}" mergeInterval="0" personalView="1" maximized="1" windowWidth="1276" windowHeight="798" tabRatio="942" activeSheetId="3"/>
    <customWorkbookView name="Ram Lal {Ram Lal} - Personal View" guid="{869B0F9C-77A4-468D-A350-EA35CAE357D9}" mergeInterval="0" personalView="1" maximized="1" windowWidth="1916" windowHeight="854" tabRatio="942" activeSheetId="28"/>
    <customWorkbookView name="D Lucius {डी. लूसियस} - Personal View" guid="{5D67CA2D-8BB3-4F00-894F-4872C1BBE88F}" mergeInterval="0" personalView="1" maximized="1" windowWidth="1916" windowHeight="854" tabRatio="942" activeSheetId="28"/>
    <customWorkbookView name="Samrat Jain {Samrat Jain} - Personal View" guid="{B9DDBA10-9BB0-4D91-9619-C113F75B2489}" mergeInterval="0" personalView="1" maximized="1" xWindow="-8" yWindow="-8" windowWidth="1936" windowHeight="1056" tabRatio="961" activeSheetId="2" showComments="commIndAndComment"/>
    <customWorkbookView name="Atul Kumar Singh {अतुल कुमार सिंह} - Personal View" guid="{F0C5A243-1ADF-42BF-85A0-B6506A13618B}" mergeInterval="0" personalView="1" maximized="1" xWindow="-8" yWindow="-8" windowWidth="1936" windowHeight="1056" tabRatio="942" activeSheetId="3"/>
    <customWorkbookView name="Adil Iqbal Khan {Adil Iqbal Khan} - Personal View" guid="{4B898AE2-7356-489E-882D-EC3B09CB95AA}" mergeInterval="0" personalView="1" maximized="1" xWindow="-9" yWindow="-9" windowWidth="1938" windowHeight="1048" tabRatio="942" activeSheetId="7"/>
    <customWorkbookView name="Satendra Singh Sengar {सतेन्द्र सिंह सेंगर} - Personal View" guid="{176DC383-BC5B-4A2C-B484-0B54305CAC0E}" mergeInterval="0" personalView="1" maximized="1" xWindow="-8" yWindow="-8" windowWidth="1936" windowHeight="1056" tabRatio="942" activeSheetId="3"/>
  </customWorkbookViews>
</workbook>
</file>

<file path=xl/calcChain.xml><?xml version="1.0" encoding="utf-8"?>
<calcChain xmlns="http://schemas.openxmlformats.org/spreadsheetml/2006/main">
  <c r="E1" i="16" l="1"/>
  <c r="E21" i="16" l="1"/>
  <c r="B21" i="16"/>
  <c r="E20" i="16"/>
  <c r="B20" i="16"/>
  <c r="B13" i="16"/>
  <c r="E12" i="16"/>
  <c r="B12" i="16"/>
  <c r="E11" i="16"/>
  <c r="B11" i="16"/>
  <c r="E10" i="16"/>
  <c r="B10" i="16"/>
  <c r="E9" i="16"/>
  <c r="A9" i="16"/>
  <c r="E8" i="16"/>
  <c r="A8" i="16"/>
  <c r="A3" i="16"/>
  <c r="D12" i="18" l="1"/>
  <c r="A45" i="15" l="1"/>
  <c r="N76" i="7" l="1"/>
  <c r="N75" i="7"/>
  <c r="G1" i="15" l="1"/>
  <c r="A26" i="18" l="1"/>
  <c r="A48" i="26" l="1"/>
  <c r="A43" i="26" l="1"/>
  <c r="A42" i="26"/>
  <c r="A40" i="26"/>
  <c r="A39" i="26"/>
  <c r="B89" i="28" l="1"/>
  <c r="B56" i="28" l="1"/>
  <c r="B55" i="28" l="1"/>
  <c r="B54" i="28" l="1"/>
  <c r="B53" i="28"/>
  <c r="B52" i="28"/>
  <c r="B51" i="28"/>
  <c r="E147" i="7" l="1"/>
  <c r="D43" i="7"/>
  <c r="A50" i="21" l="1"/>
  <c r="A7" i="4" l="1"/>
  <c r="A7" i="7" s="1"/>
  <c r="B20" i="23" l="1"/>
  <c r="G11" i="23"/>
  <c r="G10" i="23"/>
  <c r="G9" i="23"/>
  <c r="G8" i="23"/>
  <c r="A8" i="23"/>
  <c r="G7" i="23"/>
  <c r="Z2" i="23"/>
  <c r="E216" i="7" l="1"/>
  <c r="E180" i="7"/>
  <c r="B22" i="7"/>
  <c r="M21" i="7"/>
  <c r="M146" i="7" s="1"/>
  <c r="B21" i="7"/>
  <c r="M20" i="7"/>
  <c r="M144" i="7" s="1"/>
  <c r="B20" i="7"/>
  <c r="H11" i="7"/>
  <c r="H10" i="7"/>
  <c r="H9" i="7"/>
  <c r="H8" i="7"/>
  <c r="A8" i="7"/>
  <c r="H7" i="7"/>
  <c r="I1" i="7"/>
  <c r="B216" i="7" l="1"/>
  <c r="B296" i="7" s="1"/>
  <c r="B147" i="7"/>
  <c r="B272" i="7" s="1"/>
  <c r="B180" i="7"/>
  <c r="B284" i="7" s="1"/>
  <c r="B17" i="28" l="1"/>
  <c r="B152" i="5" l="1"/>
  <c r="B10" i="4" l="1"/>
  <c r="B10" i="7" s="1"/>
  <c r="B11" i="4"/>
  <c r="B12" i="4"/>
  <c r="B9" i="4"/>
  <c r="B9" i="7" s="1"/>
  <c r="B12" i="5" l="1"/>
  <c r="B12" i="7"/>
  <c r="B11" i="5"/>
  <c r="B11" i="7"/>
  <c r="B9" i="5"/>
  <c r="A37" i="21"/>
  <c r="B10" i="5"/>
  <c r="A38" i="21"/>
  <c r="B2" i="2" l="1"/>
  <c r="A1" i="29"/>
  <c r="A8" i="29" s="1"/>
  <c r="B8" i="29" s="1"/>
  <c r="D8" i="29" s="1"/>
  <c r="A8" i="28"/>
  <c r="A9" i="28"/>
  <c r="A10" i="28"/>
  <c r="A11" i="28"/>
  <c r="A12" i="28"/>
  <c r="B15" i="28"/>
  <c r="B21" i="28"/>
  <c r="AD21" i="28"/>
  <c r="B26" i="28"/>
  <c r="AD26" i="28"/>
  <c r="B29" i="28"/>
  <c r="H30" i="28"/>
  <c r="H31" i="28"/>
  <c r="B32" i="28"/>
  <c r="B33" i="28"/>
  <c r="B34" i="28"/>
  <c r="B35" i="28"/>
  <c r="B36" i="28"/>
  <c r="B37" i="28"/>
  <c r="B38" i="28"/>
  <c r="B39" i="28"/>
  <c r="B40" i="28"/>
  <c r="B41" i="28"/>
  <c r="B42" i="28"/>
  <c r="B43" i="28"/>
  <c r="B44" i="28"/>
  <c r="B45" i="28"/>
  <c r="B46" i="28"/>
  <c r="B47" i="28"/>
  <c r="B48" i="28"/>
  <c r="B49" i="28"/>
  <c r="B50" i="28"/>
  <c r="A118" i="28"/>
  <c r="E1" i="27"/>
  <c r="E7" i="27"/>
  <c r="E8" i="27"/>
  <c r="E9" i="27"/>
  <c r="E10" i="27"/>
  <c r="E11" i="27"/>
  <c r="E1" i="25"/>
  <c r="E7" i="25"/>
  <c r="E8" i="25"/>
  <c r="E9" i="25"/>
  <c r="E10" i="25"/>
  <c r="E11" i="25"/>
  <c r="D1" i="24"/>
  <c r="E32" i="24" s="1"/>
  <c r="E60" i="24" s="1"/>
  <c r="Z2" i="24"/>
  <c r="D7" i="24"/>
  <c r="D38" i="24" s="1"/>
  <c r="D8" i="24"/>
  <c r="D39" i="24" s="1"/>
  <c r="D9" i="24"/>
  <c r="D40" i="24" s="1"/>
  <c r="D10" i="24"/>
  <c r="D41" i="24" s="1"/>
  <c r="D11" i="24"/>
  <c r="D70" i="24" s="1"/>
  <c r="A38" i="24"/>
  <c r="A39" i="24"/>
  <c r="B40" i="24"/>
  <c r="B41" i="24"/>
  <c r="B42" i="24"/>
  <c r="B43" i="24"/>
  <c r="A66" i="24"/>
  <c r="A67" i="24"/>
  <c r="B68" i="24"/>
  <c r="B69" i="24"/>
  <c r="B70" i="24"/>
  <c r="B71" i="24"/>
  <c r="E1" i="22"/>
  <c r="A3" i="22"/>
  <c r="A3" i="23" s="1"/>
  <c r="E8" i="22"/>
  <c r="E9" i="22"/>
  <c r="E10" i="22"/>
  <c r="E11" i="22"/>
  <c r="E12" i="22"/>
  <c r="M40" i="22"/>
  <c r="E76" i="22"/>
  <c r="A39" i="21"/>
  <c r="A40" i="21"/>
  <c r="A41" i="21"/>
  <c r="A45" i="21"/>
  <c r="E1" i="20"/>
  <c r="E7" i="20"/>
  <c r="E8" i="20"/>
  <c r="E9" i="20"/>
  <c r="E10" i="20"/>
  <c r="E11" i="20"/>
  <c r="E1" i="19"/>
  <c r="E7" i="19"/>
  <c r="E8" i="19"/>
  <c r="E9" i="19"/>
  <c r="E10" i="19"/>
  <c r="E11" i="19"/>
  <c r="A7" i="18"/>
  <c r="D7" i="18"/>
  <c r="D8" i="18"/>
  <c r="D9" i="18"/>
  <c r="D10" i="18"/>
  <c r="D11" i="18"/>
  <c r="D1" i="17"/>
  <c r="E30" i="17" s="1"/>
  <c r="E58" i="17" s="1"/>
  <c r="D7" i="17"/>
  <c r="D36" i="17" s="1"/>
  <c r="D8" i="17"/>
  <c r="D37" i="17" s="1"/>
  <c r="D9" i="17"/>
  <c r="D66" i="17" s="1"/>
  <c r="D10" i="17"/>
  <c r="D39" i="17" s="1"/>
  <c r="D11" i="17"/>
  <c r="D40" i="17" s="1"/>
  <c r="A36" i="17"/>
  <c r="A64" i="17"/>
  <c r="E1" i="14"/>
  <c r="E7" i="14"/>
  <c r="E8" i="14"/>
  <c r="E9" i="14"/>
  <c r="E10" i="14"/>
  <c r="E11" i="14"/>
  <c r="E1" i="13"/>
  <c r="E30" i="13" s="1"/>
  <c r="E7" i="13"/>
  <c r="E8" i="13"/>
  <c r="E9" i="13"/>
  <c r="E10" i="13"/>
  <c r="E11" i="13"/>
  <c r="A32" i="13"/>
  <c r="D8" i="12"/>
  <c r="A8" i="12"/>
  <c r="D9" i="12"/>
  <c r="D10" i="12"/>
  <c r="D11" i="12"/>
  <c r="D12"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A1" i="16" s="1"/>
  <c r="E1" i="4"/>
  <c r="Z1" i="4"/>
  <c r="Z2" i="4"/>
  <c r="Z2" i="17" s="1"/>
  <c r="A3" i="4"/>
  <c r="A8" i="4"/>
  <c r="A8" i="24" s="1"/>
  <c r="Z8" i="4"/>
  <c r="B9" i="25"/>
  <c r="B10" i="24"/>
  <c r="B11" i="25"/>
  <c r="B12" i="24"/>
  <c r="A14" i="4"/>
  <c r="B17" i="4"/>
  <c r="B38" i="17" s="1"/>
  <c r="B18" i="4"/>
  <c r="B39" i="17" s="1"/>
  <c r="B19" i="4"/>
  <c r="B40" i="17" s="1"/>
  <c r="E19" i="4"/>
  <c r="B68" i="17" s="1"/>
  <c r="B20" i="4"/>
  <c r="B41" i="17" s="1"/>
  <c r="H22" i="4"/>
  <c r="B24" i="4"/>
  <c r="E24" i="4"/>
  <c r="AA24" i="4"/>
  <c r="B25" i="4"/>
  <c r="C327" i="7" s="1"/>
  <c r="E25" i="4"/>
  <c r="AA25" i="4"/>
  <c r="B1" i="3"/>
  <c r="B2" i="3"/>
  <c r="I6" i="3"/>
  <c r="J6" i="3" s="1"/>
  <c r="K88" i="28" s="1"/>
  <c r="AA6" i="3"/>
  <c r="B7" i="3"/>
  <c r="I15" i="3"/>
  <c r="J15" i="3" s="1"/>
  <c r="L15" i="3"/>
  <c r="J21" i="3"/>
  <c r="B23" i="3"/>
  <c r="B24" i="3"/>
  <c r="H36" i="3"/>
  <c r="F1" i="2"/>
  <c r="B3" i="2"/>
  <c r="A1" i="22" l="1"/>
  <c r="A1" i="11"/>
  <c r="A1" i="7"/>
  <c r="A1" i="15"/>
  <c r="A1" i="28"/>
  <c r="G327" i="7"/>
  <c r="G48" i="15"/>
  <c r="G326" i="7"/>
  <c r="G47" i="15"/>
  <c r="A3" i="7"/>
  <c r="A3" i="15"/>
  <c r="C326" i="7"/>
  <c r="B6" i="28"/>
  <c r="AI6" i="28" s="1"/>
  <c r="A1" i="25"/>
  <c r="B31" i="27"/>
  <c r="D67" i="24"/>
  <c r="D64" i="17"/>
  <c r="D38" i="17"/>
  <c r="D42" i="24"/>
  <c r="A104" i="28"/>
  <c r="A3" i="27"/>
  <c r="A16" i="15"/>
  <c r="D30" i="24"/>
  <c r="D58" i="24" s="1"/>
  <c r="D86" i="24" s="1"/>
  <c r="D68" i="17"/>
  <c r="F97" i="28"/>
  <c r="I26" i="8"/>
  <c r="A18" i="8" s="1"/>
  <c r="H26" i="8"/>
  <c r="A17" i="8" s="1"/>
  <c r="D67" i="17"/>
  <c r="D68" i="24"/>
  <c r="D66" i="24"/>
  <c r="A105" i="28"/>
  <c r="D65" i="17"/>
  <c r="A11" i="29"/>
  <c r="B11" i="29" s="1"/>
  <c r="D11" i="29" s="1"/>
  <c r="E17" i="4"/>
  <c r="B66" i="17" s="1"/>
  <c r="D69" i="24"/>
  <c r="A7" i="29"/>
  <c r="B7" i="29" s="1"/>
  <c r="D7" i="29" s="1"/>
  <c r="B260" i="5"/>
  <c r="B364" i="5" s="1"/>
  <c r="E20" i="4"/>
  <c r="B69" i="17" s="1"/>
  <c r="E18" i="4"/>
  <c r="B67" i="17" s="1"/>
  <c r="E16" i="4"/>
  <c r="A65" i="17" s="1"/>
  <c r="B16" i="4"/>
  <c r="A37" i="17" s="1"/>
  <c r="K89" i="28"/>
  <c r="K15" i="3"/>
  <c r="A7" i="25"/>
  <c r="A7" i="14"/>
  <c r="A7" i="10"/>
  <c r="A7" i="6"/>
  <c r="A7" i="17"/>
  <c r="A7" i="15"/>
  <c r="A7" i="13"/>
  <c r="A7" i="11"/>
  <c r="A7" i="9"/>
  <c r="A7" i="8"/>
  <c r="A7" i="24"/>
  <c r="A7" i="20"/>
  <c r="A7" i="19"/>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E28" i="17"/>
  <c r="D56" i="17" s="1"/>
  <c r="D84" i="17" s="1"/>
  <c r="B12" i="17"/>
  <c r="B10" i="17"/>
  <c r="A8" i="17"/>
  <c r="E35" i="18"/>
  <c r="B25" i="19"/>
  <c r="B25" i="20"/>
  <c r="B92" i="22"/>
  <c r="B96" i="23" s="1"/>
  <c r="B30" i="24"/>
  <c r="B58" i="24" s="1"/>
  <c r="B86" i="24" s="1"/>
  <c r="B19" i="25"/>
  <c r="E30" i="27"/>
  <c r="B11" i="27"/>
  <c r="B9" i="27"/>
  <c r="C97" i="28"/>
  <c r="A9" i="29"/>
  <c r="B9" i="29" s="1"/>
  <c r="D9" i="29" s="1"/>
  <c r="A6" i="29"/>
  <c r="B6" i="29"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B28" i="17"/>
  <c r="B56" i="17" s="1"/>
  <c r="B84" i="17" s="1"/>
  <c r="A1" i="17"/>
  <c r="A30" i="17" s="1"/>
  <c r="A58" i="17" s="1"/>
  <c r="B35" i="18"/>
  <c r="B11" i="18"/>
  <c r="B9" i="18"/>
  <c r="E24" i="19"/>
  <c r="B11" i="19"/>
  <c r="B9" i="19"/>
  <c r="E24" i="20"/>
  <c r="B11" i="20"/>
  <c r="B9" i="20"/>
  <c r="E91" i="22"/>
  <c r="H95" i="23" s="1"/>
  <c r="B12" i="22"/>
  <c r="B11" i="23" s="1"/>
  <c r="B10" i="22"/>
  <c r="D29" i="24"/>
  <c r="D57" i="24" s="1"/>
  <c r="D85" i="24" s="1"/>
  <c r="B11" i="24"/>
  <c r="B9" i="24"/>
  <c r="E20" i="25"/>
  <c r="B12" i="25"/>
  <c r="B10" i="25"/>
  <c r="A8" i="25"/>
  <c r="B30" i="27"/>
  <c r="F98" i="28"/>
  <c r="F95" i="28"/>
  <c r="A10" i="29"/>
  <c r="B10" i="29" s="1"/>
  <c r="D10" i="29" s="1"/>
  <c r="B23" i="6"/>
  <c r="E22" i="8"/>
  <c r="E21" i="8"/>
  <c r="B11" i="8"/>
  <c r="B9" i="8"/>
  <c r="D25" i="9"/>
  <c r="B11" i="9"/>
  <c r="B9" i="9"/>
  <c r="B25" i="10"/>
  <c r="E33" i="11"/>
  <c r="D70" i="11" s="1"/>
  <c r="D107" i="11" s="1"/>
  <c r="B11" i="11"/>
  <c r="B9" i="11"/>
  <c r="D34" i="12"/>
  <c r="D72" i="12" s="1"/>
  <c r="B13" i="12"/>
  <c r="B11" i="12"/>
  <c r="E26" i="13"/>
  <c r="E49" i="13" s="1"/>
  <c r="B11" i="13"/>
  <c r="B9" i="13"/>
  <c r="B23" i="14"/>
  <c r="B48" i="15"/>
  <c r="B11" i="15"/>
  <c r="E27" i="17"/>
  <c r="D55" i="17" s="1"/>
  <c r="D83" i="17" s="1"/>
  <c r="B11" i="17"/>
  <c r="B9" i="17"/>
  <c r="E36" i="18"/>
  <c r="A1" i="18"/>
  <c r="B24" i="19"/>
  <c r="B24" i="20"/>
  <c r="A3" i="20"/>
  <c r="B91" i="22"/>
  <c r="B95" i="23" s="1"/>
  <c r="A9" i="22"/>
  <c r="B29" i="24"/>
  <c r="B57" i="24" s="1"/>
  <c r="B85" i="24" s="1"/>
  <c r="A3" i="24"/>
  <c r="A34" i="24" s="1"/>
  <c r="A62" i="24" s="1"/>
  <c r="B20" i="25"/>
  <c r="E31" i="27"/>
  <c r="B12" i="27"/>
  <c r="B10" i="27"/>
  <c r="A8" i="27"/>
  <c r="C98" i="28"/>
  <c r="E22" i="6"/>
  <c r="B11" i="6"/>
  <c r="B9" i="6"/>
  <c r="B22" i="8"/>
  <c r="B21" i="8"/>
  <c r="B25" i="9"/>
  <c r="E24" i="10"/>
  <c r="B11" i="10"/>
  <c r="B9" i="10"/>
  <c r="B33" i="11"/>
  <c r="B70" i="11" s="1"/>
  <c r="B107" i="11" s="1"/>
  <c r="B34" i="12"/>
  <c r="B72" i="12" s="1"/>
  <c r="B26" i="13"/>
  <c r="B49" i="13" s="1"/>
  <c r="E22" i="14"/>
  <c r="B11" i="14"/>
  <c r="B9" i="14"/>
  <c r="B47" i="15"/>
  <c r="B10" i="15"/>
  <c r="B27" i="17"/>
  <c r="B55" i="17" s="1"/>
  <c r="B83" i="17" s="1"/>
  <c r="B36" i="18"/>
  <c r="B12" i="18"/>
  <c r="B10" i="18"/>
  <c r="A8" i="18"/>
  <c r="E25" i="19"/>
  <c r="B12" i="19"/>
  <c r="B10" i="19"/>
  <c r="A8" i="19"/>
  <c r="E25" i="20"/>
  <c r="B12" i="20"/>
  <c r="B10" i="20"/>
  <c r="A8" i="20"/>
  <c r="E92" i="22"/>
  <c r="H96" i="23" s="1"/>
  <c r="B13" i="22"/>
  <c r="B12" i="23" s="1"/>
  <c r="B11" i="22"/>
  <c r="B10" i="23" s="1"/>
  <c r="E19" i="25"/>
  <c r="A1" i="20"/>
  <c r="A1" i="23"/>
  <c r="A1" i="27"/>
  <c r="A1" i="19"/>
  <c r="A1" i="24"/>
  <c r="A32" i="24" s="1"/>
  <c r="A60" i="24" s="1"/>
  <c r="A1" i="8"/>
  <c r="A3" i="9"/>
  <c r="A3" i="11"/>
  <c r="A3" i="12"/>
  <c r="A3" i="13"/>
  <c r="A3" i="25"/>
  <c r="A3" i="6"/>
  <c r="A3" i="17" s="1"/>
  <c r="A32" i="17" s="1"/>
  <c r="A60" i="17" s="1"/>
  <c r="A3" i="8"/>
  <c r="A3" i="10"/>
  <c r="A3" i="14"/>
  <c r="A3" i="18"/>
  <c r="A3" i="19"/>
  <c r="A4" i="29" l="1"/>
  <c r="D21" i="28" s="1"/>
  <c r="E27" i="22"/>
  <c r="B9" i="23"/>
  <c r="H20" i="23" s="1"/>
  <c r="AI9" i="28"/>
  <c r="AI7" i="28"/>
  <c r="AI8" i="28" s="1"/>
  <c r="A73" i="11"/>
  <c r="A36" i="11"/>
  <c r="B91" i="28" l="1"/>
</calcChain>
</file>

<file path=xl/sharedStrings.xml><?xml version="1.0" encoding="utf-8"?>
<sst xmlns="http://schemas.openxmlformats.org/spreadsheetml/2006/main" count="1996" uniqueCount="1015">
  <si>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</si>
  <si>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</si>
  <si>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</si>
  <si>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</si>
  <si>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</si>
  <si>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</si>
  <si>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</si>
  <si>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</si>
  <si>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</si>
  <si>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</si>
  <si>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</si>
  <si>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</si>
  <si>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</si>
  <si>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</si>
  <si>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</si>
  <si>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</si>
  <si>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</si>
  <si>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</si>
  <si>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</si>
  <si>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</si>
  <si>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</si>
  <si>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</si>
  <si>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</si>
  <si>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</si>
  <si>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</si>
  <si>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</si>
  <si>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</si>
  <si>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</si>
  <si>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</si>
  <si>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</si>
  <si>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</si>
  <si>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</si>
  <si>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</si>
  <si>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</si>
  <si>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</si>
  <si>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</si>
  <si>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</si>
  <si>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</si>
  <si>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</si>
  <si>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</si>
  <si>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</si>
  <si>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</si>
  <si>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</si>
  <si>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</si>
  <si>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</si>
  <si>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</si>
  <si>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</si>
  <si>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</si>
  <si>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</si>
  <si>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</si>
  <si>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</si>
  <si>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</si>
  <si>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</si>
  <si>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</si>
  <si>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</si>
  <si>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</si>
  <si>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</si>
  <si>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</si>
  <si>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</si>
  <si>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</si>
  <si>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</si>
  <si>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</si>
  <si>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</si>
  <si>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</si>
  <si>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</si>
  <si>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</si>
  <si>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</si>
  <si>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</si>
  <si>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</si>
  <si>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</si>
  <si>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</si>
  <si>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</si>
  <si>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</si>
  <si>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</si>
  <si>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</si>
  <si>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</si>
  <si>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</si>
  <si>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</si>
  <si>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</si>
  <si>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</si>
  <si>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</si>
  <si>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</si>
  <si>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</si>
  <si>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</si>
  <si>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</si>
  <si>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</si>
  <si>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</si>
  <si>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</si>
  <si>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</si>
  <si>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</si>
  <si>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</si>
  <si>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</si>
  <si>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</si>
  <si>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</si>
  <si>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</si>
  <si>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</si>
  <si>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</si>
  <si>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</si>
  <si>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</si>
  <si>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</si>
  <si>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</si>
  <si>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</si>
  <si>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</si>
  <si>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</si>
  <si>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</si>
  <si>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</si>
  <si>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</si>
  <si>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</si>
  <si>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</si>
  <si>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</si>
  <si>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</si>
  <si>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</si>
  <si>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</si>
  <si>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</si>
  <si>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</si>
  <si>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</si>
  <si>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</si>
  <si>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</si>
  <si>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</si>
  <si>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</si>
  <si>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</si>
  <si>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</si>
  <si>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</si>
  <si>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</si>
  <si>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</si>
  <si>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</si>
  <si>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</si>
  <si>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</si>
  <si>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</si>
  <si>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</si>
  <si>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</si>
  <si>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</si>
  <si>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</si>
  <si>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</si>
  <si>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</si>
  <si>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</si>
  <si>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</si>
  <si>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</si>
  <si>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</si>
  <si>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</si>
  <si>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</si>
  <si>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</si>
  <si>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</si>
  <si>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</si>
  <si>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</si>
  <si>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</si>
  <si>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</si>
  <si>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</si>
  <si>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</si>
  <si>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</si>
  <si>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</si>
  <si>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</si>
  <si>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</si>
  <si>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</si>
  <si>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</si>
  <si>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</si>
  <si>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</si>
  <si>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</si>
  <si>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</si>
  <si>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</si>
  <si>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</si>
  <si>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</si>
  <si>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</si>
  <si>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</si>
  <si>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</si>
  <si>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</si>
  <si>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</si>
  <si>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</si>
  <si>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</si>
  <si>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</si>
  <si>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</si>
  <si>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</si>
  <si>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</si>
  <si>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</si>
  <si>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</si>
  <si>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</si>
  <si>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</si>
  <si>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</si>
  <si>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</si>
  <si>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</si>
  <si>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</si>
  <si>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</si>
  <si>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</si>
  <si>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</si>
  <si>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</si>
  <si>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</si>
  <si>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</si>
  <si>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</si>
  <si>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</si>
  <si>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</si>
  <si>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</si>
  <si>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</si>
  <si>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</si>
  <si>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</si>
  <si>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</si>
  <si>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</si>
  <si>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</si>
  <si>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</si>
  <si>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</si>
  <si>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</si>
  <si>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</si>
  <si>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</si>
  <si>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</si>
  <si>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</si>
  <si>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</si>
  <si>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</si>
  <si>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</si>
  <si>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</si>
  <si>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</si>
  <si>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</si>
  <si>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</si>
  <si>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</si>
  <si>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</si>
  <si>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</si>
  <si>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</si>
  <si>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</si>
  <si>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</si>
  <si>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</si>
  <si>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</si>
  <si>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</si>
  <si>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</si>
  <si>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</si>
  <si>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</si>
  <si>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</si>
  <si>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</si>
  <si>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</si>
  <si>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</si>
  <si>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</si>
  <si>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</si>
  <si>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</si>
  <si>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</si>
  <si>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</si>
  <si>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</si>
  <si>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</si>
  <si>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</si>
  <si>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</si>
  <si>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</si>
  <si>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</si>
  <si>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</si>
  <si>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</si>
  <si>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</si>
  <si>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</si>
  <si>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</si>
  <si>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</si>
  <si>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</si>
  <si>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</si>
  <si>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</si>
  <si>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</si>
  <si>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</si>
  <si>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</si>
  <si>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</si>
  <si>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</si>
  <si>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</si>
  <si>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</si>
  <si>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</si>
  <si>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</si>
  <si>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</si>
  <si>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</si>
  <si>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</si>
  <si>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</si>
  <si>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</si>
  <si>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</si>
  <si>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</si>
  <si>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</si>
  <si>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</si>
  <si>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</si>
  <si>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</si>
  <si>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</si>
  <si>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</si>
  <si>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</si>
  <si>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</si>
  <si>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</si>
  <si>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</si>
  <si>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</si>
  <si>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</si>
  <si>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</si>
  <si>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</si>
  <si>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</si>
  <si>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</si>
  <si>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</si>
  <si>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</si>
  <si>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</si>
  <si>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</si>
  <si>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</si>
  <si>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</si>
  <si>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</si>
  <si>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</si>
  <si>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</si>
  <si>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</si>
  <si>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</si>
  <si>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</si>
  <si>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</si>
  <si>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</si>
  <si>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</si>
  <si>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</si>
  <si>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</si>
  <si>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</si>
  <si>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</si>
  <si>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</si>
  <si>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</si>
  <si>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</si>
  <si>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</si>
  <si>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</si>
  <si>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</si>
  <si>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</si>
  <si>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</si>
  <si>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</si>
  <si>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</si>
  <si>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</si>
  <si>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</si>
  <si>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</si>
  <si>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</si>
  <si>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</si>
  <si>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</si>
  <si>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</si>
  <si>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</si>
  <si>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</si>
  <si>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</si>
  <si>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</si>
  <si>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</si>
  <si>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</si>
  <si>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</si>
  <si>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</si>
  <si>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</si>
  <si>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</si>
  <si>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</si>
  <si>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</si>
  <si>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</si>
  <si>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</si>
  <si>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</si>
  <si>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</si>
  <si>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</si>
  <si>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</si>
  <si>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</si>
  <si>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</si>
  <si>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</si>
  <si>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</si>
  <si>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</si>
  <si>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</si>
  <si>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</si>
  <si>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</si>
  <si>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</si>
  <si>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</si>
  <si>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</si>
  <si>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</si>
  <si>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</si>
  <si>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</si>
  <si>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</si>
  <si>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</si>
  <si>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</si>
  <si>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</si>
  <si>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</si>
  <si>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</si>
  <si>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</si>
  <si>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</si>
  <si>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</si>
  <si>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</si>
  <si>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</si>
  <si>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</si>
  <si>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</si>
  <si>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</si>
  <si>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</si>
  <si>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</si>
  <si>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</si>
  <si>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</si>
  <si>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</si>
  <si>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</si>
  <si>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</si>
  <si>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</si>
  <si>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</si>
  <si>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</si>
  <si>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</si>
  <si>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</si>
  <si>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</si>
  <si>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</si>
  <si>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</si>
  <si>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</si>
  <si>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</si>
  <si>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</si>
  <si>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</si>
  <si>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</si>
  <si>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</si>
  <si>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</si>
  <si>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</si>
  <si>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</si>
  <si>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</si>
  <si>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</si>
  <si>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</si>
  <si>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</si>
  <si>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</si>
  <si>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</si>
  <si>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</si>
  <si>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</si>
  <si>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</si>
  <si>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</si>
  <si>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</si>
  <si>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</si>
  <si>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</si>
  <si>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</si>
  <si>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</si>
  <si>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</si>
  <si>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</si>
  <si>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</si>
  <si>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</si>
  <si>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</si>
  <si>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</si>
  <si>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</si>
  <si>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</si>
  <si>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</si>
  <si>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</si>
  <si>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</si>
  <si>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</si>
  <si>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</si>
  <si>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</si>
  <si>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</si>
  <si>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</si>
  <si>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</si>
  <si>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</si>
  <si>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</si>
  <si>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</si>
  <si>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</si>
  <si>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</si>
  <si>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</si>
  <si>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</si>
  <si>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</si>
  <si>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</si>
  <si>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</si>
  <si>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</si>
  <si>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</si>
  <si>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</si>
  <si>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</si>
  <si>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</si>
  <si>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</si>
  <si>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</si>
  <si>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</si>
  <si>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</si>
  <si>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</si>
  <si>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</si>
  <si>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</si>
  <si>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</si>
  <si>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</si>
  <si>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</si>
  <si>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</si>
  <si>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</si>
  <si>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</si>
  <si>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</si>
  <si>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</si>
  <si>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</si>
  <si>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</si>
  <si>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</si>
  <si>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</si>
  <si>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</si>
  <si>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</si>
  <si>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</si>
  <si>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</si>
  <si>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</si>
  <si>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</si>
  <si>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</si>
  <si>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</si>
  <si>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</si>
  <si>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</si>
  <si>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</si>
  <si>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</si>
  <si>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</si>
  <si>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</si>
  <si>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</si>
  <si>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</si>
  <si>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</si>
  <si>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</si>
  <si>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</si>
  <si>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</si>
  <si>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</si>
  <si>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</si>
  <si>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</si>
  <si>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</si>
  <si>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</si>
  <si>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</si>
  <si>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</si>
  <si>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</si>
  <si>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</si>
  <si>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</si>
  <si>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</si>
  <si>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</si>
  <si>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</si>
  <si>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</si>
  <si>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</si>
  <si>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</si>
  <si>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</si>
  <si>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</si>
  <si>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</si>
  <si>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</si>
  <si>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</si>
  <si>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</si>
  <si>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</si>
  <si>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</si>
  <si>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</si>
  <si>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</si>
  <si>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</si>
  <si>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</si>
  <si>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</si>
  <si>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</si>
  <si>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</si>
  <si>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</si>
  <si>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2016- 2017</t>
  </si>
  <si>
    <t>2017- 2018</t>
  </si>
  <si>
    <t>2018- 2019</t>
  </si>
  <si>
    <t>Safety Pact</t>
  </si>
  <si>
    <t>Attachment 18 Safety Pact : To be submitted as per ITB Clause No. 9.3(r) and as per remarks in the Attach 18.</t>
  </si>
  <si>
    <t>Attachments 3(JV), 3(QR), Attach QR,  4,  4(A),  4(B),  5, 6, 7,  9,  10, 11, 12, 13, 14, 15, 16, 17,18, 19 and Bid Form for 1st Envelope are included here.</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</si>
  <si>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</si>
  <si>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</si>
  <si>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</si>
  <si>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</si>
  <si>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</si>
  <si>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</si>
  <si>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</si>
  <si>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</si>
  <si>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</si>
  <si>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</si>
  <si>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</si>
  <si>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</si>
  <si>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</si>
  <si>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</si>
  <si>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</si>
  <si>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</si>
  <si>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</si>
  <si>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</si>
  <si>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</si>
  <si>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</si>
  <si>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</si>
  <si>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</si>
  <si>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</si>
  <si>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</si>
  <si>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</si>
  <si>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</si>
  <si>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It is hereby agreed by and between the parties as under:</t>
  </si>
  <si>
    <t>Safety Pact is attached herewith this Volume</t>
  </si>
  <si>
    <t>Witness 2 :</t>
  </si>
  <si>
    <t>ATTACHMENT-12</t>
  </si>
  <si>
    <t>Name of Materials/Labour</t>
  </si>
  <si>
    <t>In accordance with Clause 2, Appendix-2, Form of Contract Agreement, Section-VI; Forms. Volume-I</t>
  </si>
  <si>
    <t>iii)</t>
  </si>
  <si>
    <t>iv)</t>
  </si>
  <si>
    <t>Copper a=</t>
  </si>
  <si>
    <t>Electrical Lamination Steel b=</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</si>
  <si>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</si>
  <si>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</si>
  <si>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</si>
  <si>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</si>
  <si>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</si>
  <si>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</si>
  <si>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</si>
  <si>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</si>
  <si>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</si>
  <si>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</si>
  <si>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</si>
  <si>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</si>
  <si>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</si>
  <si>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</si>
  <si>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</si>
  <si>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</si>
  <si>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</si>
  <si>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</si>
  <si>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</si>
  <si>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</si>
  <si>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</si>
  <si>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</si>
  <si>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</si>
  <si>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A) For Equipment Ex-Works Price Component</t>
  </si>
  <si>
    <t>For Installation Price Component</t>
  </si>
  <si>
    <t>B.</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</si>
  <si>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</si>
  <si>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</si>
  <si>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</si>
  <si>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</si>
  <si>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</si>
  <si>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</si>
  <si>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</si>
  <si>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</si>
  <si>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</si>
  <si>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</si>
  <si>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</si>
  <si>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</si>
  <si>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</si>
  <si>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</si>
  <si>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</si>
  <si>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</si>
  <si>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</si>
  <si>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</si>
  <si>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</si>
  <si>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</si>
  <si>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</si>
  <si>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</si>
  <si>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</si>
  <si>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</si>
  <si>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</si>
  <si>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</si>
  <si>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</si>
  <si>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</si>
  <si>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</si>
  <si>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</si>
  <si>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</si>
  <si>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</si>
  <si>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</si>
  <si>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</si>
  <si>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</si>
  <si>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</si>
  <si>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</si>
  <si>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</si>
  <si>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</si>
  <si>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</si>
  <si>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</si>
  <si>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</si>
  <si>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</si>
  <si>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</si>
  <si>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</si>
  <si>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</si>
  <si>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</si>
  <si>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</si>
  <si>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</si>
  <si>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</si>
  <si>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</si>
  <si>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</si>
  <si>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</si>
  <si>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</si>
  <si>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</si>
  <si>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</si>
  <si>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</si>
  <si>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</si>
  <si>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</si>
  <si>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</si>
  <si>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</si>
  <si>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</si>
  <si>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</si>
  <si>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</si>
  <si>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</si>
  <si>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</si>
  <si>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</si>
  <si>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</si>
  <si>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</si>
  <si>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</si>
  <si>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</si>
  <si>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</si>
  <si>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</si>
  <si>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</si>
  <si>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</si>
  <si>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</si>
  <si>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</si>
  <si>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</si>
  <si>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</si>
  <si>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</si>
  <si>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</si>
  <si>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</si>
  <si>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</si>
  <si>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</si>
  <si>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</si>
  <si>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</si>
  <si>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</si>
  <si>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</si>
  <si>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</si>
  <si>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</si>
  <si>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</si>
  <si>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</si>
  <si>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</si>
  <si>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</si>
  <si>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</si>
  <si>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</si>
  <si>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</si>
  <si>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</si>
  <si>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</si>
  <si>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</si>
  <si>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</si>
  <si>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</si>
  <si>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</si>
  <si>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</si>
  <si>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</si>
  <si>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</si>
  <si>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</si>
  <si>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</si>
  <si>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</si>
  <si>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</si>
  <si>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</si>
  <si>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</si>
  <si>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</si>
  <si>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</si>
  <si>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</si>
  <si>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</si>
  <si>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</si>
  <si>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</si>
  <si>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</si>
  <si>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</si>
  <si>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</si>
  <si>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</si>
  <si>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</si>
  <si>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</si>
  <si>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</si>
  <si>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</si>
  <si>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</si>
  <si>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</si>
  <si>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</si>
  <si>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</si>
  <si>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</si>
  <si>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</si>
  <si>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</si>
  <si>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</si>
  <si>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</si>
  <si>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</si>
  <si>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</si>
  <si>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</si>
  <si>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</si>
  <si>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</si>
  <si>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</si>
  <si>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</si>
  <si>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or
documentary evidence in support of exemption of Bid Security, in separate envelope in accordance with clause 21 of ITB, Section-II."</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</si>
  <si>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</si>
  <si>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</si>
  <si>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</si>
  <si>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</si>
  <si>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</si>
  <si>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 xml:space="preserve">Attachment-3(QR) </t>
  </si>
  <si>
    <t>2.1.3</t>
  </si>
  <si>
    <t>Name of Bidder</t>
  </si>
  <si>
    <t>Address of Bidder</t>
  </si>
  <si>
    <t>Mobile No. of Bid Signatory</t>
  </si>
  <si>
    <t>Tel No. of Bid Signatory</t>
  </si>
  <si>
    <t>Fax No. of Bid Signatory</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</si>
  <si>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</si>
  <si>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</si>
  <si>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</si>
  <si>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</si>
  <si>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</si>
  <si>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</si>
  <si>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</si>
  <si>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</si>
  <si>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</si>
  <si>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</si>
  <si>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</si>
  <si>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</si>
  <si>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</si>
  <si>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</si>
  <si>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</si>
  <si>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</si>
  <si>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</si>
  <si>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</si>
  <si>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</si>
  <si>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</si>
  <si>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</si>
  <si>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</si>
  <si>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</si>
  <si>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</si>
  <si>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</si>
  <si>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</si>
  <si>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</si>
  <si>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</si>
  <si>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</si>
  <si>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</si>
  <si>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</si>
  <si>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</si>
  <si>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</si>
  <si>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</si>
  <si>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</si>
  <si>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</si>
  <si>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</si>
  <si>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</si>
  <si>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</si>
  <si>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</si>
  <si>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</si>
  <si>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</si>
  <si>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</si>
  <si>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</si>
  <si>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</si>
  <si>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</si>
  <si>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</si>
  <si>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</si>
  <si>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</si>
  <si>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</si>
  <si>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</si>
  <si>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</si>
  <si>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</si>
  <si>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</si>
  <si>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</si>
  <si>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</si>
  <si>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</si>
  <si>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</si>
  <si>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</si>
  <si>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</si>
  <si>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</si>
  <si>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</si>
  <si>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</si>
  <si>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</si>
  <si>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</si>
  <si>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</si>
  <si>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</si>
  <si>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</si>
  <si>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</si>
  <si>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</si>
  <si>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</si>
  <si>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</si>
  <si>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</si>
  <si>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</si>
  <si>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</si>
  <si>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</si>
  <si>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</si>
  <si>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</si>
  <si>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</si>
  <si>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</si>
  <si>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</si>
  <si>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</si>
  <si>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</si>
  <si>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</si>
  <si>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</si>
  <si>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</si>
  <si>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</si>
  <si>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</si>
  <si>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</si>
  <si>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</si>
  <si>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</si>
  <si>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</si>
  <si>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</si>
  <si>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</si>
  <si>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</si>
  <si>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</si>
  <si>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</si>
  <si>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</si>
  <si>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</si>
  <si>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</si>
  <si>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</si>
  <si>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</si>
  <si>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</si>
  <si>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</si>
  <si>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</si>
  <si>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</si>
  <si>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</si>
  <si>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</si>
  <si>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</si>
  <si>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</si>
  <si>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</si>
  <si>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</si>
  <si>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</si>
  <si>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</si>
  <si>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</si>
  <si>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</si>
  <si>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</si>
  <si>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Average price of Steel Plates (10mm thick), as published by IEEMA</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</si>
  <si>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</si>
  <si>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We hereby furnish the details of the items/ sub-assemblies propose to supply from our own works (i.e. as direct transactions) in additional to the supplies the same from other vendors (i.e. as Bought-out transactions) as detailed in the table given above.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</si>
  <si>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</si>
  <si>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</si>
  <si>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</si>
  <si>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2023- 2024</t>
  </si>
  <si>
    <t>5.0</t>
  </si>
  <si>
    <t>2018-2019</t>
  </si>
  <si>
    <t>As per para BDS/ITB clause 9.3q, Bidder shall furnish the details of their Provident Fund Code Number</t>
  </si>
  <si>
    <t>Name of Bidders/JV Partners</t>
  </si>
  <si>
    <t>Provident Fund Code Number</t>
  </si>
  <si>
    <t>v)</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</si>
  <si>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</si>
  <si>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</si>
  <si>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</si>
  <si>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I(b)</t>
  </si>
  <si>
    <t>Authorization certificate issued by Domestic Manufacturer for selling Domestically Manufactured  Iron &amp; Steel Products</t>
  </si>
  <si>
    <t xml:space="preserve">Affidavit of Self certification regarding Domestic Value Addition in Iron &amp; Steel Products </t>
  </si>
  <si>
    <t xml:space="preserve">Declaration by the Bidder regarding events encountered pursuant to ITB Clause 2.1 </t>
  </si>
  <si>
    <t>Attachment 25: Compliance to the process related to the e-RA Terms &amp; Conditions and the Business Rules governing the e-RA</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</si>
  <si>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</si>
  <si>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</si>
  <si>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 xml:space="preserve">Attachment 26:Declaration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</si>
  <si>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</si>
  <si>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</si>
  <si>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</si>
  <si>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r>
      <t xml:space="preserve">TECHNICAL REQUIREMENTS </t>
    </r>
    <r>
      <rPr>
        <b/>
        <i/>
        <sz val="12"/>
        <rFont val="Book Antiqua"/>
        <family val="1"/>
      </rPr>
      <t>{Reference para 1.1 of Annexure-A (BDS)}</t>
    </r>
  </si>
  <si>
    <t xml:space="preserve"> Indian field labour index – namely All-India Average Consumer Price Index Numbers for Industrial Workers (monthly) (Base 2016=100), as published by Labour Bureau, Shimla, Government of India (http://labourbureaunew.gov.in)
</t>
  </si>
  <si>
    <t>Attachment 27:Certification by the Bidder as per DoE Order in line with ITB Clause 2.1</t>
  </si>
  <si>
    <t>2020-2021</t>
  </si>
  <si>
    <t>Do you have complete annual reports together with Audited statement of accounts of the company for FY 2020-21 (refer ITB Clause 9.3(c))</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</si>
  <si>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</si>
  <si>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</si>
  <si>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</si>
  <si>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</si>
  <si>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</si>
  <si>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</si>
  <si>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</si>
  <si>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</si>
  <si>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</si>
  <si>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</si>
  <si>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</si>
  <si>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</si>
  <si>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</si>
  <si>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</si>
  <si>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</si>
  <si>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</si>
  <si>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</si>
  <si>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</si>
  <si>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</si>
  <si>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</si>
  <si>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</si>
  <si>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</si>
  <si>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</si>
  <si>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</si>
  <si>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</si>
  <si>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</si>
  <si>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</si>
  <si>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</si>
  <si>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</si>
  <si>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</si>
  <si>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</si>
  <si>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</si>
  <si>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</si>
  <si>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</si>
  <si>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</si>
  <si>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</si>
  <si>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</si>
  <si>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</si>
  <si>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</si>
  <si>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</si>
  <si>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</si>
  <si>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</si>
  <si>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</si>
  <si>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</si>
  <si>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</si>
  <si>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</si>
  <si>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</si>
  <si>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</si>
  <si>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</si>
  <si>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</si>
  <si>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</si>
  <si>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</si>
  <si>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</si>
  <si>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</si>
  <si>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</si>
  <si>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</si>
  <si>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</si>
  <si>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</si>
  <si>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</si>
  <si>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</si>
  <si>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</si>
  <si>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</si>
  <si>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</si>
  <si>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</si>
  <si>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</si>
  <si>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</si>
  <si>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</si>
  <si>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</si>
  <si>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</si>
  <si>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</si>
  <si>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</si>
  <si>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</si>
  <si>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</si>
  <si>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</si>
  <si>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</si>
  <si>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</si>
  <si>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</si>
  <si>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</si>
  <si>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</si>
  <si>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</si>
  <si>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t>I (a)</t>
  </si>
  <si>
    <r>
      <t xml:space="preserve">Financial Position </t>
    </r>
    <r>
      <rPr>
        <b/>
        <i/>
        <sz val="12"/>
        <rFont val="Book Antiqua"/>
        <family val="1"/>
      </rPr>
      <t xml:space="preserve">{Reference para 1.2 of Annexure-A (BDS)}
</t>
    </r>
  </si>
  <si>
    <t>Labour l=</t>
  </si>
  <si>
    <r>
      <t xml:space="preserve">                                      </t>
    </r>
    <r>
      <rPr>
        <b/>
        <sz val="11"/>
        <rFont val="Book Antiqua"/>
        <family val="1"/>
      </rPr>
      <t>Enter details here.</t>
    </r>
    <r>
      <rPr>
        <sz val="11"/>
        <rFont val="Book Antiqua"/>
        <family val="1"/>
      </rPr>
      <t xml:space="preserve">
</t>
    </r>
    <r>
      <rPr>
        <b/>
        <sz val="11"/>
        <rFont val="Book Antiqua"/>
        <family val="1"/>
      </rPr>
      <t>Bid Security</t>
    </r>
    <r>
      <rPr>
        <sz val="11"/>
        <rFont val="Book Antiqua"/>
        <family val="1"/>
      </rPr>
      <t xml:space="preserve">       </t>
    </r>
    <r>
      <rPr>
        <b/>
        <sz val="11"/>
        <rFont val="Book Antiqua"/>
        <family val="1"/>
      </rPr>
      <t xml:space="preserve">Currency </t>
    </r>
    <r>
      <rPr>
        <sz val="11"/>
        <rFont val="Book Antiqua"/>
        <family val="1"/>
      </rPr>
      <t xml:space="preserve">            </t>
    </r>
    <r>
      <rPr>
        <b/>
        <sz val="11"/>
        <rFont val="Book Antiqua"/>
        <family val="1"/>
      </rPr>
      <t xml:space="preserve">Amount   </t>
    </r>
    <r>
      <rPr>
        <sz val="11"/>
        <rFont val="Book Antiqua"/>
        <family val="1"/>
      </rPr>
      <t xml:space="preserve">          </t>
    </r>
    <r>
      <rPr>
        <b/>
        <sz val="11"/>
        <rFont val="Book Antiqua"/>
        <family val="1"/>
      </rPr>
      <t>Validity</t>
    </r>
    <r>
      <rPr>
        <sz val="11"/>
        <rFont val="Book Antiqua"/>
        <family val="1"/>
      </rPr>
      <t xml:space="preserve">
 </t>
    </r>
  </si>
  <si>
    <t>Or
documentary evidence in support of exemption of Bid Security, in separate envelope in accordance with clause 13.1 of ITB, Section-II</t>
  </si>
  <si>
    <t xml:space="preserve">Value of index </t>
  </si>
  <si>
    <t>:Attachments:</t>
  </si>
  <si>
    <t xml:space="preserve">Price of CRGO Electrical Steel Lamination as published by IEEMA. </t>
  </si>
  <si>
    <t xml:space="preserve">Indian field labour index – namely All-India Average Consumer Price Index Numbers for Industrial Workers (monthly) (Base 2016=100), as published by Labour Bureau, Shimla, Government of India (http://labourbureaunew.gov.in)
</t>
  </si>
  <si>
    <r>
      <t>No. of years, the above Transformer are in satisfactory operation as on the date of bid opening mentioned above. (</t>
    </r>
    <r>
      <rPr>
        <i/>
        <sz val="11"/>
        <rFont val="Book Antiqua"/>
        <family val="1"/>
      </rPr>
      <t>Originally Scheduled</t>
    </r>
    <r>
      <rPr>
        <sz val="11"/>
        <rFont val="Book Antiqua"/>
        <family val="1"/>
      </rPr>
      <t>)</t>
    </r>
  </si>
  <si>
    <t>Scope of work executed under the Contract</t>
  </si>
  <si>
    <t>Name of  Bidder</t>
  </si>
  <si>
    <t>B1</t>
  </si>
  <si>
    <t>B2</t>
  </si>
  <si>
    <t>Indicate details below in case Contract executed by bidder for Transformer</t>
  </si>
  <si>
    <t>Date as on which the above mentioned Transformers  were supplied</t>
  </si>
  <si>
    <t>Name of the Collaborator
{The qualifying data/details for collaborator for the equipment is to be furnished in Format-A  above)</t>
  </si>
  <si>
    <t>Period in months from the effective date of Contract</t>
  </si>
  <si>
    <t>Online Payment Acknowledgement towards Bid Security for a sum of ................................................ (name of currency and amount in words and figures)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</si>
  <si>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</si>
  <si>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(Subcontractors Proposed by the Bidder)</t>
  </si>
  <si>
    <t>Average LME settlement price of copper wire bars, as published by IEEMA.</t>
  </si>
  <si>
    <t>Option for Interest Bearing Advance(s) (Initial Advance and/or Engineering Advance) and Information for E-payment, PF details and declaration regarding Micro/Small &amp; Medium Enterprises</t>
  </si>
  <si>
    <t>Interest Bearing Advance(s)</t>
  </si>
  <si>
    <t>(a) Supply Portion:</t>
  </si>
  <si>
    <t>(i) Interest bearing Initial advance :</t>
  </si>
  <si>
    <t>(ii) Interest Bearing Engineering Advance:</t>
  </si>
  <si>
    <t>(b) Services Portion: Interest Bearing Initial Advance</t>
  </si>
  <si>
    <t>Certification by the Bidder per DoE Order in line with ITB Clause 2.1</t>
  </si>
  <si>
    <t>15 (Fifteen)</t>
  </si>
  <si>
    <t>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t>
  </si>
  <si>
    <t>TR-07</t>
  </si>
  <si>
    <t>*Satisfactory operation means certificate issued by the Employer certifying the operation without any adverse remark.</t>
  </si>
  <si>
    <t xml:space="preserve">The 345kV or above class transformer manufacturer(s) who have established production line in India for these equipment(s) based on technological support of a parent company or collaborator for the respective equipment(s) can also be considered provided
i) Such manufacturer has designed, manufactured, tested, supplied, installed and commissioned 220KV or above class transformers.
ii) the parent company (Principals) or collaborator meets qualifying requirements stipulated at para1.1.1 above; and
(iii) The 345kV or above class transformer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3 % of  the cost  of such equipment (s). This performance guarantee  shall be in addition to Contract Performance Guarantee to be submitted by the Bidder.
</t>
  </si>
  <si>
    <t>Note-1:</t>
  </si>
  <si>
    <t>In case bidder is a holding company, the technical experience referred to in clause 1.1.1 and 1.1.2 above as the case may be shall be of that holding company only (i.e. excluding its subsidiary/group companies). In case bidder is a subsidiary of a holding company, the technical experience referred to in clause 1.1.1 and 1.1.2 above as the case may be shall be of that subsidiary company only (i.e. excluding its holding company).</t>
  </si>
  <si>
    <t>Name of Contract Undertaken
(for 345kV or Higher Voltage class Transformers)</t>
  </si>
  <si>
    <t>MVA capacity of above mentioned units</t>
  </si>
  <si>
    <t>The 345kV or above class transformer manufacturer(s) who have established production line in India for these equipment(s) based on technological support of a parent company or collaborator for the respective equipment(s)</t>
  </si>
  <si>
    <t>Whether Bidder has establishedproduction line in India for these equipment(s) based on technological support of a parent company or collaborator for the respective equipment(s)?</t>
  </si>
  <si>
    <t>4x500MVA, 400/220/33kV 3-Ph Autotransformers under ‘Bulk Procurement of 765kV &amp; 400kV Class Transformers &amp; Reactors of various capacities (LOT-3)’</t>
  </si>
  <si>
    <t>2x315MVA, 400/220/33kV 3-Ph Autotransformers under ‘SIS Reserve Fund’</t>
  </si>
  <si>
    <t>1x105MVA, (400/√3)/(220/√3)/33kV 1-Ph Autotransformer under ‘RPC Regional spares’</t>
  </si>
  <si>
    <t>Transformer (excluding Insulating Oil) (ratings above 10MVA or voltage above 33kV up to 400kV)</t>
  </si>
  <si>
    <r>
      <t xml:space="preserve">We hereby furnish the relevant details pertaining to the price adjustment provisions for equipment as specified in your specifications and documents for the </t>
    </r>
    <r>
      <rPr>
        <b/>
        <sz val="11"/>
        <rFont val="Book Antiqua"/>
        <family val="1"/>
      </rPr>
      <t xml:space="preserve"> Transformer Package TR07</t>
    </r>
    <r>
      <rPr>
        <sz val="11"/>
        <rFont val="Book Antiqua"/>
        <family val="1"/>
      </rPr>
      <t>. The necessary documentary evidence is enclosed.</t>
    </r>
  </si>
  <si>
    <t>2024- 2025</t>
  </si>
  <si>
    <t>2025- 2026</t>
  </si>
  <si>
    <r>
      <t xml:space="preserve">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500MVA, 400/220/33kV 3-Ph Autotransformer, 315MVA, 400/220/33kV 3-Ph Autotransformer and 105MVA, (400/√3)/(220/√3)/33kV 1-Ph Autotransformer </t>
    </r>
    <r>
      <rPr>
        <sz val="11"/>
        <rFont val="Book Antiqua"/>
        <family val="1"/>
      </rPr>
      <t xml:space="preserve">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</si>
  <si>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r>
      <rPr>
        <b/>
        <sz val="11"/>
        <rFont val="Book Antiqua"/>
        <family val="1"/>
      </rPr>
      <t>Indicate Number of</t>
    </r>
    <r>
      <rPr>
        <sz val="11"/>
        <rFont val="Book Antiqua"/>
        <family val="1"/>
      </rPr>
      <t xml:space="preserve"> Transformer(s) under the above contract 
</t>
    </r>
    <r>
      <rPr>
        <i/>
        <sz val="11"/>
        <rFont val="Book Antiqua"/>
        <family val="1"/>
      </rPr>
      <t>(345kV or above class 3-phase transformers of at least 200 MVA or at least three (3) nos. 1-phase Transformers each having capacity of at least 66.7 MVA)</t>
    </r>
  </si>
  <si>
    <r>
      <t xml:space="preserve">Voltage Level of Transformer supplied/erected under the Contract
</t>
    </r>
    <r>
      <rPr>
        <i/>
        <sz val="11"/>
        <rFont val="Book Antiqua"/>
        <family val="1"/>
      </rPr>
      <t>(345kV or above class 3-phase transformers of at least 200 MVA or at least three (3) nos. 1-phase Transformers each having capacity of at least 66.7 MVA)</t>
    </r>
  </si>
  <si>
    <r>
      <t>FORMAT-B:</t>
    </r>
    <r>
      <rPr>
        <b/>
        <sz val="12"/>
        <rFont val="Book Antiqua"/>
        <family val="1"/>
      </rPr>
      <t xml:space="preserve"> 
Format for the Bidder in support of meeting the requirement of para 1.1.2, Annexure-A to BDS, Section-III, Volume-I of the Bidding Documents</t>
    </r>
  </si>
  <si>
    <t>Data/details:</t>
  </si>
  <si>
    <t>Voltage Level of Transformer manufactured in India &amp; type tested under the Contract based on technological support of Collaborator. (Indicate 220kV or above class only)</t>
  </si>
  <si>
    <t>Indicate Number of Transformer(s) under the contract</t>
  </si>
  <si>
    <t>Whether collaborator(s)  meets the technical experience criteria stipulated at 2.1 above, and the details of which is mentioned at Format-A above.</t>
  </si>
  <si>
    <t xml:space="preserve">Whether legally enforceable undertaking jointly by Bidder and the Collaborator(s) (as per enclosed format in Section-VI: Sample Forms and Procedures of bidding document) is furnished along with the bid. </t>
  </si>
  <si>
    <t>Confirmation letter from the Collaborator along with the bid stating that Collaborator shall furnish performance guarantee, in addition to contract performance guarantee to be submitted by the bidder, for an amount of 3% of the cost of equipment(s) to be manufactured and supplied from the works in India. (Choose whichever is applicable from the drop down menu)</t>
  </si>
  <si>
    <r>
      <t xml:space="preserve">a) Net Worth for last 3 financial years should be positive
b) Minimum Average Annual Turnover* (MAAT) for best three years i.e. 36 months out of last five financial years of the bidder  should be </t>
    </r>
    <r>
      <rPr>
        <b/>
        <i/>
        <sz val="12"/>
        <color rgb="FFC00000"/>
        <rFont val="Book Antiqua"/>
        <family val="1"/>
      </rPr>
      <t xml:space="preserve">Rs. 1448.70 million </t>
    </r>
    <r>
      <rPr>
        <i/>
        <sz val="12"/>
        <color indexed="8"/>
        <rFont val="Book Antiqua"/>
        <family val="1"/>
      </rPr>
      <t xml:space="preserve">
* Note- “Annual gross revenue from operations/gross operating income as incorporated in the profit &amp; loss account excluding other operative income/ other income”.
c) Bidder shall have Liquid Assets (LA) and/or evidence of access to or availability of credit facilities of not less than </t>
    </r>
    <r>
      <rPr>
        <b/>
        <i/>
        <sz val="12"/>
        <color rgb="FFC00000"/>
        <rFont val="Book Antiqua"/>
        <family val="1"/>
      </rPr>
      <t xml:space="preserve">Rs. 241.45 million </t>
    </r>
    <r>
      <rPr>
        <i/>
        <sz val="12"/>
        <color indexed="8"/>
        <rFont val="Book Antiqua"/>
        <family val="1"/>
      </rPr>
      <t xml:space="preserve">
Note 1:- In case bidder is a holding company, the Financial Position criteria referred to in clause 1.2  above shall be that of holding company only (i.e. excluding its subsidiary / group companies). In case bidder is a subsidiary of a holding company, the Financial Position criteria referred to in clause 1.2  above shall be that of subsidiary company only (i.e. excluding its holding company).
Note 2:- Relaxation for Start-Ups^/ MSEs
Start-Ups^/MSEs, meeting the specified requirements at Para 1.2 (a) above in Financial Position shall also be considered qualified if they meet Eighty (80) % of the requirement specified at Para 1.2 (b) &amp; 1.2 (c) above in Financial Position.
^ Start-Ups as defined by DIPP, applicable as on the originally scheduled date of bid opening.</t>
    </r>
  </si>
  <si>
    <t xml:space="preserve"> 5002002361/TRANSFORMER/DOM/A00 - CC CS -1</t>
  </si>
  <si>
    <r>
      <t>The bidder must have designed, manufactured, tested, supplied, installed and commissioned 345kV or above class 3-phase transformers of at least 200 MVA or at least three (3) nos. 1-phase Transformers each having capacity of at least 66.7 MVA and the same Transformer(s) must have been in satisfactory operation* for atleast two (2) years on the originally scheduled date of bid opening i.e.,</t>
    </r>
    <r>
      <rPr>
        <b/>
        <i/>
        <sz val="12"/>
        <color rgb="FFC00000"/>
        <rFont val="Book Antiqua"/>
        <family val="1"/>
      </rPr>
      <t xml:space="preserve"> 23/08/2022.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</si>
</sst>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93">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sz val="12"/>
      <color indexed="12"/>
      <name val="Book Antiqua"/>
      <family val="1"/>
    </font>
    <font>
      <sz val="10"/>
      <color indexed="63"/>
      <name val="Arial"/>
      <family val="2"/>
    </font>
    <font>
      <b/>
      <i/>
      <sz val="12"/>
      <color rgb="FFC00000"/>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566">
    <xf numFmtId="0" fontId="0" fillId="0" borderId="0" xfId="0"/>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3"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2" fontId="9" fillId="0" borderId="0" xfId="0" applyNumberFormat="1" applyFont="1" applyFill="1" applyBorder="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2"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0" fontId="9" fillId="0" borderId="6" xfId="0" applyFont="1" applyBorder="1" applyAlignment="1" applyProtection="1">
      <alignment horizontal="center" vertical="top" wrapText="1"/>
      <protection hidden="1"/>
    </xf>
    <xf numFmtId="0" fontId="9" fillId="0" borderId="0" xfId="0" applyFont="1" applyBorder="1" applyAlignment="1" applyProtection="1">
      <alignment horizontal="center" vertical="top" wrapText="1"/>
      <protection hidden="1"/>
    </xf>
    <xf numFmtId="0" fontId="9" fillId="0" borderId="0" xfId="0" applyFont="1" applyBorder="1" applyAlignment="1" applyProtection="1">
      <alignment vertical="center" wrapText="1"/>
      <protection hidden="1"/>
    </xf>
    <xf numFmtId="173"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Border="1" applyAlignment="1" applyProtection="1">
      <alignment vertical="center"/>
      <protection hidden="1"/>
    </xf>
    <xf numFmtId="0" fontId="34" fillId="0" borderId="0" xfId="52" applyFont="1"/>
    <xf numFmtId="0" fontId="33" fillId="0" borderId="0" xfId="52" applyFont="1" applyAlignment="1" applyProtection="1">
      <alignment vertical="center"/>
      <protection hidden="1"/>
    </xf>
    <xf numFmtId="0" fontId="33" fillId="0" borderId="0" xfId="52" applyFont="1" applyProtection="1">
      <protection hidden="1"/>
    </xf>
    <xf numFmtId="0" fontId="34"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3" fontId="27" fillId="0" borderId="0" xfId="0" applyNumberFormat="1" applyFont="1" applyAlignment="1" applyProtection="1">
      <alignment vertical="center"/>
      <protection hidden="1"/>
    </xf>
    <xf numFmtId="0" fontId="38" fillId="0" borderId="0" xfId="0" applyFont="1" applyFill="1" applyAlignment="1" applyProtection="1">
      <alignment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Fill="1" applyProtection="1">
      <protection hidden="1"/>
    </xf>
    <xf numFmtId="0" fontId="38" fillId="0" borderId="0" xfId="0" applyFont="1" applyFill="1" applyAlignment="1" applyProtection="1">
      <alignment horizontal="center" vertical="center"/>
      <protection hidden="1"/>
    </xf>
    <xf numFmtId="0" fontId="41" fillId="0" borderId="0" xfId="0" applyFont="1" applyFill="1" applyAlignment="1" applyProtection="1">
      <alignment vertical="center"/>
      <protection hidden="1"/>
    </xf>
    <xf numFmtId="0" fontId="42" fillId="0" borderId="0" xfId="0" applyFont="1" applyFill="1" applyAlignment="1" applyProtection="1">
      <alignment vertical="center"/>
      <protection hidden="1"/>
    </xf>
    <xf numFmtId="0" fontId="35" fillId="0" borderId="0" xfId="47" applyNumberFormat="1" applyFont="1" applyFill="1" applyBorder="1" applyAlignment="1" applyProtection="1">
      <alignment horizontal="left" vertical="center" indent="1"/>
      <protection hidden="1"/>
    </xf>
    <xf numFmtId="0" fontId="37"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Fill="1" applyAlignment="1" applyProtection="1">
      <alignment vertical="center"/>
      <protection hidden="1"/>
    </xf>
    <xf numFmtId="0" fontId="40" fillId="0" borderId="0" xfId="53" applyFont="1" applyFill="1" applyBorder="1" applyAlignment="1" applyProtection="1">
      <alignment vertical="center"/>
      <protection hidden="1"/>
    </xf>
    <xf numFmtId="0" fontId="39"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6" fillId="0" borderId="0" xfId="0" applyFont="1" applyAlignment="1" applyProtection="1">
      <alignment vertical="center"/>
      <protection hidden="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3" fillId="0" borderId="0" xfId="0" applyFont="1" applyFill="1" applyBorder="1" applyAlignment="1" applyProtection="1">
      <alignment horizontal="justify" vertical="center"/>
      <protection hidden="1"/>
    </xf>
    <xf numFmtId="0" fontId="43"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3"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3" fillId="0" borderId="0" xfId="0" applyFont="1" applyBorder="1" applyAlignment="1" applyProtection="1">
      <alignment vertical="center"/>
      <protection hidden="1"/>
    </xf>
    <xf numFmtId="0" fontId="43"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3" fillId="0" borderId="0" xfId="0" applyFont="1" applyBorder="1" applyAlignment="1" applyProtection="1">
      <alignment vertical="center" wrapText="1"/>
      <protection hidden="1"/>
    </xf>
    <xf numFmtId="0" fontId="43"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9"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NumberFormat="1" applyFont="1" applyFill="1" applyBorder="1" applyAlignment="1" applyProtection="1">
      <alignment vertical="center"/>
      <protection hidden="1"/>
    </xf>
    <xf numFmtId="0" fontId="53" fillId="0" borderId="0" xfId="53" applyFont="1" applyAlignment="1" applyProtection="1">
      <alignment vertical="center"/>
      <protection hidden="1"/>
    </xf>
    <xf numFmtId="0" fontId="53" fillId="0" borderId="0" xfId="53" applyFont="1" applyBorder="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NumberFormat="1" applyFont="1" applyFill="1" applyBorder="1" applyAlignment="1" applyProtection="1">
      <alignment horizontal="justify" vertical="center"/>
      <protection hidden="1"/>
    </xf>
    <xf numFmtId="0" fontId="53" fillId="0" borderId="0" xfId="53" applyFont="1" applyBorder="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6"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49"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Fill="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2" fillId="0" borderId="0" xfId="0" applyFont="1" applyFill="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Fill="1" applyAlignment="1" applyProtection="1">
      <alignment vertical="center"/>
      <protection hidden="1"/>
    </xf>
    <xf numFmtId="0" fontId="50" fillId="0" borderId="0" xfId="0" applyFont="1" applyBorder="1" applyAlignment="1" applyProtection="1">
      <alignment vertical="center"/>
      <protection hidden="1"/>
    </xf>
    <xf numFmtId="0" fontId="50"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49"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49" fillId="0" borderId="0" xfId="35" applyFont="1" applyBorder="1" applyAlignment="1" applyProtection="1">
      <alignment horizontal="justify" vertical="center"/>
      <protection hidden="1"/>
    </xf>
    <xf numFmtId="0" fontId="49" fillId="0" borderId="0" xfId="35" applyFont="1" applyFill="1" applyBorder="1" applyAlignment="1" applyProtection="1">
      <alignment horizontal="center" vertical="center"/>
      <protection hidden="1"/>
    </xf>
    <xf numFmtId="0" fontId="49"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Border="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5" fillId="0" borderId="0" xfId="35" applyFont="1" applyBorder="1" applyProtection="1">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38"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3"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5" fillId="0" borderId="0" xfId="0" applyFont="1" applyBorder="1" applyAlignment="1" applyProtection="1">
      <alignment horizontal="left" vertical="center"/>
      <protection hidden="1"/>
    </xf>
    <xf numFmtId="0" fontId="10" fillId="10" borderId="6" xfId="37" applyFont="1" applyFill="1" applyBorder="1" applyAlignment="1" applyProtection="1">
      <alignmen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Fill="1" applyBorder="1" applyAlignment="1" applyProtection="1">
      <alignment horizontal="right"/>
      <protection hidden="1"/>
    </xf>
    <xf numFmtId="0" fontId="49" fillId="0" borderId="0" xfId="35" applyFont="1" applyFill="1" applyBorder="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3" fontId="5" fillId="0" borderId="0" xfId="0" applyNumberFormat="1" applyFont="1" applyAlignment="1" applyProtection="1">
      <alignment vertical="center"/>
      <protection hidden="1"/>
    </xf>
    <xf numFmtId="0" fontId="60" fillId="0" borderId="0" xfId="52" applyFont="1" applyBorder="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55" fillId="0" borderId="4" xfId="0" applyFont="1" applyBorder="1" applyAlignment="1">
      <alignment horizontal="right" vertical="top" wrapText="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172"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9"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2" fillId="0" borderId="0" xfId="0" applyFont="1" applyAlignment="1" applyProtection="1">
      <alignment vertical="center"/>
      <protection hidden="1"/>
    </xf>
    <xf numFmtId="0" fontId="82"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3" fillId="0" borderId="0" xfId="0" applyFont="1" applyAlignment="1" applyProtection="1">
      <alignment horizontal="center"/>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85"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Border="1" applyAlignment="1" applyProtection="1">
      <alignment horizontal="center" vertical="top" wrapText="1"/>
      <protection hidden="1"/>
    </xf>
    <xf numFmtId="0" fontId="43"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Border="1" applyProtection="1">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9" fillId="0" borderId="0" xfId="35" applyFont="1" applyFill="1" applyBorder="1" applyAlignment="1" applyProtection="1">
      <alignment vertical="center" wrapText="1"/>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0" fontId="49"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5" fillId="0" borderId="0" xfId="0" applyFont="1" applyAlignment="1" applyProtection="1">
      <alignment vertical="center"/>
      <protection hidden="1"/>
    </xf>
    <xf numFmtId="0" fontId="9" fillId="0" borderId="0" xfId="0" applyFont="1" applyAlignment="1" applyProtection="1">
      <alignment horizontal="lef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8" fillId="0" borderId="4"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6"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0" xfId="35" applyFont="1" applyBorder="1" applyAlignment="1" applyProtection="1">
      <alignment horizontal="justify" vertical="top" wrapText="1"/>
      <protection hidden="1"/>
    </xf>
    <xf numFmtId="0" fontId="9" fillId="2" borderId="26" xfId="35" applyFont="1" applyFill="1" applyBorder="1" applyAlignment="1" applyProtection="1">
      <alignment horizontal="center" vertical="top" wrapText="1"/>
      <protection locked="0" hidden="1"/>
    </xf>
    <xf numFmtId="0" fontId="9" fillId="0" borderId="0"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8" fillId="0" borderId="0" xfId="35" applyFont="1" applyAlignment="1" applyProtection="1">
      <alignment horizontal="left" vertical="center"/>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Border="1" applyAlignment="1" applyProtection="1">
      <alignment horizontal="left" vertical="top" indent="5"/>
      <protection hidden="1"/>
    </xf>
    <xf numFmtId="0" fontId="5" fillId="0" borderId="0" xfId="35" applyFont="1" applyFill="1" applyBorder="1" applyAlignment="1" applyProtection="1">
      <alignment vertical="top"/>
      <protection hidden="1"/>
    </xf>
    <xf numFmtId="0" fontId="5" fillId="0" borderId="0" xfId="35" applyFont="1" applyFill="1" applyBorder="1" applyAlignment="1" applyProtection="1">
      <alignment horizontal="right" vertical="center"/>
      <protection hidden="1"/>
    </xf>
    <xf numFmtId="0" fontId="5" fillId="0" borderId="9" xfId="35" applyFont="1" applyFill="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Border="1" applyAlignment="1" applyProtection="1">
      <alignment vertical="top" wrapText="1"/>
      <protection hidden="1"/>
    </xf>
    <xf numFmtId="0" fontId="9" fillId="0" borderId="0" xfId="35" applyFont="1" applyAlignment="1" applyProtection="1">
      <alignment horizontal="center" vertical="top"/>
      <protection hidden="1"/>
    </xf>
    <xf numFmtId="0" fontId="79" fillId="0" borderId="0" xfId="35" applyFont="1" applyProtection="1">
      <protection hidden="1"/>
    </xf>
    <xf numFmtId="0" fontId="2" fillId="0" borderId="0" xfId="35" applyAlignment="1" applyProtection="1">
      <alignment vertical="center"/>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Border="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9" fillId="0" borderId="0" xfId="35" applyFont="1" applyBorder="1" applyAlignment="1" applyProtection="1">
      <alignment vertical="center"/>
      <protection hidden="1"/>
    </xf>
    <xf numFmtId="0" fontId="22" fillId="0" borderId="0" xfId="35" applyFont="1" applyBorder="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Border="1" applyAlignment="1" applyProtection="1">
      <alignment horizontal="left" vertical="center" wrapText="1"/>
      <protection hidden="1"/>
    </xf>
    <xf numFmtId="0" fontId="9" fillId="0" borderId="0" xfId="35" applyFont="1" applyBorder="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0" borderId="0" xfId="35" applyFont="1" applyAlignment="1" applyProtection="1">
      <alignment horizontal="right" vertical="center"/>
      <protection hidden="1"/>
    </xf>
    <xf numFmtId="0" fontId="10" fillId="0" borderId="0" xfId="35" applyFont="1" applyAlignment="1" applyProtection="1">
      <alignment horizontal="left"/>
      <protection hidden="1"/>
    </xf>
    <xf numFmtId="0" fontId="9" fillId="2" borderId="0" xfId="35" applyFont="1" applyFill="1" applyBorder="1" applyAlignment="1" applyProtection="1">
      <alignment horizontal="center" vertical="top" wrapText="1"/>
      <protection locked="0"/>
    </xf>
    <xf numFmtId="0" fontId="9" fillId="2" borderId="0" xfId="35" applyFont="1" applyFill="1" applyBorder="1" applyAlignment="1" applyProtection="1">
      <alignment horizontal="left" vertical="top" wrapText="1"/>
      <protection locked="0"/>
    </xf>
    <xf numFmtId="0" fontId="9" fillId="2" borderId="0" xfId="35" applyFont="1" applyFill="1" applyBorder="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Border="1" applyAlignment="1" applyProtection="1">
      <alignment horizontal="center" vertical="top" wrapText="1"/>
      <protection locked="0"/>
    </xf>
    <xf numFmtId="0" fontId="10" fillId="0" borderId="0" xfId="35" applyFont="1" applyBorder="1" applyAlignment="1" applyProtection="1">
      <alignment horizontal="left"/>
      <protection hidden="1"/>
    </xf>
    <xf numFmtId="0" fontId="2" fillId="0" borderId="0" xfId="35" applyBorder="1" applyAlignment="1" applyProtection="1">
      <alignment vertical="center"/>
      <protection hidden="1"/>
    </xf>
    <xf numFmtId="0" fontId="9" fillId="0" borderId="0" xfId="35" applyFont="1" applyAlignment="1" applyProtection="1">
      <alignment horizontal="center"/>
      <protection hidden="1"/>
    </xf>
    <xf numFmtId="0" fontId="9" fillId="0" borderId="0" xfId="35" applyFont="1" applyBorder="1" applyAlignment="1" applyProtection="1">
      <alignment vertical="center" wrapText="1"/>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Font="1" applyAlignment="1" applyProtection="1">
      <alignment horizontal="left" vertical="center"/>
      <protection hidden="1"/>
    </xf>
    <xf numFmtId="0" fontId="2" fillId="0" borderId="0" xfId="35" applyAlignment="1" applyProtection="1">
      <alignment horizontal="left" vertical="center"/>
      <protection hidden="1"/>
    </xf>
    <xf numFmtId="0" fontId="2" fillId="2" borderId="6" xfId="35" applyFont="1"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0" borderId="0" xfId="35" applyFont="1" applyAlignment="1" applyProtection="1">
      <alignment vertical="top"/>
      <protection hidden="1"/>
    </xf>
    <xf numFmtId="0" fontId="5" fillId="0" borderId="29" xfId="35" applyFont="1" applyFill="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0" borderId="26" xfId="35" applyFont="1" applyFill="1" applyBorder="1" applyAlignment="1" applyProtection="1">
      <alignment horizontal="right" vertical="top"/>
      <protection hidden="1"/>
    </xf>
    <xf numFmtId="0" fontId="5" fillId="0" borderId="35" xfId="35" applyFont="1" applyBorder="1" applyProtection="1">
      <protection hidden="1"/>
    </xf>
    <xf numFmtId="0" fontId="5" fillId="0" borderId="26" xfId="35" applyFont="1" applyBorder="1" applyAlignment="1" applyProtection="1">
      <alignment horizontal="right" vertical="top"/>
      <protection hidden="1"/>
    </xf>
    <xf numFmtId="0" fontId="5" fillId="0" borderId="35" xfId="35" applyFont="1" applyFill="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2" fillId="2" borderId="6"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5" fillId="0" borderId="26"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11" xfId="35" applyFont="1" applyBorder="1" applyAlignment="1" applyProtection="1">
      <protection hidden="1"/>
    </xf>
    <xf numFmtId="0" fontId="5" fillId="0" borderId="11" xfId="35" applyFont="1" applyFill="1" applyBorder="1" applyAlignment="1" applyProtection="1">
      <alignment vertical="center" wrapText="1"/>
      <protection hidden="1"/>
    </xf>
    <xf numFmtId="0" fontId="5" fillId="0" borderId="0" xfId="35" applyFont="1" applyBorder="1" applyAlignment="1" applyProtection="1">
      <alignment horizontal="justify" vertical="top"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2" fillId="0" borderId="0" xfId="35" applyFill="1" applyAlignment="1" applyProtection="1">
      <alignment vertical="top"/>
      <protection hidden="1"/>
    </xf>
    <xf numFmtId="0" fontId="2" fillId="0" borderId="0" xfId="35" applyFill="1" applyProtection="1">
      <protection hidden="1"/>
    </xf>
    <xf numFmtId="0" fontId="4" fillId="0" borderId="0" xfId="35" applyFont="1" applyFill="1" applyBorder="1" applyAlignment="1" applyProtection="1">
      <alignment horizontal="center" vertical="top"/>
      <protection hidden="1"/>
    </xf>
    <xf numFmtId="0" fontId="2" fillId="0" borderId="0" xfId="35" applyBorder="1" applyProtection="1">
      <protection hidden="1"/>
    </xf>
    <xf numFmtId="0" fontId="2" fillId="0" borderId="6" xfId="35" applyFont="1" applyBorder="1" applyProtection="1">
      <protection hidden="1"/>
    </xf>
    <xf numFmtId="0" fontId="91" fillId="0" borderId="0" xfId="38" applyFont="1"/>
    <xf numFmtId="0" fontId="57" fillId="0" borderId="0" xfId="35" applyFont="1" applyBorder="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45" fillId="17" borderId="26" xfId="0" applyFont="1" applyFill="1" applyBorder="1" applyAlignment="1" applyProtection="1">
      <alignment vertical="center"/>
      <protection hidden="1"/>
    </xf>
    <xf numFmtId="0" fontId="45" fillId="17" borderId="3" xfId="0" applyFont="1" applyFill="1" applyBorder="1" applyAlignment="1" applyProtection="1">
      <alignment vertical="center"/>
      <protection hidden="1"/>
    </xf>
    <xf numFmtId="0" fontId="0" fillId="17" borderId="0" xfId="0" applyFill="1" applyAlignment="1" applyProtection="1">
      <alignment vertical="center"/>
      <protection hidden="1"/>
    </xf>
    <xf numFmtId="0" fontId="0" fillId="17" borderId="0" xfId="0" applyFill="1" applyProtection="1">
      <protection hidden="1"/>
    </xf>
    <xf numFmtId="0" fontId="10" fillId="11" borderId="6" xfId="37" applyFont="1" applyFill="1" applyBorder="1" applyAlignment="1" applyProtection="1">
      <alignment horizontal="left" vertical="center" wrapText="1"/>
      <protection hidden="1"/>
    </xf>
    <xf numFmtId="0" fontId="10" fillId="10" borderId="6" xfId="38" applyFont="1" applyFill="1" applyBorder="1" applyAlignment="1" applyProtection="1">
      <alignment horizontal="left" vertical="center" wrapText="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2"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49" fillId="17" borderId="0" xfId="35" applyFont="1" applyFill="1" applyAlignment="1" applyProtection="1">
      <alignment horizontal="right" vertical="top"/>
      <protection hidden="1"/>
    </xf>
    <xf numFmtId="0" fontId="9" fillId="0" borderId="0" xfId="0" applyFont="1" applyAlignment="1" applyProtection="1">
      <alignment horizontal="left" vertical="top" wrapText="1"/>
      <protection hidden="1"/>
    </xf>
    <xf numFmtId="0" fontId="81" fillId="0" borderId="0" xfId="0" applyFont="1" applyFill="1" applyBorder="1" applyAlignment="1" applyProtection="1">
      <alignment horizontal="left" vertical="top" wrapText="1" indent="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9" fillId="0" borderId="0" xfId="35" applyFont="1" applyBorder="1" applyAlignment="1" applyProtection="1">
      <alignment horizontal="left" vertical="top" wrapText="1"/>
      <protection hidden="1"/>
    </xf>
    <xf numFmtId="0" fontId="9" fillId="0" borderId="0" xfId="35" applyFont="1" applyFill="1" applyBorder="1" applyAlignment="1" applyProtection="1">
      <alignment horizontal="left" vertical="top"/>
      <protection hidden="1"/>
    </xf>
    <xf numFmtId="0" fontId="9" fillId="0" borderId="0" xfId="35" applyFont="1" applyBorder="1" applyAlignment="1" applyProtection="1">
      <alignment horizontal="left"/>
      <protection hidden="1"/>
    </xf>
    <xf numFmtId="0" fontId="9" fillId="0" borderId="6" xfId="37" applyFont="1" applyBorder="1" applyAlignment="1" applyProtection="1">
      <alignment horizontal="justify"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60"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2" fillId="2" borderId="59" xfId="35" applyFont="1" applyFill="1" applyBorder="1" applyAlignment="1" applyProtection="1">
      <alignment horizontal="left" vertical="center" wrapText="1"/>
      <protection locked="0"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10" fillId="0" borderId="11" xfId="35" applyFont="1" applyBorder="1" applyAlignment="1" applyProtection="1">
      <alignment horizontal="center" vertical="top" wrapText="1"/>
      <protection hidden="1"/>
    </xf>
    <xf numFmtId="0" fontId="2" fillId="2" borderId="6" xfId="0" applyFont="1" applyFill="1" applyBorder="1" applyAlignment="1" applyProtection="1">
      <alignment horizontal="center" vertical="center" wrapText="1"/>
    </xf>
    <xf numFmtId="0" fontId="8" fillId="0" borderId="6" xfId="0" applyFont="1" applyBorder="1" applyAlignment="1" applyProtection="1">
      <alignment vertical="top" wrapText="1"/>
      <protection hidden="1"/>
    </xf>
    <xf numFmtId="0" fontId="9" fillId="0" borderId="26" xfId="0" applyFont="1" applyBorder="1" applyAlignment="1" applyProtection="1">
      <alignment vertical="top"/>
      <protection hidden="1"/>
    </xf>
    <xf numFmtId="0" fontId="44" fillId="0" borderId="6" xfId="0" applyFont="1" applyBorder="1" applyAlignment="1" applyProtection="1">
      <alignment horizontal="left" vertical="top" wrapText="1"/>
      <protection hidden="1"/>
    </xf>
    <xf numFmtId="0" fontId="9" fillId="2" borderId="6" xfId="35" applyFont="1" applyFill="1" applyBorder="1" applyAlignment="1" applyProtection="1">
      <alignment horizontal="left" vertical="center" wrapText="1"/>
      <protection locked="0"/>
    </xf>
    <xf numFmtId="1" fontId="5" fillId="0" borderId="0" xfId="0" applyNumberFormat="1" applyFont="1" applyAlignment="1" applyProtection="1">
      <alignment horizontal="center" vertical="center"/>
      <protection hidden="1"/>
    </xf>
    <xf numFmtId="0" fontId="67" fillId="17" borderId="0" xfId="35" applyFont="1" applyFill="1" applyAlignment="1" applyProtection="1">
      <alignment horizontal="right" vertical="top" indent="1"/>
      <protection hidden="1"/>
    </xf>
    <xf numFmtId="0" fontId="10" fillId="0" borderId="0" xfId="0" applyFont="1" applyAlignment="1" applyProtection="1">
      <alignment horizontal="justify" vertical="center" wrapText="1"/>
      <protection hidden="1"/>
    </xf>
    <xf numFmtId="0" fontId="9" fillId="0" borderId="0" xfId="0" applyFont="1" applyAlignment="1" applyProtection="1">
      <alignment horizontal="justify" vertical="center"/>
      <protection hidden="1"/>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center" vertical="center"/>
      <protection hidden="1"/>
    </xf>
    <xf numFmtId="0" fontId="49" fillId="0" borderId="0" xfId="0" applyFont="1" applyBorder="1" applyAlignment="1">
      <alignment horizontal="left"/>
    </xf>
    <xf numFmtId="0" fontId="10" fillId="0" borderId="0" xfId="0" applyFont="1" applyAlignment="1" applyProtection="1">
      <alignment horizontal="left" vertical="center"/>
      <protection hidden="1"/>
    </xf>
    <xf numFmtId="0" fontId="5" fillId="0" borderId="0" xfId="35" applyFont="1" applyAlignment="1" applyProtection="1">
      <alignment vertical="top"/>
      <protection hidden="1"/>
    </xf>
    <xf numFmtId="0" fontId="10" fillId="0" borderId="6" xfId="35" applyFont="1" applyBorder="1" applyAlignment="1" applyProtection="1">
      <alignment horizontal="center" vertical="center"/>
      <protection hidden="1"/>
    </xf>
    <xf numFmtId="0" fontId="10" fillId="0" borderId="0" xfId="35" applyFont="1" applyFill="1" applyBorder="1" applyAlignment="1" applyProtection="1">
      <alignment horizontal="left" vertical="center"/>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27" fillId="0" borderId="0" xfId="0" applyNumberFormat="1" applyFont="1" applyAlignment="1" applyProtection="1">
      <alignment horizontal="left" vertical="center"/>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1" fillId="13" borderId="35" xfId="52" applyFont="1" applyFill="1" applyBorder="1" applyAlignment="1" applyProtection="1">
      <alignment horizontal="center" vertical="center" wrapText="1"/>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60" fillId="0" borderId="30" xfId="52" applyFont="1" applyBorder="1" applyAlignment="1" applyProtection="1">
      <alignment horizontal="justify" vertical="top"/>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1" fillId="0" borderId="0" xfId="52" applyFont="1" applyBorder="1"/>
    <xf numFmtId="0" fontId="60" fillId="0" borderId="5" xfId="52" applyFont="1" applyBorder="1" applyAlignment="1" applyProtection="1">
      <alignment horizontal="justify" vertical="center"/>
      <protection hidden="1"/>
    </xf>
    <xf numFmtId="0" fontId="44" fillId="0" borderId="0" xfId="52" applyFont="1" applyBorder="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2" fillId="2" borderId="29" xfId="48" applyFont="1" applyFill="1" applyBorder="1" applyAlignment="1" applyProtection="1">
      <alignment horizontal="center" vertical="center"/>
      <protection locked="0"/>
    </xf>
    <xf numFmtId="0" fontId="2" fillId="2" borderId="33" xfId="48" applyFont="1" applyFill="1" applyBorder="1" applyAlignment="1" applyProtection="1">
      <alignment horizontal="center" vertical="center"/>
      <protection locked="0"/>
    </xf>
    <xf numFmtId="0" fontId="2" fillId="2" borderId="16" xfId="48" applyFont="1" applyFill="1" applyBorder="1" applyAlignment="1" applyProtection="1">
      <alignment horizontal="center" vertical="center"/>
      <protection locked="0"/>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6"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Fill="1" applyBorder="1" applyAlignment="1" applyProtection="1">
      <alignment horizontal="center" vertical="center" wrapText="1"/>
      <protection hidden="1"/>
    </xf>
    <xf numFmtId="0" fontId="8" fillId="0" borderId="45"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69"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3" fillId="0" borderId="0" xfId="0" applyFont="1" applyBorder="1" applyAlignment="1" applyProtection="1">
      <alignment horizontal="justify" vertical="top" wrapText="1"/>
      <protection hidden="1"/>
    </xf>
    <xf numFmtId="0" fontId="43" fillId="0" borderId="0" xfId="0" applyFont="1" applyBorder="1" applyAlignment="1" applyProtection="1">
      <alignment horizontal="left" vertical="top" wrapText="1"/>
      <protection hidden="1"/>
    </xf>
    <xf numFmtId="0" fontId="43"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 xfId="0" applyFont="1" applyFill="1" applyBorder="1" applyAlignment="1" applyProtection="1">
      <alignment horizontal="left" vertical="top" wrapText="1"/>
      <protection hidden="1"/>
    </xf>
    <xf numFmtId="0" fontId="9" fillId="0" borderId="11" xfId="0" applyFont="1" applyFill="1" applyBorder="1" applyAlignment="1" applyProtection="1">
      <alignment horizontal="left" vertical="top" wrapText="1"/>
      <protection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46"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64"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5"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6" xfId="0" applyFont="1" applyFill="1" applyBorder="1" applyAlignment="1" applyProtection="1">
      <alignment horizontal="left" vertical="top" wrapText="1"/>
      <protection hidden="1"/>
    </xf>
    <xf numFmtId="0" fontId="9" fillId="0" borderId="8" xfId="0" applyFont="1" applyFill="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Fill="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Alignment="1" applyProtection="1">
      <alignment horizontal="justify" vertical="top" wrapText="1"/>
      <protection hidden="1"/>
    </xf>
    <xf numFmtId="0" fontId="8" fillId="0" borderId="54" xfId="35" applyFont="1" applyBorder="1" applyAlignment="1" applyProtection="1">
      <alignment horizontal="left" vertical="top"/>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4" xfId="35" applyFont="1" applyFill="1" applyBorder="1" applyAlignment="1" applyProtection="1">
      <alignment horizontal="left" vertical="top" wrapText="1"/>
      <protection hidden="1"/>
    </xf>
    <xf numFmtId="0" fontId="49" fillId="0" borderId="35" xfId="35" applyFont="1" applyFill="1" applyBorder="1" applyAlignment="1" applyProtection="1">
      <alignment horizontal="left" vertical="top"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Fill="1" applyBorder="1" applyAlignment="1" applyProtection="1">
      <alignment horizontal="left" vertical="top" wrapText="1"/>
      <protection hidden="1"/>
    </xf>
    <xf numFmtId="0" fontId="49" fillId="0" borderId="11" xfId="35" applyFont="1" applyFill="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49" fillId="0" borderId="26" xfId="35" applyFont="1" applyFill="1" applyBorder="1" applyAlignment="1" applyProtection="1">
      <alignment horizontal="left" vertical="top" wrapText="1"/>
      <protection hidden="1"/>
    </xf>
    <xf numFmtId="0" fontId="5" fillId="0" borderId="2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9" fillId="0" borderId="26"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0" xfId="0" applyFont="1" applyFill="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5" fillId="0" borderId="6" xfId="0" applyFont="1" applyBorder="1" applyAlignment="1" applyProtection="1">
      <alignment horizontal="left" vertical="center" wrapText="1"/>
      <protection hidden="1"/>
    </xf>
    <xf numFmtId="0" fontId="85" fillId="0" borderId="6" xfId="0" applyFont="1" applyBorder="1" applyAlignment="1" applyProtection="1">
      <alignment horizontal="left" vertical="top" wrapText="1"/>
      <protection hidden="1"/>
    </xf>
    <xf numFmtId="0" fontId="22" fillId="16"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3"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10" fillId="0" borderId="4" xfId="0" applyFont="1" applyBorder="1" applyAlignment="1" applyProtection="1">
      <alignment horizontal="left" vertical="top" wrapText="1"/>
      <protection hidden="1"/>
    </xf>
    <xf numFmtId="0" fontId="68" fillId="13" borderId="34" xfId="52" applyFont="1" applyFill="1" applyBorder="1" applyAlignment="1" applyProtection="1">
      <alignment horizontal="center" vertical="center" wrapText="1"/>
      <protection hidden="1"/>
    </xf>
    <xf numFmtId="0" fontId="68"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6" xfId="35" applyFont="1" applyBorder="1" applyAlignment="1" applyProtection="1">
      <alignment horizontal="left" vertical="top" wrapText="1"/>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6" xfId="35" applyFont="1" applyFill="1" applyBorder="1" applyAlignment="1" applyProtection="1">
      <alignment horizontal="left" vertical="top"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4" xfId="35" applyFont="1" applyBorder="1" applyAlignment="1" applyProtection="1">
      <alignment horizontal="left"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2" borderId="26" xfId="35" applyFont="1" applyFill="1" applyBorder="1" applyAlignment="1" applyProtection="1">
      <alignment horizontal="center" vertical="center" wrapText="1"/>
      <protection locked="0"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13"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64" fillId="0" borderId="34" xfId="35" applyFont="1" applyBorder="1" applyAlignment="1" applyProtection="1">
      <alignment horizontal="left" vertical="center" wrapText="1"/>
      <protection hidden="1"/>
    </xf>
    <xf numFmtId="0" fontId="64" fillId="0" borderId="24"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9" fillId="2" borderId="47" xfId="35" applyFont="1" applyFill="1" applyBorder="1" applyAlignment="1" applyProtection="1">
      <alignment horizontal="center" vertical="center" wrapText="1"/>
      <protection locked="0" hidden="1"/>
    </xf>
    <xf numFmtId="0" fontId="87" fillId="13" borderId="0" xfId="35" applyFont="1" applyFill="1" applyAlignment="1" applyProtection="1">
      <alignment horizontal="center" vertical="center" wrapText="1"/>
      <protection hidden="1"/>
    </xf>
    <xf numFmtId="0" fontId="88" fillId="17" borderId="0" xfId="35" applyFont="1" applyFill="1" applyAlignment="1" applyProtection="1">
      <alignment horizontal="justify" vertical="top" wrapText="1"/>
      <protection hidden="1"/>
    </xf>
    <xf numFmtId="0" fontId="49" fillId="17" borderId="0" xfId="35" applyFont="1" applyFill="1" applyAlignment="1" applyProtection="1">
      <alignment horizontal="left" vertical="top" wrapText="1"/>
      <protection hidden="1"/>
    </xf>
    <xf numFmtId="0" fontId="9" fillId="0" borderId="0" xfId="35" applyFont="1" applyFill="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9" fillId="2" borderId="6" xfId="35" applyFont="1" applyFill="1" applyBorder="1" applyAlignment="1" applyProtection="1">
      <alignment horizontal="center" vertical="top" wrapText="1"/>
      <protection locked="0" hidden="1"/>
    </xf>
    <xf numFmtId="0" fontId="9" fillId="0" borderId="46" xfId="35" applyFont="1" applyFill="1" applyBorder="1" applyAlignment="1" applyProtection="1">
      <alignment horizontal="left" vertical="top" wrapText="1"/>
      <protection hidden="1"/>
    </xf>
    <xf numFmtId="0" fontId="9" fillId="2" borderId="6" xfId="35" applyFont="1" applyFill="1" applyBorder="1" applyAlignment="1" applyProtection="1">
      <alignment horizontal="center" vertical="center" wrapText="1"/>
      <protection locked="0" hidden="1"/>
    </xf>
    <xf numFmtId="0" fontId="9" fillId="0" borderId="56"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8" fillId="17" borderId="0" xfId="35" applyFont="1" applyFill="1" applyAlignment="1" applyProtection="1">
      <alignment vertical="top"/>
      <protection hidden="1"/>
    </xf>
    <xf numFmtId="0" fontId="9" fillId="0" borderId="28" xfId="35" applyFont="1" applyFill="1" applyBorder="1" applyAlignment="1" applyProtection="1">
      <alignment vertical="top" wrapText="1"/>
      <protection hidden="1"/>
    </xf>
    <xf numFmtId="0" fontId="9" fillId="0" borderId="45" xfId="35" applyFont="1" applyFill="1" applyBorder="1" applyAlignment="1" applyProtection="1">
      <alignment vertical="top" wrapText="1"/>
      <protection hidden="1"/>
    </xf>
    <xf numFmtId="0" fontId="9" fillId="0" borderId="49" xfId="35" applyFont="1" applyFill="1" applyBorder="1" applyAlignment="1" applyProtection="1">
      <alignment vertical="top" wrapText="1"/>
      <protection hidden="1"/>
    </xf>
    <xf numFmtId="0" fontId="10" fillId="0" borderId="6" xfId="35" applyFont="1" applyBorder="1" applyAlignment="1" applyProtection="1">
      <alignment horizontal="left" vertical="center" wrapText="1"/>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8" fillId="0" borderId="4" xfId="35" applyFont="1" applyBorder="1" applyAlignment="1" applyProtection="1">
      <alignment horizontal="left" vertical="top" wrapText="1"/>
      <protection hidden="1"/>
    </xf>
    <xf numFmtId="0" fontId="89" fillId="0" borderId="26" xfId="35" applyFont="1" applyFill="1" applyBorder="1" applyAlignment="1" applyProtection="1">
      <alignment horizontal="left" vertical="center" wrapText="1"/>
      <protection hidden="1"/>
    </xf>
    <xf numFmtId="0" fontId="89" fillId="0" borderId="3" xfId="35" applyFont="1" applyFill="1" applyBorder="1" applyAlignment="1" applyProtection="1">
      <alignment horizontal="left" vertical="center" wrapText="1"/>
      <protection hidden="1"/>
    </xf>
    <xf numFmtId="0" fontId="89" fillId="0" borderId="11" xfId="35" applyFont="1" applyFill="1" applyBorder="1" applyAlignment="1" applyProtection="1">
      <alignment horizontal="left" vertical="center"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49" fillId="0" borderId="0" xfId="35" applyFont="1" applyFill="1" applyAlignment="1" applyProtection="1">
      <alignment horizontal="justify" vertical="top"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Border="1" applyAlignment="1" applyProtection="1">
      <alignment horizontal="justify" vertical="center"/>
      <protection hidden="1"/>
    </xf>
    <xf numFmtId="0" fontId="55"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10"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4"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0" xfId="53" applyFont="1" applyFill="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8" fillId="0" borderId="6" xfId="0" applyFont="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5" fillId="0" borderId="30"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9" fillId="0" borderId="0" xfId="0" quotePrefix="1" applyFont="1" applyAlignment="1" applyProtection="1">
      <alignment horizontal="justify" vertical="top" wrapText="1"/>
      <protection hidden="1"/>
    </xf>
    <xf numFmtId="0" fontId="10" fillId="14" borderId="0" xfId="0" applyFont="1" applyFill="1" applyAlignment="1" applyProtection="1">
      <alignment horizontal="center" vertical="center" wrapText="1"/>
      <protection hidden="1"/>
    </xf>
    <xf numFmtId="0" fontId="9" fillId="0" borderId="0" xfId="53" applyFont="1" applyFill="1" applyAlignment="1" applyProtection="1">
      <alignment horizontal="left" vertical="center"/>
      <protection hidden="1"/>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75" fillId="0" borderId="3" xfId="38" applyFont="1" applyBorder="1" applyAlignment="1">
      <alignment horizontal="left" vertical="top" wrapText="1"/>
    </xf>
    <xf numFmtId="0" fontId="75" fillId="0" borderId="11" xfId="38" applyFont="1" applyBorder="1" applyAlignment="1">
      <alignment horizontal="left" vertical="top" wrapText="1"/>
    </xf>
    <xf numFmtId="0" fontId="80" fillId="0" borderId="3" xfId="38" applyFont="1" applyBorder="1" applyAlignment="1">
      <alignment horizontal="left" vertical="top" wrapText="1"/>
    </xf>
    <xf numFmtId="0" fontId="80"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wrapText="1"/>
      <protection hidden="1"/>
    </xf>
    <xf numFmtId="0" fontId="8" fillId="0" borderId="0" xfId="0" applyFont="1" applyAlignment="1" applyProtection="1">
      <alignment horizontal="justify"/>
      <protection hidden="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76" fillId="0" borderId="29" xfId="33" applyFont="1" applyBorder="1" applyAlignment="1" applyProtection="1">
      <alignment horizontal="center" vertical="center"/>
      <protection hidden="1"/>
    </xf>
    <xf numFmtId="0" fontId="76" fillId="0" borderId="33" xfId="33" applyFont="1" applyBorder="1" applyAlignment="1" applyProtection="1">
      <alignment horizontal="center" vertical="center"/>
      <protection hidden="1"/>
    </xf>
    <xf numFmtId="0" fontId="76"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9"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9" fillId="0" borderId="0" xfId="0" applyFont="1" applyBorder="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10" fillId="0" borderId="0" xfId="0" applyFont="1" applyAlignment="1" applyProtection="1">
      <alignment horizontal="center"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Border="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Fill="1" applyBorder="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78" fillId="13" borderId="12" xfId="52" applyFont="1" applyFill="1" applyBorder="1" applyAlignment="1" applyProtection="1">
      <alignment horizontal="center" vertical="center" wrapText="1"/>
      <protection hidden="1"/>
    </xf>
    <xf numFmtId="0" fontId="78" fillId="13" borderId="0" xfId="52" applyFont="1" applyFill="1" applyBorder="1" applyAlignment="1" applyProtection="1">
      <alignment horizontal="center" vertical="center" wrapText="1"/>
      <protection hidden="1"/>
    </xf>
    <xf numFmtId="0" fontId="5" fillId="0" borderId="0" xfId="35" applyFont="1" applyAlignment="1" applyProtection="1">
      <alignment horizontal="center" vertical="top"/>
      <protection hidden="1"/>
    </xf>
    <xf numFmtId="0" fontId="90" fillId="0" borderId="29" xfId="35" applyFont="1" applyBorder="1" applyAlignment="1" applyProtection="1">
      <alignment horizontal="center" vertical="center"/>
      <protection hidden="1"/>
    </xf>
    <xf numFmtId="0" fontId="90" fillId="0" borderId="33" xfId="35" applyFont="1" applyBorder="1" applyAlignment="1" applyProtection="1">
      <alignment horizontal="center" vertical="center"/>
      <protection hidden="1"/>
    </xf>
    <xf numFmtId="0" fontId="90"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Fill="1" applyAlignment="1" applyProtection="1">
      <alignment horizontal="center" vertical="top"/>
      <protection hidden="1"/>
    </xf>
    <xf numFmtId="0" fontId="5" fillId="0" borderId="0" xfId="35" applyFont="1" applyFill="1" applyAlignment="1" applyProtection="1">
      <alignment horizontal="center" vertical="top" wrapText="1"/>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Border="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left" vertical="top"/>
      <protection hidden="1"/>
    </xf>
    <xf numFmtId="0" fontId="10" fillId="0" borderId="0" xfId="0" applyFont="1" applyAlignment="1" applyProtection="1">
      <alignment vertical="center" wrapText="1"/>
      <protection hidden="1"/>
    </xf>
    <xf numFmtId="0" fontId="9" fillId="0" borderId="0" xfId="0" applyFont="1" applyAlignment="1" applyProtection="1">
      <alignment horizontal="justify" vertical="top" wrapText="1"/>
      <protection hidden="1"/>
    </xf>
    <xf numFmtId="0" fontId="24" fillId="0" borderId="4" xfId="0" applyFont="1" applyBorder="1" applyAlignment="1" applyProtection="1">
      <alignment vertical="top" wrapText="1"/>
      <protection hidden="1"/>
    </xf>
    <xf numFmtId="172" fontId="9" fillId="0" borderId="0" xfId="0" applyNumberFormat="1" applyFont="1" applyBorder="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Fill="1" applyAlignment="1" applyProtection="1">
      <alignment horizontal="justify" vertical="top" wrapText="1"/>
      <protection hidden="1"/>
    </xf>
    <xf numFmtId="0" fontId="9" fillId="0" borderId="0" xfId="46" applyFont="1" applyFill="1" applyAlignment="1" applyProtection="1">
      <alignment horizontal="left" vertical="top"/>
      <protection hidden="1"/>
    </xf>
    <xf numFmtId="0" fontId="11" fillId="13" borderId="0" xfId="52"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6" xfId="0" applyFont="1" applyFill="1" applyBorder="1" applyAlignment="1" applyProtection="1">
      <alignment horizontal="center" vertical="center"/>
      <protection hidden="1"/>
    </xf>
    <xf numFmtId="0" fontId="81" fillId="0" borderId="24" xfId="0" applyFont="1" applyFill="1" applyBorder="1" applyAlignment="1" applyProtection="1">
      <alignment horizontal="left" vertical="top" wrapText="1" indent="1"/>
      <protection hidden="1"/>
    </xf>
    <xf numFmtId="0" fontId="9" fillId="0" borderId="26" xfId="65" applyFont="1" applyFill="1" applyBorder="1" applyAlignment="1" applyProtection="1">
      <alignment horizontal="left" vertical="top" wrapText="1"/>
      <protection hidden="1"/>
    </xf>
    <xf numFmtId="0" fontId="9" fillId="0" borderId="3" xfId="65" applyFont="1" applyFill="1" applyBorder="1" applyAlignment="1" applyProtection="1">
      <alignment horizontal="left" vertical="top" wrapText="1"/>
      <protection hidden="1"/>
    </xf>
    <xf numFmtId="0" fontId="9" fillId="0" borderId="11" xfId="65" applyFont="1" applyFill="1" applyBorder="1" applyAlignment="1" applyProtection="1">
      <alignment horizontal="left" vertical="top" wrapText="1"/>
      <protection hidden="1"/>
    </xf>
    <xf numFmtId="0" fontId="10" fillId="15" borderId="4" xfId="0" applyFont="1" applyFill="1" applyBorder="1" applyAlignment="1" applyProtection="1">
      <alignment horizontal="justify" vertical="top" wrapText="1"/>
      <protection hidden="1"/>
    </xf>
    <xf numFmtId="0" fontId="9" fillId="0" borderId="24" xfId="46" applyFont="1" applyFill="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5" borderId="0" xfId="63" applyFont="1" applyFill="1" applyBorder="1" applyAlignment="1" applyProtection="1">
      <alignment horizontal="left" vertical="top" wrapText="1"/>
      <protection hidden="1"/>
    </xf>
    <xf numFmtId="172" fontId="10" fillId="0" borderId="0" xfId="0" applyNumberFormat="1" applyFont="1" applyBorder="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172" fontId="9" fillId="0" borderId="0" xfId="0" applyNumberFormat="1" applyFont="1" applyFill="1" applyBorder="1" applyAlignment="1" applyProtection="1">
      <alignment horizontal="justify" vertical="top" wrapText="1"/>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172" fontId="28" fillId="0" borderId="0" xfId="0" applyNumberFormat="1" applyFont="1" applyBorder="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Fill="1" applyBorder="1" applyAlignment="1" applyProtection="1">
      <alignment horizontal="left" vertical="center"/>
      <protection hidden="1"/>
    </xf>
    <xf numFmtId="0" fontId="5" fillId="2" borderId="3" xfId="35" applyFont="1" applyFill="1" applyBorder="1" applyAlignment="1" applyProtection="1">
      <alignment horizontal="left" vertical="center" wrapText="1"/>
      <protection locked="0"/>
    </xf>
    <xf numFmtId="0" fontId="49" fillId="0" borderId="0" xfId="35" applyFont="1" applyFill="1" applyBorder="1" applyAlignment="1" applyProtection="1">
      <alignment horizontal="left" vertical="center" wrapText="1"/>
      <protection hidden="1"/>
    </xf>
  </cellXfs>
  <cellStyles count="66">
    <cellStyle name="75" xfId="1"/>
    <cellStyle name="ÅëÈ­ [0]_±âÅ¸" xfId="2"/>
    <cellStyle name="ÅëÈ­_±âÅ¸" xfId="3"/>
    <cellStyle name="ÄÞ¸¶ [0]_±âÅ¸" xfId="4"/>
    <cellStyle name="ÄÞ¸¶_±âÅ¸" xfId="5"/>
    <cellStyle name="Ç¥ÁØ_¿¬°£´©°è¿¹»ó" xfId="6"/>
    <cellStyle name="Comma  - Style1" xfId="7"/>
    <cellStyle name="Comma  - Style1 2" xfId="8"/>
    <cellStyle name="Comma  - Style2" xfId="9"/>
    <cellStyle name="Comma  - Style2 2" xfId="10"/>
    <cellStyle name="Comma  - Style3" xfId="11"/>
    <cellStyle name="Comma  - Style3 2" xfId="12"/>
    <cellStyle name="Comma  - Style4" xfId="13"/>
    <cellStyle name="Comma  - Style4 2" xfId="14"/>
    <cellStyle name="Comma  - Style5" xfId="15"/>
    <cellStyle name="Comma  - Style5 2" xfId="16"/>
    <cellStyle name="Comma  - Style6" xfId="17"/>
    <cellStyle name="Comma  - Style6 2" xfId="18"/>
    <cellStyle name="Comma  - Style7" xfId="19"/>
    <cellStyle name="Comma  - Style7 2" xfId="20"/>
    <cellStyle name="Comma  - Style8" xfId="21"/>
    <cellStyle name="Comma  - Style8 2" xfId="22"/>
    <cellStyle name="Comma 2" xfId="23"/>
    <cellStyle name="Comma 3" xfId="24"/>
    <cellStyle name="Comma 4" xfId="25"/>
    <cellStyle name="Formula" xfId="26"/>
    <cellStyle name="Header1" xfId="27"/>
    <cellStyle name="Header2" xfId="28"/>
    <cellStyle name="Hypertextový odkaz" xfId="29"/>
    <cellStyle name="no dec" xfId="30"/>
    <cellStyle name="Normal" xfId="0" builtinId="0"/>
    <cellStyle name="Normal - Style1" xfId="31"/>
    <cellStyle name="Normal - Style1 2" xfId="32"/>
    <cellStyle name="Normal 10" xfId="61"/>
    <cellStyle name="Normal 11" xfId="62"/>
    <cellStyle name="Normal 12" xfId="63"/>
    <cellStyle name="Normal 13" xfId="64"/>
    <cellStyle name="Normal 14" xfId="65"/>
    <cellStyle name="Normal 2" xfId="33"/>
    <cellStyle name="Normal 2 2" xfId="34"/>
    <cellStyle name="Normal 2 3" xfId="35"/>
    <cellStyle name="Normal 2_20 Price Schedule VOL III Rev-2" xfId="36"/>
    <cellStyle name="Normal 3" xfId="37"/>
    <cellStyle name="Normal 3 2" xfId="38"/>
    <cellStyle name="Normal 3 3" xfId="39"/>
    <cellStyle name="Normal 3_29_First Envelope - R2_Vol-III" xfId="40"/>
    <cellStyle name="Normal 4" xfId="41"/>
    <cellStyle name="Normal 5" xfId="42"/>
    <cellStyle name="Normal 5 2" xfId="43"/>
    <cellStyle name="Normal 6" xfId="44"/>
    <cellStyle name="Normal 7" xfId="45"/>
    <cellStyle name="Normal 8" xfId="59"/>
    <cellStyle name="Normal 9" xfId="60"/>
    <cellStyle name="Normal_Annexures TW 04 2" xfId="46"/>
    <cellStyle name="Normal_Attach 3(JV)" xfId="47"/>
    <cellStyle name="Normal_Attacments TW 04" xfId="48"/>
    <cellStyle name="Normal_Attacments TW 04_11_Attachments and Bid Form Vol.III" xfId="49"/>
    <cellStyle name="Normal_Attacments TW 04_SE-Vol-III" xfId="50"/>
    <cellStyle name="Normal_Entertainment Form" xfId="51"/>
    <cellStyle name="Normal_Price_Schedules for Insulator Package Rev-01" xfId="52"/>
    <cellStyle name="Normal_PRICE-SCHE Bihar-Rev-2-corrections" xfId="53"/>
    <cellStyle name="Normal_Sheet1" xfId="54"/>
    <cellStyle name="Percent 2" xfId="55"/>
    <cellStyle name="Popis" xfId="56"/>
    <cellStyle name="Sledovaný hypertextový odkaz" xfId="57"/>
    <cellStyle name="Standard_BS14" xfId="58"/>
  </cellStyles>
  <dxfs count="99">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revisionHeaders" Target="revisions/revisionHeaders.xml"/><Relationship Id="rId8" Type="http://schemas.openxmlformats.org/officeDocument/2006/relationships/worksheet" Target="worksheets/sheet8.xml"/><Relationship Id="rId51"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usernames" Target="revisions/userNames.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H$20" lockText="1" noThreeD="1"/>
</file>

<file path=xl/ctrlProps/ctrlProp107.xml><?xml version="1.0" encoding="utf-8"?>
<formControlPr xmlns="http://schemas.microsoft.com/office/spreadsheetml/2009/9/main" objectType="CheckBox" fmlaLink="$H$21" lockText="1" noThreeD="1"/>
</file>

<file path=xl/ctrlProps/ctrlProp108.xml><?xml version="1.0" encoding="utf-8"?>
<formControlPr xmlns="http://schemas.microsoft.com/office/spreadsheetml/2009/9/main" objectType="CheckBox" fmlaLink="$H$20" lockText="1" noThreeD="1"/>
</file>

<file path=xl/ctrlProps/ctrlProp109.xml><?xml version="1.0" encoding="utf-8"?>
<formControlPr xmlns="http://schemas.microsoft.com/office/spreadsheetml/2009/9/main" objectType="Radio" firstButton="1" fmlaLink="$H$73"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6'!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24</xdr:row>
      <xdr:rowOff>107674</xdr:rowOff>
    </xdr:from>
    <xdr:to>
      <xdr:col>2</xdr:col>
      <xdr:colOff>2294283</xdr:colOff>
      <xdr:row>27</xdr:row>
      <xdr:rowOff>172508</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24</xdr:row>
      <xdr:rowOff>91108</xdr:rowOff>
    </xdr:from>
    <xdr:to>
      <xdr:col>4</xdr:col>
      <xdr:colOff>753718</xdr:colOff>
      <xdr:row>27</xdr:row>
      <xdr:rowOff>164546</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383058" y="47625"/>
          <a:ext cx="1109134" cy="1153583"/>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290858" y="47625"/>
          <a:ext cx="1109134" cy="975783"/>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23900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4800" y="57150"/>
          <a:ext cx="1200150" cy="933450"/>
          <a:chOff x="738" y="5"/>
          <a:chExt cx="116" cy="73"/>
        </a:xfrm>
      </xdr:grpSpPr>
      <xdr:sp macro="" textlink="">
        <xdr:nvSpPr>
          <xdr:cNvPr id="3"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343900"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8706971" y="66675"/>
          <a:ext cx="2024903" cy="927847"/>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36983" y="47625"/>
          <a:ext cx="1113367" cy="678392"/>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128565" y="47625"/>
          <a:ext cx="0" cy="1344267"/>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75</xdr:row>
          <xdr:rowOff>19050</xdr:rowOff>
        </xdr:from>
        <xdr:to>
          <xdr:col>1</xdr:col>
          <xdr:colOff>2124075</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19050</xdr:rowOff>
        </xdr:from>
        <xdr:to>
          <xdr:col>3</xdr:col>
          <xdr:colOff>923925</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7553325"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0875" y="47625"/>
          <a:ext cx="1104900" cy="666750"/>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6862379" y="209550"/>
          <a:ext cx="0" cy="692478"/>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7496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B00-000066670100}"/>
            </a:ext>
          </a:extLst>
        </xdr:cNvPr>
        <xdr:cNvGrpSpPr>
          <a:grpSpLocks/>
        </xdr:cNvGrpSpPr>
      </xdr:nvGrpSpPr>
      <xdr:grpSpPr bwMode="auto">
        <a:xfrm>
          <a:off x="9039225"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B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B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22</xdr:row>
      <xdr:rowOff>44350</xdr:rowOff>
    </xdr:from>
    <xdr:to>
      <xdr:col>7</xdr:col>
      <xdr:colOff>154</xdr:colOff>
      <xdr:row>23</xdr:row>
      <xdr:rowOff>34825</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22</xdr:row>
      <xdr:rowOff>36067</xdr:rowOff>
    </xdr:from>
    <xdr:to>
      <xdr:col>7</xdr:col>
      <xdr:colOff>673756</xdr:colOff>
      <xdr:row>23</xdr:row>
      <xdr:rowOff>114221</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22</xdr:row>
      <xdr:rowOff>18923</xdr:rowOff>
    </xdr:from>
    <xdr:to>
      <xdr:col>5</xdr:col>
      <xdr:colOff>1203764</xdr:colOff>
      <xdr:row>23</xdr:row>
      <xdr:rowOff>26684</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22</xdr:row>
      <xdr:rowOff>10639</xdr:rowOff>
    </xdr:from>
    <xdr:to>
      <xdr:col>6</xdr:col>
      <xdr:colOff>203037</xdr:colOff>
      <xdr:row>23</xdr:row>
      <xdr:rowOff>8807</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32918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0560538" y="200025"/>
          <a:ext cx="0" cy="869706"/>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249740" y="32487577"/>
              <a:ext cx="2686295" cy="32487577"/>
              <a:chOff x="410" y="0"/>
              <a:chExt cx="7938603" cy="32487577"/>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7938869" y="32487577"/>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7938875" y="32487577"/>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7938863" y="32487577"/>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7938869"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7938815" y="32487577"/>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10"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131663" y="32487577"/>
              <a:ext cx="2428843" cy="32487577"/>
              <a:chOff x="428" y="0"/>
              <a:chExt cx="10560187" cy="32487577"/>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0560480" y="32487577"/>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0560472" y="3248757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0560472" y="3248757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0560467"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0560415" y="32487577"/>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28"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262729" y="35262469"/>
              <a:ext cx="1619250" cy="701764"/>
              <a:chOff x="5519172" y="35863279"/>
              <a:chExt cx="1619250" cy="694408"/>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79"/>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26"/>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164840" y="35245172"/>
              <a:ext cx="1464723" cy="715265"/>
              <a:chOff x="7272297" y="35845911"/>
              <a:chExt cx="1523220" cy="707948"/>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11"/>
                <a:ext cx="425619"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297"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15" y="36208649"/>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8989690" y="35236512"/>
              <a:ext cx="1524002" cy="715265"/>
              <a:chOff x="9197286" y="35837251"/>
              <a:chExt cx="1524002" cy="707948"/>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51"/>
                <a:ext cx="425805"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89"/>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333999" y="46540563"/>
              <a:ext cx="1619250" cy="553925"/>
              <a:chOff x="5519172" y="35863485"/>
              <a:chExt cx="1619250" cy="694148"/>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85"/>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8973"/>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234118" y="46591949"/>
              <a:ext cx="1560629" cy="502784"/>
              <a:chOff x="5519172" y="35863575"/>
              <a:chExt cx="1619246" cy="694329"/>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575"/>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576"/>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2" y="36213198"/>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1" y="36219241"/>
                <a:ext cx="983667"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017001" y="46606530"/>
              <a:ext cx="1543054" cy="490368"/>
              <a:chOff x="5519173" y="35863180"/>
              <a:chExt cx="1619256" cy="694818"/>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80"/>
                <a:ext cx="452417"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3"/>
                <a:ext cx="56895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7" y="36219334"/>
                <a:ext cx="983672"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407269" y="51159002"/>
              <a:ext cx="1619250" cy="634402"/>
              <a:chOff x="5519172" y="35863253"/>
              <a:chExt cx="1619250" cy="694643"/>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253"/>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36"/>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248773" y="51159002"/>
              <a:ext cx="1641236" cy="634402"/>
              <a:chOff x="5519171" y="35863253"/>
              <a:chExt cx="1619266" cy="694643"/>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253"/>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1" y="36213201"/>
                <a:ext cx="568941"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65" y="36219236"/>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134231" y="51159002"/>
              <a:ext cx="1428751" cy="634402"/>
              <a:chOff x="5519174" y="35863253"/>
              <a:chExt cx="1619252" cy="694643"/>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253"/>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236"/>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407269" y="71498553"/>
              <a:ext cx="1619250" cy="673285"/>
              <a:chOff x="5519172" y="35863580"/>
              <a:chExt cx="1619250" cy="694079"/>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580"/>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581"/>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8999"/>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248769" y="71498553"/>
              <a:ext cx="1619250" cy="673285"/>
              <a:chOff x="5519172" y="35863580"/>
              <a:chExt cx="1619255" cy="694079"/>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580"/>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581"/>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4" y="36218999"/>
                <a:ext cx="983673"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134231" y="71498553"/>
              <a:ext cx="1428751" cy="673285"/>
              <a:chOff x="5519174" y="35863580"/>
              <a:chExt cx="1619252" cy="694079"/>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580"/>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581"/>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8999"/>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341326" y="66880276"/>
              <a:ext cx="1619250" cy="572040"/>
              <a:chOff x="5519172" y="35863286"/>
              <a:chExt cx="1619250" cy="694531"/>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56"/>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241445" y="66916909"/>
              <a:ext cx="1560629" cy="572040"/>
              <a:chOff x="5519172" y="35863286"/>
              <a:chExt cx="1619246" cy="694531"/>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1" y="36219156"/>
                <a:ext cx="983667"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8980366" y="66924236"/>
              <a:ext cx="1581161" cy="572040"/>
              <a:chOff x="5519172" y="35863286"/>
              <a:chExt cx="1619268" cy="694531"/>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72" y="36213202"/>
                <a:ext cx="568956"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57" y="36219156"/>
                <a:ext cx="983683"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6716280" y="28575"/>
          <a:ext cx="1040245" cy="738043"/>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0929938" y="200025"/>
          <a:ext cx="0" cy="883444"/>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85</xdr:row>
          <xdr:rowOff>0</xdr:rowOff>
        </xdr:from>
        <xdr:to>
          <xdr:col>6</xdr:col>
          <xdr:colOff>895350</xdr:colOff>
          <xdr:row>85</xdr:row>
          <xdr:rowOff>0</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512594" y="29075063"/>
              <a:ext cx="2252662" cy="0"/>
              <a:chOff x="424" y="0"/>
              <a:chExt cx="7764901" cy="29075063"/>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7765195" y="29075063"/>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7765181" y="29075063"/>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7765184" y="29075063"/>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7765180" y="29075063"/>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7765129" y="29075063"/>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4" y="0"/>
                <a:ext cx="15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85</xdr:row>
          <xdr:rowOff>0</xdr:rowOff>
        </xdr:from>
        <xdr:to>
          <xdr:col>9</xdr:col>
          <xdr:colOff>0</xdr:colOff>
          <xdr:row>85</xdr:row>
          <xdr:rowOff>0</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227219" y="29075063"/>
              <a:ext cx="2702719" cy="0"/>
              <a:chOff x="435" y="0"/>
              <a:chExt cx="10929576" cy="29075063"/>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0929880" y="29075063"/>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0929868" y="29075063"/>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0929874" y="29075063"/>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0929865" y="29075063"/>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0929817" y="29075063"/>
                <a:ext cx="1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35"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91</xdr:row>
          <xdr:rowOff>34637</xdr:rowOff>
        </xdr:from>
        <xdr:to>
          <xdr:col>6</xdr:col>
          <xdr:colOff>3464</xdr:colOff>
          <xdr:row>92</xdr:row>
          <xdr:rowOff>194310</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525583" y="32264856"/>
              <a:ext cx="1347787" cy="481142"/>
              <a:chOff x="5519165" y="35863346"/>
              <a:chExt cx="1619248" cy="694238"/>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2" y="35863346"/>
                <a:ext cx="452419"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147106" y="35863346"/>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5" y="36213201"/>
                <a:ext cx="568949"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154744" y="36218924"/>
                <a:ext cx="983669"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91</xdr:row>
          <xdr:rowOff>97971</xdr:rowOff>
        </xdr:from>
        <xdr:to>
          <xdr:col>7</xdr:col>
          <xdr:colOff>545524</xdr:colOff>
          <xdr:row>92</xdr:row>
          <xdr:rowOff>707568</xdr:rowOff>
        </xdr:to>
        <xdr:grpSp>
          <xdr:nvGrpSpPr>
            <xdr:cNvPr id="59" name="Group 58">
              <a:extLst>
                <a:ext uri="{FF2B5EF4-FFF2-40B4-BE49-F238E27FC236}">
                  <a16:creationId xmlns:a16="http://schemas.microsoft.com/office/drawing/2014/main" id="{00000000-0008-0000-0600-00003B000000}"/>
                </a:ext>
              </a:extLst>
            </xdr:cNvPr>
            <xdr:cNvGrpSpPr/>
          </xdr:nvGrpSpPr>
          <xdr:grpSpPr>
            <a:xfrm>
              <a:off x="6991133" y="32328190"/>
              <a:ext cx="1733985" cy="931066"/>
              <a:chOff x="7272268" y="35845966"/>
              <a:chExt cx="1523385" cy="707908"/>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600-00003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600-000032280200}"/>
                  </a:ext>
                </a:extLst>
              </xdr:cNvPr>
              <xdr:cNvSpPr/>
            </xdr:nvSpPr>
            <xdr:spPr bwMode="auto">
              <a:xfrm>
                <a:off x="7863043" y="35845966"/>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600-000033280200}"/>
                  </a:ext>
                </a:extLst>
              </xdr:cNvPr>
              <xdr:cNvSpPr/>
            </xdr:nvSpPr>
            <xdr:spPr bwMode="auto">
              <a:xfrm>
                <a:off x="7272268"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600-000034280200}"/>
                  </a:ext>
                </a:extLst>
              </xdr:cNvPr>
              <xdr:cNvSpPr/>
            </xdr:nvSpPr>
            <xdr:spPr bwMode="auto">
              <a:xfrm>
                <a:off x="7870246" y="36208664"/>
                <a:ext cx="925407"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116</xdr:row>
          <xdr:rowOff>79159</xdr:rowOff>
        </xdr:from>
        <xdr:to>
          <xdr:col>6</xdr:col>
          <xdr:colOff>0</xdr:colOff>
          <xdr:row>117</xdr:row>
          <xdr:rowOff>1905</xdr:rowOff>
        </xdr:to>
        <xdr:grpSp>
          <xdr:nvGrpSpPr>
            <xdr:cNvPr id="69" name="Group 68">
              <a:extLst>
                <a:ext uri="{FF2B5EF4-FFF2-40B4-BE49-F238E27FC236}">
                  <a16:creationId xmlns:a16="http://schemas.microsoft.com/office/drawing/2014/main" id="{00000000-0008-0000-0600-000045000000}"/>
                </a:ext>
              </a:extLst>
            </xdr:cNvPr>
            <xdr:cNvGrpSpPr/>
          </xdr:nvGrpSpPr>
          <xdr:grpSpPr>
            <a:xfrm>
              <a:off x="5474494" y="44441847"/>
              <a:ext cx="1395412" cy="779996"/>
              <a:chOff x="5846845" y="47389794"/>
              <a:chExt cx="1611175" cy="692415"/>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600-000039280200}"/>
                  </a:ext>
                </a:extLst>
              </xdr:cNvPr>
              <xdr:cNvSpPr/>
            </xdr:nvSpPr>
            <xdr:spPr bwMode="auto">
              <a:xfrm>
                <a:off x="5852580" y="47389794"/>
                <a:ext cx="608382"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600-00003A280200}"/>
                  </a:ext>
                </a:extLst>
              </xdr:cNvPr>
              <xdr:cNvSpPr/>
            </xdr:nvSpPr>
            <xdr:spPr bwMode="auto">
              <a:xfrm>
                <a:off x="5846845" y="47677222"/>
                <a:ext cx="887284"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600-00003B280200}"/>
                  </a:ext>
                </a:extLst>
              </xdr:cNvPr>
              <xdr:cNvSpPr/>
            </xdr:nvSpPr>
            <xdr:spPr bwMode="auto">
              <a:xfrm>
                <a:off x="6793357" y="47684216"/>
                <a:ext cx="664663"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116</xdr:row>
          <xdr:rowOff>171450</xdr:rowOff>
        </xdr:from>
        <xdr:to>
          <xdr:col>7</xdr:col>
          <xdr:colOff>592017</xdr:colOff>
          <xdr:row>117</xdr:row>
          <xdr:rowOff>851</xdr:rowOff>
        </xdr:to>
        <xdr:grpSp>
          <xdr:nvGrpSpPr>
            <xdr:cNvPr id="73" name="Group 72">
              <a:extLst>
                <a:ext uri="{FF2B5EF4-FFF2-40B4-BE49-F238E27FC236}">
                  <a16:creationId xmlns:a16="http://schemas.microsoft.com/office/drawing/2014/main" id="{00000000-0008-0000-0600-000049000000}"/>
                </a:ext>
              </a:extLst>
            </xdr:cNvPr>
            <xdr:cNvGrpSpPr/>
          </xdr:nvGrpSpPr>
          <xdr:grpSpPr>
            <a:xfrm>
              <a:off x="6946106" y="44534138"/>
              <a:ext cx="1825505" cy="686651"/>
              <a:chOff x="5846915" y="47389366"/>
              <a:chExt cx="1611173" cy="692775"/>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600-00003C280200}"/>
                  </a:ext>
                </a:extLst>
              </xdr:cNvPr>
              <xdr:cNvSpPr/>
            </xdr:nvSpPr>
            <xdr:spPr bwMode="auto">
              <a:xfrm>
                <a:off x="5852580" y="47389366"/>
                <a:ext cx="608385"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600-00003D280200}"/>
                  </a:ext>
                </a:extLst>
              </xdr:cNvPr>
              <xdr:cNvSpPr/>
            </xdr:nvSpPr>
            <xdr:spPr bwMode="auto">
              <a:xfrm>
                <a:off x="5846915" y="47677222"/>
                <a:ext cx="887294"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600-00003E280200}"/>
                  </a:ext>
                </a:extLst>
              </xdr:cNvPr>
              <xdr:cNvSpPr/>
            </xdr:nvSpPr>
            <xdr:spPr bwMode="auto">
              <a:xfrm>
                <a:off x="6793418" y="47684151"/>
                <a:ext cx="664670"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116</xdr:row>
          <xdr:rowOff>152400</xdr:rowOff>
        </xdr:from>
        <xdr:to>
          <xdr:col>8</xdr:col>
          <xdr:colOff>1584522</xdr:colOff>
          <xdr:row>116</xdr:row>
          <xdr:rowOff>197066</xdr:rowOff>
        </xdr:to>
        <xdr:grpSp>
          <xdr:nvGrpSpPr>
            <xdr:cNvPr id="77" name="Group 76">
              <a:extLst>
                <a:ext uri="{FF2B5EF4-FFF2-40B4-BE49-F238E27FC236}">
                  <a16:creationId xmlns:a16="http://schemas.microsoft.com/office/drawing/2014/main" id="{00000000-0008-0000-0600-00004D000000}"/>
                </a:ext>
              </a:extLst>
            </xdr:cNvPr>
            <xdr:cNvGrpSpPr/>
          </xdr:nvGrpSpPr>
          <xdr:grpSpPr>
            <a:xfrm>
              <a:off x="9477375" y="44515088"/>
              <a:ext cx="1451172" cy="44666"/>
              <a:chOff x="5846881" y="47389790"/>
              <a:chExt cx="1611184" cy="692395"/>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600-00003F280200}"/>
                  </a:ext>
                </a:extLst>
              </xdr:cNvPr>
              <xdr:cNvSpPr/>
            </xdr:nvSpPr>
            <xdr:spPr bwMode="auto">
              <a:xfrm>
                <a:off x="5852580" y="47389790"/>
                <a:ext cx="608385" cy="3926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600-000040280200}"/>
                  </a:ext>
                </a:extLst>
              </xdr:cNvPr>
              <xdr:cNvSpPr/>
            </xdr:nvSpPr>
            <xdr:spPr bwMode="auto">
              <a:xfrm>
                <a:off x="5846881" y="47677222"/>
                <a:ext cx="887291" cy="39262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600-000041280200}"/>
                  </a:ext>
                </a:extLst>
              </xdr:cNvPr>
              <xdr:cNvSpPr/>
            </xdr:nvSpPr>
            <xdr:spPr bwMode="auto">
              <a:xfrm>
                <a:off x="6793396" y="47684197"/>
                <a:ext cx="664669"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91</xdr:row>
          <xdr:rowOff>8659</xdr:rowOff>
        </xdr:from>
        <xdr:to>
          <xdr:col>24</xdr:col>
          <xdr:colOff>245424</xdr:colOff>
          <xdr:row>92</xdr:row>
          <xdr:rowOff>618256</xdr:rowOff>
        </xdr:to>
        <xdr:grpSp>
          <xdr:nvGrpSpPr>
            <xdr:cNvPr id="117" name="Group 116">
              <a:extLst>
                <a:ext uri="{FF2B5EF4-FFF2-40B4-BE49-F238E27FC236}">
                  <a16:creationId xmlns:a16="http://schemas.microsoft.com/office/drawing/2014/main" id="{00000000-0008-0000-0600-000075000000}"/>
                </a:ext>
              </a:extLst>
            </xdr:cNvPr>
            <xdr:cNvGrpSpPr/>
          </xdr:nvGrpSpPr>
          <xdr:grpSpPr>
            <a:xfrm>
              <a:off x="9442738" y="32238878"/>
              <a:ext cx="1732624" cy="931066"/>
              <a:chOff x="7272269" y="35845966"/>
              <a:chExt cx="1523380" cy="707908"/>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600-00005D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600-00005E280200}"/>
                  </a:ext>
                </a:extLst>
              </xdr:cNvPr>
              <xdr:cNvSpPr/>
            </xdr:nvSpPr>
            <xdr:spPr bwMode="auto">
              <a:xfrm>
                <a:off x="7863043" y="35845966"/>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600-00005F280200}"/>
                  </a:ext>
                </a:extLst>
              </xdr:cNvPr>
              <xdr:cNvSpPr/>
            </xdr:nvSpPr>
            <xdr:spPr bwMode="auto">
              <a:xfrm>
                <a:off x="7272269"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600-000060280200}"/>
                  </a:ext>
                </a:extLst>
              </xdr:cNvPr>
              <xdr:cNvSpPr/>
            </xdr:nvSpPr>
            <xdr:spPr bwMode="auto">
              <a:xfrm>
                <a:off x="7870240" y="36208664"/>
                <a:ext cx="925409"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194131" y="0"/>
          <a:ext cx="1100138" cy="988219"/>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refreshError="1"/>
      <sheetData sheetId="1" refreshError="1"/>
      <sheetData sheetId="2" refreshError="1"/>
      <sheetData sheetId="3" refreshError="1"/>
      <sheetData sheetId="4" refreshError="1">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9176658E-C5F9-416D-8557-74368667522A}" protected="1">
  <header guid="{9176658E-C5F9-416D-8557-74368667522A}" dateTime="2022-07-29T17:57:57" maxSheetId="31" userName="Sandeep Panwar {संदीप पंवार}" r:id="rId1">
    <sheetIdMap count="30">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9176658E-C5F9-416D-8557-74368667522A}" name="Sandeep Panwar {संदीप पंवार}" id="-862566450" dateTime="2022-07-29T17:57:57"/>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6.bin"/><Relationship Id="rId26" Type="http://schemas.openxmlformats.org/officeDocument/2006/relationships/printerSettings" Target="../printerSettings/printerSettings354.bin"/><Relationship Id="rId39" Type="http://schemas.openxmlformats.org/officeDocument/2006/relationships/printerSettings" Target="../printerSettings/printerSettings367.bin"/><Relationship Id="rId21" Type="http://schemas.openxmlformats.org/officeDocument/2006/relationships/printerSettings" Target="../printerSettings/printerSettings349.bin"/><Relationship Id="rId34" Type="http://schemas.openxmlformats.org/officeDocument/2006/relationships/printerSettings" Target="../printerSettings/printerSettings362.bin"/><Relationship Id="rId42" Type="http://schemas.openxmlformats.org/officeDocument/2006/relationships/printerSettings" Target="../printerSettings/printerSettings370.bin"/><Relationship Id="rId7" Type="http://schemas.openxmlformats.org/officeDocument/2006/relationships/printerSettings" Target="../printerSettings/printerSettings335.bin"/><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29" Type="http://schemas.openxmlformats.org/officeDocument/2006/relationships/printerSettings" Target="../printerSettings/printerSettings357.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24" Type="http://schemas.openxmlformats.org/officeDocument/2006/relationships/printerSettings" Target="../printerSettings/printerSettings352.bin"/><Relationship Id="rId32" Type="http://schemas.openxmlformats.org/officeDocument/2006/relationships/printerSettings" Target="../printerSettings/printerSettings360.bin"/><Relationship Id="rId37" Type="http://schemas.openxmlformats.org/officeDocument/2006/relationships/printerSettings" Target="../printerSettings/printerSettings365.bin"/><Relationship Id="rId40" Type="http://schemas.openxmlformats.org/officeDocument/2006/relationships/printerSettings" Target="../printerSettings/printerSettings368.bin"/><Relationship Id="rId45" Type="http://schemas.openxmlformats.org/officeDocument/2006/relationships/drawing" Target="../drawings/drawing9.xml"/><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23" Type="http://schemas.openxmlformats.org/officeDocument/2006/relationships/printerSettings" Target="../printerSettings/printerSettings351.bin"/><Relationship Id="rId28" Type="http://schemas.openxmlformats.org/officeDocument/2006/relationships/printerSettings" Target="../printerSettings/printerSettings356.bin"/><Relationship Id="rId36" Type="http://schemas.openxmlformats.org/officeDocument/2006/relationships/printerSettings" Target="../printerSettings/printerSettings364.bin"/><Relationship Id="rId10" Type="http://schemas.openxmlformats.org/officeDocument/2006/relationships/printerSettings" Target="../printerSettings/printerSettings338.bin"/><Relationship Id="rId19" Type="http://schemas.openxmlformats.org/officeDocument/2006/relationships/printerSettings" Target="../printerSettings/printerSettings347.bin"/><Relationship Id="rId31" Type="http://schemas.openxmlformats.org/officeDocument/2006/relationships/printerSettings" Target="../printerSettings/printerSettings359.bin"/><Relationship Id="rId44" Type="http://schemas.openxmlformats.org/officeDocument/2006/relationships/printerSettings" Target="../printerSettings/printerSettings372.bin"/><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 Id="rId22" Type="http://schemas.openxmlformats.org/officeDocument/2006/relationships/printerSettings" Target="../printerSettings/printerSettings350.bin"/><Relationship Id="rId27" Type="http://schemas.openxmlformats.org/officeDocument/2006/relationships/printerSettings" Target="../printerSettings/printerSettings355.bin"/><Relationship Id="rId30" Type="http://schemas.openxmlformats.org/officeDocument/2006/relationships/printerSettings" Target="../printerSettings/printerSettings358.bin"/><Relationship Id="rId35" Type="http://schemas.openxmlformats.org/officeDocument/2006/relationships/printerSettings" Target="../printerSettings/printerSettings363.bin"/><Relationship Id="rId43" Type="http://schemas.openxmlformats.org/officeDocument/2006/relationships/printerSettings" Target="../printerSettings/printerSettings371.bin"/><Relationship Id="rId8" Type="http://schemas.openxmlformats.org/officeDocument/2006/relationships/printerSettings" Target="../printerSettings/printerSettings336.bin"/><Relationship Id="rId3" Type="http://schemas.openxmlformats.org/officeDocument/2006/relationships/printerSettings" Target="../printerSettings/printerSettings331.bin"/><Relationship Id="rId12" Type="http://schemas.openxmlformats.org/officeDocument/2006/relationships/printerSettings" Target="../printerSettings/printerSettings340.bin"/><Relationship Id="rId17" Type="http://schemas.openxmlformats.org/officeDocument/2006/relationships/printerSettings" Target="../printerSettings/printerSettings345.bin"/><Relationship Id="rId25" Type="http://schemas.openxmlformats.org/officeDocument/2006/relationships/printerSettings" Target="../printerSettings/printerSettings353.bin"/><Relationship Id="rId33" Type="http://schemas.openxmlformats.org/officeDocument/2006/relationships/printerSettings" Target="../printerSettings/printerSettings361.bin"/><Relationship Id="rId38" Type="http://schemas.openxmlformats.org/officeDocument/2006/relationships/printerSettings" Target="../printerSettings/printerSettings366.bin"/><Relationship Id="rId20" Type="http://schemas.openxmlformats.org/officeDocument/2006/relationships/printerSettings" Target="../printerSettings/printerSettings348.bin"/><Relationship Id="rId41" Type="http://schemas.openxmlformats.org/officeDocument/2006/relationships/printerSettings" Target="../printerSettings/printerSettings369.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85.bin"/><Relationship Id="rId18" Type="http://schemas.openxmlformats.org/officeDocument/2006/relationships/printerSettings" Target="../printerSettings/printerSettings390.bin"/><Relationship Id="rId26" Type="http://schemas.openxmlformats.org/officeDocument/2006/relationships/printerSettings" Target="../printerSettings/printerSettings398.bin"/><Relationship Id="rId39" Type="http://schemas.openxmlformats.org/officeDocument/2006/relationships/printerSettings" Target="../printerSettings/printerSettings411.bin"/><Relationship Id="rId21" Type="http://schemas.openxmlformats.org/officeDocument/2006/relationships/printerSettings" Target="../printerSettings/printerSettings393.bin"/><Relationship Id="rId34" Type="http://schemas.openxmlformats.org/officeDocument/2006/relationships/printerSettings" Target="../printerSettings/printerSettings406.bin"/><Relationship Id="rId42" Type="http://schemas.openxmlformats.org/officeDocument/2006/relationships/printerSettings" Target="../printerSettings/printerSettings414.bin"/><Relationship Id="rId47" Type="http://schemas.openxmlformats.org/officeDocument/2006/relationships/ctrlProp" Target="../ctrlProps/ctrlProp106.xml"/><Relationship Id="rId7" Type="http://schemas.openxmlformats.org/officeDocument/2006/relationships/printerSettings" Target="../printerSettings/printerSettings379.bin"/><Relationship Id="rId2" Type="http://schemas.openxmlformats.org/officeDocument/2006/relationships/printerSettings" Target="../printerSettings/printerSettings374.bin"/><Relationship Id="rId16" Type="http://schemas.openxmlformats.org/officeDocument/2006/relationships/printerSettings" Target="../printerSettings/printerSettings388.bin"/><Relationship Id="rId29" Type="http://schemas.openxmlformats.org/officeDocument/2006/relationships/printerSettings" Target="../printerSettings/printerSettings401.bin"/><Relationship Id="rId1" Type="http://schemas.openxmlformats.org/officeDocument/2006/relationships/printerSettings" Target="../printerSettings/printerSettings373.bin"/><Relationship Id="rId6" Type="http://schemas.openxmlformats.org/officeDocument/2006/relationships/printerSettings" Target="../printerSettings/printerSettings378.bin"/><Relationship Id="rId11" Type="http://schemas.openxmlformats.org/officeDocument/2006/relationships/printerSettings" Target="../printerSettings/printerSettings383.bin"/><Relationship Id="rId24" Type="http://schemas.openxmlformats.org/officeDocument/2006/relationships/printerSettings" Target="../printerSettings/printerSettings396.bin"/><Relationship Id="rId32" Type="http://schemas.openxmlformats.org/officeDocument/2006/relationships/printerSettings" Target="../printerSettings/printerSettings404.bin"/><Relationship Id="rId37" Type="http://schemas.openxmlformats.org/officeDocument/2006/relationships/printerSettings" Target="../printerSettings/printerSettings409.bin"/><Relationship Id="rId40" Type="http://schemas.openxmlformats.org/officeDocument/2006/relationships/printerSettings" Target="../printerSettings/printerSettings412.bin"/><Relationship Id="rId45" Type="http://schemas.openxmlformats.org/officeDocument/2006/relationships/drawing" Target="../drawings/drawing10.xml"/><Relationship Id="rId5" Type="http://schemas.openxmlformats.org/officeDocument/2006/relationships/printerSettings" Target="../printerSettings/printerSettings377.bin"/><Relationship Id="rId15" Type="http://schemas.openxmlformats.org/officeDocument/2006/relationships/printerSettings" Target="../printerSettings/printerSettings387.bin"/><Relationship Id="rId23" Type="http://schemas.openxmlformats.org/officeDocument/2006/relationships/printerSettings" Target="../printerSettings/printerSettings395.bin"/><Relationship Id="rId28" Type="http://schemas.openxmlformats.org/officeDocument/2006/relationships/printerSettings" Target="../printerSettings/printerSettings400.bin"/><Relationship Id="rId36" Type="http://schemas.openxmlformats.org/officeDocument/2006/relationships/printerSettings" Target="../printerSettings/printerSettings408.bin"/><Relationship Id="rId10" Type="http://schemas.openxmlformats.org/officeDocument/2006/relationships/printerSettings" Target="../printerSettings/printerSettings382.bin"/><Relationship Id="rId19" Type="http://schemas.openxmlformats.org/officeDocument/2006/relationships/printerSettings" Target="../printerSettings/printerSettings391.bin"/><Relationship Id="rId31" Type="http://schemas.openxmlformats.org/officeDocument/2006/relationships/printerSettings" Target="../printerSettings/printerSettings403.bin"/><Relationship Id="rId44" Type="http://schemas.openxmlformats.org/officeDocument/2006/relationships/printerSettings" Target="../printerSettings/printerSettings416.bin"/><Relationship Id="rId4" Type="http://schemas.openxmlformats.org/officeDocument/2006/relationships/printerSettings" Target="../printerSettings/printerSettings376.bin"/><Relationship Id="rId9" Type="http://schemas.openxmlformats.org/officeDocument/2006/relationships/printerSettings" Target="../printerSettings/printerSettings381.bin"/><Relationship Id="rId14" Type="http://schemas.openxmlformats.org/officeDocument/2006/relationships/printerSettings" Target="../printerSettings/printerSettings386.bin"/><Relationship Id="rId22" Type="http://schemas.openxmlformats.org/officeDocument/2006/relationships/printerSettings" Target="../printerSettings/printerSettings394.bin"/><Relationship Id="rId27" Type="http://schemas.openxmlformats.org/officeDocument/2006/relationships/printerSettings" Target="../printerSettings/printerSettings399.bin"/><Relationship Id="rId30" Type="http://schemas.openxmlformats.org/officeDocument/2006/relationships/printerSettings" Target="../printerSettings/printerSettings402.bin"/><Relationship Id="rId35" Type="http://schemas.openxmlformats.org/officeDocument/2006/relationships/printerSettings" Target="../printerSettings/printerSettings407.bin"/><Relationship Id="rId43" Type="http://schemas.openxmlformats.org/officeDocument/2006/relationships/printerSettings" Target="../printerSettings/printerSettings415.bin"/><Relationship Id="rId8" Type="http://schemas.openxmlformats.org/officeDocument/2006/relationships/printerSettings" Target="../printerSettings/printerSettings380.bin"/><Relationship Id="rId3" Type="http://schemas.openxmlformats.org/officeDocument/2006/relationships/printerSettings" Target="../printerSettings/printerSettings375.bin"/><Relationship Id="rId12" Type="http://schemas.openxmlformats.org/officeDocument/2006/relationships/printerSettings" Target="../printerSettings/printerSettings384.bin"/><Relationship Id="rId17" Type="http://schemas.openxmlformats.org/officeDocument/2006/relationships/printerSettings" Target="../printerSettings/printerSettings389.bin"/><Relationship Id="rId25" Type="http://schemas.openxmlformats.org/officeDocument/2006/relationships/printerSettings" Target="../printerSettings/printerSettings397.bin"/><Relationship Id="rId33" Type="http://schemas.openxmlformats.org/officeDocument/2006/relationships/printerSettings" Target="../printerSettings/printerSettings405.bin"/><Relationship Id="rId38" Type="http://schemas.openxmlformats.org/officeDocument/2006/relationships/printerSettings" Target="../printerSettings/printerSettings410.bin"/><Relationship Id="rId46" Type="http://schemas.openxmlformats.org/officeDocument/2006/relationships/vmlDrawing" Target="../drawings/vmlDrawing3.vml"/><Relationship Id="rId20" Type="http://schemas.openxmlformats.org/officeDocument/2006/relationships/printerSettings" Target="../printerSettings/printerSettings392.bin"/><Relationship Id="rId41" Type="http://schemas.openxmlformats.org/officeDocument/2006/relationships/printerSettings" Target="../printerSettings/printerSettings413.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24.bin"/><Relationship Id="rId13" Type="http://schemas.openxmlformats.org/officeDocument/2006/relationships/printerSettings" Target="../printerSettings/printerSettings429.bin"/><Relationship Id="rId18" Type="http://schemas.openxmlformats.org/officeDocument/2006/relationships/printerSettings" Target="../printerSettings/printerSettings434.bin"/><Relationship Id="rId26" Type="http://schemas.openxmlformats.org/officeDocument/2006/relationships/ctrlProp" Target="../ctrlProps/ctrlProp107.xml"/><Relationship Id="rId3" Type="http://schemas.openxmlformats.org/officeDocument/2006/relationships/printerSettings" Target="../printerSettings/printerSettings419.bin"/><Relationship Id="rId21" Type="http://schemas.openxmlformats.org/officeDocument/2006/relationships/printerSettings" Target="../printerSettings/printerSettings437.bin"/><Relationship Id="rId7" Type="http://schemas.openxmlformats.org/officeDocument/2006/relationships/printerSettings" Target="../printerSettings/printerSettings423.bin"/><Relationship Id="rId12" Type="http://schemas.openxmlformats.org/officeDocument/2006/relationships/printerSettings" Target="../printerSettings/printerSettings428.bin"/><Relationship Id="rId17" Type="http://schemas.openxmlformats.org/officeDocument/2006/relationships/printerSettings" Target="../printerSettings/printerSettings433.bin"/><Relationship Id="rId25" Type="http://schemas.openxmlformats.org/officeDocument/2006/relationships/vmlDrawing" Target="../drawings/vmlDrawing4.vml"/><Relationship Id="rId2" Type="http://schemas.openxmlformats.org/officeDocument/2006/relationships/printerSettings" Target="../printerSettings/printerSettings418.bin"/><Relationship Id="rId16" Type="http://schemas.openxmlformats.org/officeDocument/2006/relationships/printerSettings" Target="../printerSettings/printerSettings432.bin"/><Relationship Id="rId20" Type="http://schemas.openxmlformats.org/officeDocument/2006/relationships/printerSettings" Target="../printerSettings/printerSettings436.bin"/><Relationship Id="rId1" Type="http://schemas.openxmlformats.org/officeDocument/2006/relationships/printerSettings" Target="../printerSettings/printerSettings417.bin"/><Relationship Id="rId6" Type="http://schemas.openxmlformats.org/officeDocument/2006/relationships/printerSettings" Target="../printerSettings/printerSettings422.bin"/><Relationship Id="rId11" Type="http://schemas.openxmlformats.org/officeDocument/2006/relationships/printerSettings" Target="../printerSettings/printerSettings427.bin"/><Relationship Id="rId24" Type="http://schemas.openxmlformats.org/officeDocument/2006/relationships/drawing" Target="../drawings/drawing11.xml"/><Relationship Id="rId5" Type="http://schemas.openxmlformats.org/officeDocument/2006/relationships/printerSettings" Target="../printerSettings/printerSettings421.bin"/><Relationship Id="rId15" Type="http://schemas.openxmlformats.org/officeDocument/2006/relationships/printerSettings" Target="../printerSettings/printerSettings431.bin"/><Relationship Id="rId23" Type="http://schemas.openxmlformats.org/officeDocument/2006/relationships/printerSettings" Target="../printerSettings/printerSettings439.bin"/><Relationship Id="rId10" Type="http://schemas.openxmlformats.org/officeDocument/2006/relationships/printerSettings" Target="../printerSettings/printerSettings426.bin"/><Relationship Id="rId19" Type="http://schemas.openxmlformats.org/officeDocument/2006/relationships/printerSettings" Target="../printerSettings/printerSettings435.bin"/><Relationship Id="rId4" Type="http://schemas.openxmlformats.org/officeDocument/2006/relationships/printerSettings" Target="../printerSettings/printerSettings420.bin"/><Relationship Id="rId9" Type="http://schemas.openxmlformats.org/officeDocument/2006/relationships/printerSettings" Target="../printerSettings/printerSettings425.bin"/><Relationship Id="rId14" Type="http://schemas.openxmlformats.org/officeDocument/2006/relationships/printerSettings" Target="../printerSettings/printerSettings430.bin"/><Relationship Id="rId22" Type="http://schemas.openxmlformats.org/officeDocument/2006/relationships/printerSettings" Target="../printerSettings/printerSettings438.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26" Type="http://schemas.openxmlformats.org/officeDocument/2006/relationships/printerSettings" Target="../printerSettings/printerSettings465.bin"/><Relationship Id="rId39" Type="http://schemas.openxmlformats.org/officeDocument/2006/relationships/printerSettings" Target="../printerSettings/printerSettings478.bin"/><Relationship Id="rId21" Type="http://schemas.openxmlformats.org/officeDocument/2006/relationships/printerSettings" Target="../printerSettings/printerSettings460.bin"/><Relationship Id="rId34" Type="http://schemas.openxmlformats.org/officeDocument/2006/relationships/printerSettings" Target="../printerSettings/printerSettings473.bin"/><Relationship Id="rId42" Type="http://schemas.openxmlformats.org/officeDocument/2006/relationships/printerSettings" Target="../printerSettings/printerSettings481.bin"/><Relationship Id="rId47" Type="http://schemas.openxmlformats.org/officeDocument/2006/relationships/ctrlProp" Target="../ctrlProps/ctrlProp108.xml"/><Relationship Id="rId7" Type="http://schemas.openxmlformats.org/officeDocument/2006/relationships/printerSettings" Target="../printerSettings/printerSettings446.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9" Type="http://schemas.openxmlformats.org/officeDocument/2006/relationships/printerSettings" Target="../printerSettings/printerSettings468.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24" Type="http://schemas.openxmlformats.org/officeDocument/2006/relationships/printerSettings" Target="../printerSettings/printerSettings463.bin"/><Relationship Id="rId32" Type="http://schemas.openxmlformats.org/officeDocument/2006/relationships/printerSettings" Target="../printerSettings/printerSettings471.bin"/><Relationship Id="rId37" Type="http://schemas.openxmlformats.org/officeDocument/2006/relationships/printerSettings" Target="../printerSettings/printerSettings476.bin"/><Relationship Id="rId40" Type="http://schemas.openxmlformats.org/officeDocument/2006/relationships/printerSettings" Target="../printerSettings/printerSettings479.bin"/><Relationship Id="rId45" Type="http://schemas.openxmlformats.org/officeDocument/2006/relationships/drawing" Target="../drawings/drawing12.xml"/><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printerSettings" Target="../printerSettings/printerSettings462.bin"/><Relationship Id="rId28" Type="http://schemas.openxmlformats.org/officeDocument/2006/relationships/printerSettings" Target="../printerSettings/printerSettings467.bin"/><Relationship Id="rId36" Type="http://schemas.openxmlformats.org/officeDocument/2006/relationships/printerSettings" Target="../printerSettings/printerSettings475.bin"/><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31" Type="http://schemas.openxmlformats.org/officeDocument/2006/relationships/printerSettings" Target="../printerSettings/printerSettings470.bin"/><Relationship Id="rId44" Type="http://schemas.openxmlformats.org/officeDocument/2006/relationships/printerSettings" Target="../printerSettings/printerSettings483.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1.bin"/><Relationship Id="rId27" Type="http://schemas.openxmlformats.org/officeDocument/2006/relationships/printerSettings" Target="../printerSettings/printerSettings466.bin"/><Relationship Id="rId30" Type="http://schemas.openxmlformats.org/officeDocument/2006/relationships/printerSettings" Target="../printerSettings/printerSettings469.bin"/><Relationship Id="rId35" Type="http://schemas.openxmlformats.org/officeDocument/2006/relationships/printerSettings" Target="../printerSettings/printerSettings474.bin"/><Relationship Id="rId43" Type="http://schemas.openxmlformats.org/officeDocument/2006/relationships/printerSettings" Target="../printerSettings/printerSettings482.bin"/><Relationship Id="rId8" Type="http://schemas.openxmlformats.org/officeDocument/2006/relationships/printerSettings" Target="../printerSettings/printerSettings447.bin"/><Relationship Id="rId3" Type="http://schemas.openxmlformats.org/officeDocument/2006/relationships/printerSettings" Target="../printerSettings/printerSettings442.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5" Type="http://schemas.openxmlformats.org/officeDocument/2006/relationships/printerSettings" Target="../printerSettings/printerSettings464.bin"/><Relationship Id="rId33" Type="http://schemas.openxmlformats.org/officeDocument/2006/relationships/printerSettings" Target="../printerSettings/printerSettings472.bin"/><Relationship Id="rId38" Type="http://schemas.openxmlformats.org/officeDocument/2006/relationships/printerSettings" Target="../printerSettings/printerSettings477.bin"/><Relationship Id="rId46" Type="http://schemas.openxmlformats.org/officeDocument/2006/relationships/vmlDrawing" Target="../drawings/vmlDrawing5.vml"/><Relationship Id="rId20" Type="http://schemas.openxmlformats.org/officeDocument/2006/relationships/printerSettings" Target="../printerSettings/printerSettings459.bin"/><Relationship Id="rId41" Type="http://schemas.openxmlformats.org/officeDocument/2006/relationships/printerSettings" Target="../printerSettings/printerSettings480.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96.bin"/><Relationship Id="rId18" Type="http://schemas.openxmlformats.org/officeDocument/2006/relationships/printerSettings" Target="../printerSettings/printerSettings501.bin"/><Relationship Id="rId26" Type="http://schemas.openxmlformats.org/officeDocument/2006/relationships/printerSettings" Target="../printerSettings/printerSettings509.bin"/><Relationship Id="rId39" Type="http://schemas.openxmlformats.org/officeDocument/2006/relationships/printerSettings" Target="../printerSettings/printerSettings522.bin"/><Relationship Id="rId21" Type="http://schemas.openxmlformats.org/officeDocument/2006/relationships/printerSettings" Target="../printerSettings/printerSettings504.bin"/><Relationship Id="rId34" Type="http://schemas.openxmlformats.org/officeDocument/2006/relationships/printerSettings" Target="../printerSettings/printerSettings517.bin"/><Relationship Id="rId42" Type="http://schemas.openxmlformats.org/officeDocument/2006/relationships/printerSettings" Target="../printerSettings/printerSettings525.bin"/><Relationship Id="rId7" Type="http://schemas.openxmlformats.org/officeDocument/2006/relationships/printerSettings" Target="../printerSettings/printerSettings490.bin"/><Relationship Id="rId2" Type="http://schemas.openxmlformats.org/officeDocument/2006/relationships/printerSettings" Target="../printerSettings/printerSettings485.bin"/><Relationship Id="rId16" Type="http://schemas.openxmlformats.org/officeDocument/2006/relationships/printerSettings" Target="../printerSettings/printerSettings499.bin"/><Relationship Id="rId20" Type="http://schemas.openxmlformats.org/officeDocument/2006/relationships/printerSettings" Target="../printerSettings/printerSettings503.bin"/><Relationship Id="rId29" Type="http://schemas.openxmlformats.org/officeDocument/2006/relationships/printerSettings" Target="../printerSettings/printerSettings512.bin"/><Relationship Id="rId41" Type="http://schemas.openxmlformats.org/officeDocument/2006/relationships/printerSettings" Target="../printerSettings/printerSettings524.bin"/><Relationship Id="rId1" Type="http://schemas.openxmlformats.org/officeDocument/2006/relationships/printerSettings" Target="../printerSettings/printerSettings484.bin"/><Relationship Id="rId6" Type="http://schemas.openxmlformats.org/officeDocument/2006/relationships/printerSettings" Target="../printerSettings/printerSettings489.bin"/><Relationship Id="rId11" Type="http://schemas.openxmlformats.org/officeDocument/2006/relationships/printerSettings" Target="../printerSettings/printerSettings494.bin"/><Relationship Id="rId24" Type="http://schemas.openxmlformats.org/officeDocument/2006/relationships/printerSettings" Target="../printerSettings/printerSettings507.bin"/><Relationship Id="rId32" Type="http://schemas.openxmlformats.org/officeDocument/2006/relationships/printerSettings" Target="../printerSettings/printerSettings515.bin"/><Relationship Id="rId37" Type="http://schemas.openxmlformats.org/officeDocument/2006/relationships/printerSettings" Target="../printerSettings/printerSettings520.bin"/><Relationship Id="rId40" Type="http://schemas.openxmlformats.org/officeDocument/2006/relationships/printerSettings" Target="../printerSettings/printerSettings523.bin"/><Relationship Id="rId5" Type="http://schemas.openxmlformats.org/officeDocument/2006/relationships/printerSettings" Target="../printerSettings/printerSettings488.bin"/><Relationship Id="rId15" Type="http://schemas.openxmlformats.org/officeDocument/2006/relationships/printerSettings" Target="../printerSettings/printerSettings498.bin"/><Relationship Id="rId23" Type="http://schemas.openxmlformats.org/officeDocument/2006/relationships/printerSettings" Target="../printerSettings/printerSettings506.bin"/><Relationship Id="rId28" Type="http://schemas.openxmlformats.org/officeDocument/2006/relationships/printerSettings" Target="../printerSettings/printerSettings511.bin"/><Relationship Id="rId36" Type="http://schemas.openxmlformats.org/officeDocument/2006/relationships/printerSettings" Target="../printerSettings/printerSettings519.bin"/><Relationship Id="rId10" Type="http://schemas.openxmlformats.org/officeDocument/2006/relationships/printerSettings" Target="../printerSettings/printerSettings493.bin"/><Relationship Id="rId19" Type="http://schemas.openxmlformats.org/officeDocument/2006/relationships/printerSettings" Target="../printerSettings/printerSettings502.bin"/><Relationship Id="rId31" Type="http://schemas.openxmlformats.org/officeDocument/2006/relationships/printerSettings" Target="../printerSettings/printerSettings514.bin"/><Relationship Id="rId44" Type="http://schemas.openxmlformats.org/officeDocument/2006/relationships/drawing" Target="../drawings/drawing13.xml"/><Relationship Id="rId4" Type="http://schemas.openxmlformats.org/officeDocument/2006/relationships/printerSettings" Target="../printerSettings/printerSettings487.bin"/><Relationship Id="rId9" Type="http://schemas.openxmlformats.org/officeDocument/2006/relationships/printerSettings" Target="../printerSettings/printerSettings492.bin"/><Relationship Id="rId14" Type="http://schemas.openxmlformats.org/officeDocument/2006/relationships/printerSettings" Target="../printerSettings/printerSettings497.bin"/><Relationship Id="rId22" Type="http://schemas.openxmlformats.org/officeDocument/2006/relationships/printerSettings" Target="../printerSettings/printerSettings505.bin"/><Relationship Id="rId27" Type="http://schemas.openxmlformats.org/officeDocument/2006/relationships/printerSettings" Target="../printerSettings/printerSettings510.bin"/><Relationship Id="rId30" Type="http://schemas.openxmlformats.org/officeDocument/2006/relationships/printerSettings" Target="../printerSettings/printerSettings513.bin"/><Relationship Id="rId35" Type="http://schemas.openxmlformats.org/officeDocument/2006/relationships/printerSettings" Target="../printerSettings/printerSettings518.bin"/><Relationship Id="rId43" Type="http://schemas.openxmlformats.org/officeDocument/2006/relationships/printerSettings" Target="../printerSettings/printerSettings526.bin"/><Relationship Id="rId8" Type="http://schemas.openxmlformats.org/officeDocument/2006/relationships/printerSettings" Target="../printerSettings/printerSettings491.bin"/><Relationship Id="rId3" Type="http://schemas.openxmlformats.org/officeDocument/2006/relationships/printerSettings" Target="../printerSettings/printerSettings486.bin"/><Relationship Id="rId12" Type="http://schemas.openxmlformats.org/officeDocument/2006/relationships/printerSettings" Target="../printerSettings/printerSettings495.bin"/><Relationship Id="rId17" Type="http://schemas.openxmlformats.org/officeDocument/2006/relationships/printerSettings" Target="../printerSettings/printerSettings500.bin"/><Relationship Id="rId25" Type="http://schemas.openxmlformats.org/officeDocument/2006/relationships/printerSettings" Target="../printerSettings/printerSettings508.bin"/><Relationship Id="rId33" Type="http://schemas.openxmlformats.org/officeDocument/2006/relationships/printerSettings" Target="../printerSettings/printerSettings516.bin"/><Relationship Id="rId38" Type="http://schemas.openxmlformats.org/officeDocument/2006/relationships/printerSettings" Target="../printerSettings/printerSettings52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39.bin"/><Relationship Id="rId18" Type="http://schemas.openxmlformats.org/officeDocument/2006/relationships/printerSettings" Target="../printerSettings/printerSettings544.bin"/><Relationship Id="rId26" Type="http://schemas.openxmlformats.org/officeDocument/2006/relationships/printerSettings" Target="../printerSettings/printerSettings552.bin"/><Relationship Id="rId39" Type="http://schemas.openxmlformats.org/officeDocument/2006/relationships/printerSettings" Target="../printerSettings/printerSettings565.bin"/><Relationship Id="rId21" Type="http://schemas.openxmlformats.org/officeDocument/2006/relationships/printerSettings" Target="../printerSettings/printerSettings547.bin"/><Relationship Id="rId34" Type="http://schemas.openxmlformats.org/officeDocument/2006/relationships/printerSettings" Target="../printerSettings/printerSettings560.bin"/><Relationship Id="rId42" Type="http://schemas.openxmlformats.org/officeDocument/2006/relationships/printerSettings" Target="../printerSettings/printerSettings568.bin"/><Relationship Id="rId7" Type="http://schemas.openxmlformats.org/officeDocument/2006/relationships/printerSettings" Target="../printerSettings/printerSettings533.bin"/><Relationship Id="rId2" Type="http://schemas.openxmlformats.org/officeDocument/2006/relationships/printerSettings" Target="../printerSettings/printerSettings528.bin"/><Relationship Id="rId16" Type="http://schemas.openxmlformats.org/officeDocument/2006/relationships/printerSettings" Target="../printerSettings/printerSettings542.bin"/><Relationship Id="rId20" Type="http://schemas.openxmlformats.org/officeDocument/2006/relationships/printerSettings" Target="../printerSettings/printerSettings546.bin"/><Relationship Id="rId29" Type="http://schemas.openxmlformats.org/officeDocument/2006/relationships/printerSettings" Target="../printerSettings/printerSettings555.bin"/><Relationship Id="rId41" Type="http://schemas.openxmlformats.org/officeDocument/2006/relationships/printerSettings" Target="../printerSettings/printerSettings567.bin"/><Relationship Id="rId1" Type="http://schemas.openxmlformats.org/officeDocument/2006/relationships/printerSettings" Target="../printerSettings/printerSettings527.bin"/><Relationship Id="rId6" Type="http://schemas.openxmlformats.org/officeDocument/2006/relationships/printerSettings" Target="../printerSettings/printerSettings532.bin"/><Relationship Id="rId11" Type="http://schemas.openxmlformats.org/officeDocument/2006/relationships/printerSettings" Target="../printerSettings/printerSettings537.bin"/><Relationship Id="rId24" Type="http://schemas.openxmlformats.org/officeDocument/2006/relationships/printerSettings" Target="../printerSettings/printerSettings550.bin"/><Relationship Id="rId32" Type="http://schemas.openxmlformats.org/officeDocument/2006/relationships/printerSettings" Target="../printerSettings/printerSettings558.bin"/><Relationship Id="rId37" Type="http://schemas.openxmlformats.org/officeDocument/2006/relationships/printerSettings" Target="../printerSettings/printerSettings563.bin"/><Relationship Id="rId40" Type="http://schemas.openxmlformats.org/officeDocument/2006/relationships/printerSettings" Target="../printerSettings/printerSettings566.bin"/><Relationship Id="rId5" Type="http://schemas.openxmlformats.org/officeDocument/2006/relationships/printerSettings" Target="../printerSettings/printerSettings531.bin"/><Relationship Id="rId15" Type="http://schemas.openxmlformats.org/officeDocument/2006/relationships/printerSettings" Target="../printerSettings/printerSettings541.bin"/><Relationship Id="rId23" Type="http://schemas.openxmlformats.org/officeDocument/2006/relationships/printerSettings" Target="../printerSettings/printerSettings549.bin"/><Relationship Id="rId28" Type="http://schemas.openxmlformats.org/officeDocument/2006/relationships/printerSettings" Target="../printerSettings/printerSettings554.bin"/><Relationship Id="rId36" Type="http://schemas.openxmlformats.org/officeDocument/2006/relationships/printerSettings" Target="../printerSettings/printerSettings562.bin"/><Relationship Id="rId10" Type="http://schemas.openxmlformats.org/officeDocument/2006/relationships/printerSettings" Target="../printerSettings/printerSettings536.bin"/><Relationship Id="rId19" Type="http://schemas.openxmlformats.org/officeDocument/2006/relationships/printerSettings" Target="../printerSettings/printerSettings545.bin"/><Relationship Id="rId31" Type="http://schemas.openxmlformats.org/officeDocument/2006/relationships/printerSettings" Target="../printerSettings/printerSettings557.bin"/><Relationship Id="rId44" Type="http://schemas.openxmlformats.org/officeDocument/2006/relationships/printerSettings" Target="../printerSettings/printerSettings570.bin"/><Relationship Id="rId4" Type="http://schemas.openxmlformats.org/officeDocument/2006/relationships/printerSettings" Target="../printerSettings/printerSettings530.bin"/><Relationship Id="rId9" Type="http://schemas.openxmlformats.org/officeDocument/2006/relationships/printerSettings" Target="../printerSettings/printerSettings535.bin"/><Relationship Id="rId14" Type="http://schemas.openxmlformats.org/officeDocument/2006/relationships/printerSettings" Target="../printerSettings/printerSettings540.bin"/><Relationship Id="rId22" Type="http://schemas.openxmlformats.org/officeDocument/2006/relationships/printerSettings" Target="../printerSettings/printerSettings548.bin"/><Relationship Id="rId27" Type="http://schemas.openxmlformats.org/officeDocument/2006/relationships/printerSettings" Target="../printerSettings/printerSettings553.bin"/><Relationship Id="rId30" Type="http://schemas.openxmlformats.org/officeDocument/2006/relationships/printerSettings" Target="../printerSettings/printerSettings556.bin"/><Relationship Id="rId35" Type="http://schemas.openxmlformats.org/officeDocument/2006/relationships/printerSettings" Target="../printerSettings/printerSettings561.bin"/><Relationship Id="rId43" Type="http://schemas.openxmlformats.org/officeDocument/2006/relationships/printerSettings" Target="../printerSettings/printerSettings569.bin"/><Relationship Id="rId8" Type="http://schemas.openxmlformats.org/officeDocument/2006/relationships/printerSettings" Target="../printerSettings/printerSettings534.bin"/><Relationship Id="rId3" Type="http://schemas.openxmlformats.org/officeDocument/2006/relationships/printerSettings" Target="../printerSettings/printerSettings529.bin"/><Relationship Id="rId12" Type="http://schemas.openxmlformats.org/officeDocument/2006/relationships/printerSettings" Target="../printerSettings/printerSettings538.bin"/><Relationship Id="rId17" Type="http://schemas.openxmlformats.org/officeDocument/2006/relationships/printerSettings" Target="../printerSettings/printerSettings543.bin"/><Relationship Id="rId25" Type="http://schemas.openxmlformats.org/officeDocument/2006/relationships/printerSettings" Target="../printerSettings/printerSettings551.bin"/><Relationship Id="rId33" Type="http://schemas.openxmlformats.org/officeDocument/2006/relationships/printerSettings" Target="../printerSettings/printerSettings559.bin"/><Relationship Id="rId38" Type="http://schemas.openxmlformats.org/officeDocument/2006/relationships/printerSettings" Target="../printerSettings/printerSettings56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572.bin"/><Relationship Id="rId1" Type="http://schemas.openxmlformats.org/officeDocument/2006/relationships/printerSettings" Target="../printerSettings/printerSettings571.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85.bin"/><Relationship Id="rId18" Type="http://schemas.openxmlformats.org/officeDocument/2006/relationships/printerSettings" Target="../printerSettings/printerSettings590.bin"/><Relationship Id="rId26" Type="http://schemas.openxmlformats.org/officeDocument/2006/relationships/printerSettings" Target="../printerSettings/printerSettings598.bin"/><Relationship Id="rId39" Type="http://schemas.openxmlformats.org/officeDocument/2006/relationships/printerSettings" Target="../printerSettings/printerSettings611.bin"/><Relationship Id="rId21" Type="http://schemas.openxmlformats.org/officeDocument/2006/relationships/printerSettings" Target="../printerSettings/printerSettings593.bin"/><Relationship Id="rId34" Type="http://schemas.openxmlformats.org/officeDocument/2006/relationships/printerSettings" Target="../printerSettings/printerSettings606.bin"/><Relationship Id="rId42" Type="http://schemas.openxmlformats.org/officeDocument/2006/relationships/printerSettings" Target="../printerSettings/printerSettings614.bin"/><Relationship Id="rId7" Type="http://schemas.openxmlformats.org/officeDocument/2006/relationships/printerSettings" Target="../printerSettings/printerSettings579.bin"/><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29" Type="http://schemas.openxmlformats.org/officeDocument/2006/relationships/printerSettings" Target="../printerSettings/printerSettings601.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24" Type="http://schemas.openxmlformats.org/officeDocument/2006/relationships/printerSettings" Target="../printerSettings/printerSettings596.bin"/><Relationship Id="rId32" Type="http://schemas.openxmlformats.org/officeDocument/2006/relationships/printerSettings" Target="../printerSettings/printerSettings604.bin"/><Relationship Id="rId37" Type="http://schemas.openxmlformats.org/officeDocument/2006/relationships/printerSettings" Target="../printerSettings/printerSettings609.bin"/><Relationship Id="rId40" Type="http://schemas.openxmlformats.org/officeDocument/2006/relationships/printerSettings" Target="../printerSettings/printerSettings612.bin"/><Relationship Id="rId45" Type="http://schemas.openxmlformats.org/officeDocument/2006/relationships/drawing" Target="../drawings/drawing15.xml"/><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23" Type="http://schemas.openxmlformats.org/officeDocument/2006/relationships/printerSettings" Target="../printerSettings/printerSettings595.bin"/><Relationship Id="rId28" Type="http://schemas.openxmlformats.org/officeDocument/2006/relationships/printerSettings" Target="../printerSettings/printerSettings600.bin"/><Relationship Id="rId36" Type="http://schemas.openxmlformats.org/officeDocument/2006/relationships/printerSettings" Target="../printerSettings/printerSettings608.bin"/><Relationship Id="rId10" Type="http://schemas.openxmlformats.org/officeDocument/2006/relationships/printerSettings" Target="../printerSettings/printerSettings582.bin"/><Relationship Id="rId19" Type="http://schemas.openxmlformats.org/officeDocument/2006/relationships/printerSettings" Target="../printerSettings/printerSettings591.bin"/><Relationship Id="rId31" Type="http://schemas.openxmlformats.org/officeDocument/2006/relationships/printerSettings" Target="../printerSettings/printerSettings603.bin"/><Relationship Id="rId44" Type="http://schemas.openxmlformats.org/officeDocument/2006/relationships/printerSettings" Target="../printerSettings/printerSettings616.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 Id="rId22" Type="http://schemas.openxmlformats.org/officeDocument/2006/relationships/printerSettings" Target="../printerSettings/printerSettings594.bin"/><Relationship Id="rId27" Type="http://schemas.openxmlformats.org/officeDocument/2006/relationships/printerSettings" Target="../printerSettings/printerSettings599.bin"/><Relationship Id="rId30" Type="http://schemas.openxmlformats.org/officeDocument/2006/relationships/printerSettings" Target="../printerSettings/printerSettings602.bin"/><Relationship Id="rId35" Type="http://schemas.openxmlformats.org/officeDocument/2006/relationships/printerSettings" Target="../printerSettings/printerSettings607.bin"/><Relationship Id="rId43" Type="http://schemas.openxmlformats.org/officeDocument/2006/relationships/printerSettings" Target="../printerSettings/printerSettings615.bin"/><Relationship Id="rId8" Type="http://schemas.openxmlformats.org/officeDocument/2006/relationships/printerSettings" Target="../printerSettings/printerSettings580.bin"/><Relationship Id="rId3" Type="http://schemas.openxmlformats.org/officeDocument/2006/relationships/printerSettings" Target="../printerSettings/printerSettings575.bin"/><Relationship Id="rId12" Type="http://schemas.openxmlformats.org/officeDocument/2006/relationships/printerSettings" Target="../printerSettings/printerSettings584.bin"/><Relationship Id="rId17" Type="http://schemas.openxmlformats.org/officeDocument/2006/relationships/printerSettings" Target="../printerSettings/printerSettings589.bin"/><Relationship Id="rId25" Type="http://schemas.openxmlformats.org/officeDocument/2006/relationships/printerSettings" Target="../printerSettings/printerSettings597.bin"/><Relationship Id="rId33" Type="http://schemas.openxmlformats.org/officeDocument/2006/relationships/printerSettings" Target="../printerSettings/printerSettings605.bin"/><Relationship Id="rId38" Type="http://schemas.openxmlformats.org/officeDocument/2006/relationships/printerSettings" Target="../printerSettings/printerSettings610.bin"/><Relationship Id="rId20" Type="http://schemas.openxmlformats.org/officeDocument/2006/relationships/printerSettings" Target="../printerSettings/printerSettings592.bin"/><Relationship Id="rId41" Type="http://schemas.openxmlformats.org/officeDocument/2006/relationships/printerSettings" Target="../printerSettings/printerSettings61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624.bin"/><Relationship Id="rId13" Type="http://schemas.openxmlformats.org/officeDocument/2006/relationships/printerSettings" Target="../printerSettings/printerSettings629.bin"/><Relationship Id="rId18" Type="http://schemas.openxmlformats.org/officeDocument/2006/relationships/printerSettings" Target="../printerSettings/printerSettings634.bin"/><Relationship Id="rId3" Type="http://schemas.openxmlformats.org/officeDocument/2006/relationships/printerSettings" Target="../printerSettings/printerSettings619.bin"/><Relationship Id="rId21" Type="http://schemas.openxmlformats.org/officeDocument/2006/relationships/printerSettings" Target="../printerSettings/printerSettings637.bin"/><Relationship Id="rId7" Type="http://schemas.openxmlformats.org/officeDocument/2006/relationships/printerSettings" Target="../printerSettings/printerSettings623.bin"/><Relationship Id="rId12" Type="http://schemas.openxmlformats.org/officeDocument/2006/relationships/printerSettings" Target="../printerSettings/printerSettings628.bin"/><Relationship Id="rId17" Type="http://schemas.openxmlformats.org/officeDocument/2006/relationships/printerSettings" Target="../printerSettings/printerSettings633.bin"/><Relationship Id="rId2" Type="http://schemas.openxmlformats.org/officeDocument/2006/relationships/printerSettings" Target="../printerSettings/printerSettings618.bin"/><Relationship Id="rId16" Type="http://schemas.openxmlformats.org/officeDocument/2006/relationships/printerSettings" Target="../printerSettings/printerSettings632.bin"/><Relationship Id="rId20" Type="http://schemas.openxmlformats.org/officeDocument/2006/relationships/printerSettings" Target="../printerSettings/printerSettings636.bin"/><Relationship Id="rId1" Type="http://schemas.openxmlformats.org/officeDocument/2006/relationships/printerSettings" Target="../printerSettings/printerSettings617.bin"/><Relationship Id="rId6" Type="http://schemas.openxmlformats.org/officeDocument/2006/relationships/printerSettings" Target="../printerSettings/printerSettings622.bin"/><Relationship Id="rId11" Type="http://schemas.openxmlformats.org/officeDocument/2006/relationships/printerSettings" Target="../printerSettings/printerSettings627.bin"/><Relationship Id="rId24" Type="http://schemas.openxmlformats.org/officeDocument/2006/relationships/drawing" Target="../drawings/drawing16.xml"/><Relationship Id="rId5" Type="http://schemas.openxmlformats.org/officeDocument/2006/relationships/printerSettings" Target="../printerSettings/printerSettings621.bin"/><Relationship Id="rId15" Type="http://schemas.openxmlformats.org/officeDocument/2006/relationships/printerSettings" Target="../printerSettings/printerSettings631.bin"/><Relationship Id="rId23" Type="http://schemas.openxmlformats.org/officeDocument/2006/relationships/printerSettings" Target="../printerSettings/printerSettings639.bin"/><Relationship Id="rId10" Type="http://schemas.openxmlformats.org/officeDocument/2006/relationships/printerSettings" Target="../printerSettings/printerSettings626.bin"/><Relationship Id="rId19" Type="http://schemas.openxmlformats.org/officeDocument/2006/relationships/printerSettings" Target="../printerSettings/printerSettings635.bin"/><Relationship Id="rId4" Type="http://schemas.openxmlformats.org/officeDocument/2006/relationships/printerSettings" Target="../printerSettings/printerSettings620.bin"/><Relationship Id="rId9" Type="http://schemas.openxmlformats.org/officeDocument/2006/relationships/printerSettings" Target="../printerSettings/printerSettings625.bin"/><Relationship Id="rId14" Type="http://schemas.openxmlformats.org/officeDocument/2006/relationships/printerSettings" Target="../printerSettings/printerSettings630.bin"/><Relationship Id="rId22" Type="http://schemas.openxmlformats.org/officeDocument/2006/relationships/printerSettings" Target="../printerSettings/printerSettings638.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26" Type="http://schemas.openxmlformats.org/officeDocument/2006/relationships/printerSettings" Target="../printerSettings/printerSettings665.bin"/><Relationship Id="rId39" Type="http://schemas.openxmlformats.org/officeDocument/2006/relationships/printerSettings" Target="../printerSettings/printerSettings678.bin"/><Relationship Id="rId21" Type="http://schemas.openxmlformats.org/officeDocument/2006/relationships/printerSettings" Target="../printerSettings/printerSettings660.bin"/><Relationship Id="rId34" Type="http://schemas.openxmlformats.org/officeDocument/2006/relationships/printerSettings" Target="../printerSettings/printerSettings673.bin"/><Relationship Id="rId42" Type="http://schemas.openxmlformats.org/officeDocument/2006/relationships/printerSettings" Target="../printerSettings/printerSettings681.bin"/><Relationship Id="rId7" Type="http://schemas.openxmlformats.org/officeDocument/2006/relationships/printerSettings" Target="../printerSettings/printerSettings646.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9" Type="http://schemas.openxmlformats.org/officeDocument/2006/relationships/printerSettings" Target="../printerSettings/printerSettings668.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32" Type="http://schemas.openxmlformats.org/officeDocument/2006/relationships/printerSettings" Target="../printerSettings/printerSettings671.bin"/><Relationship Id="rId37" Type="http://schemas.openxmlformats.org/officeDocument/2006/relationships/printerSettings" Target="../printerSettings/printerSettings676.bin"/><Relationship Id="rId40" Type="http://schemas.openxmlformats.org/officeDocument/2006/relationships/printerSettings" Target="../printerSettings/printerSettings679.bin"/><Relationship Id="rId45" Type="http://schemas.openxmlformats.org/officeDocument/2006/relationships/drawing" Target="../drawings/drawing17.xml"/><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28" Type="http://schemas.openxmlformats.org/officeDocument/2006/relationships/printerSettings" Target="../printerSettings/printerSettings667.bin"/><Relationship Id="rId36" Type="http://schemas.openxmlformats.org/officeDocument/2006/relationships/printerSettings" Target="../printerSettings/printerSettings675.bin"/><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31" Type="http://schemas.openxmlformats.org/officeDocument/2006/relationships/printerSettings" Target="../printerSettings/printerSettings670.bin"/><Relationship Id="rId44" Type="http://schemas.openxmlformats.org/officeDocument/2006/relationships/printerSettings" Target="../printerSettings/printerSettings683.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 Id="rId27" Type="http://schemas.openxmlformats.org/officeDocument/2006/relationships/printerSettings" Target="../printerSettings/printerSettings666.bin"/><Relationship Id="rId30" Type="http://schemas.openxmlformats.org/officeDocument/2006/relationships/printerSettings" Target="../printerSettings/printerSettings669.bin"/><Relationship Id="rId35" Type="http://schemas.openxmlformats.org/officeDocument/2006/relationships/printerSettings" Target="../printerSettings/printerSettings674.bin"/><Relationship Id="rId43" Type="http://schemas.openxmlformats.org/officeDocument/2006/relationships/printerSettings" Target="../printerSettings/printerSettings682.bin"/><Relationship Id="rId8" Type="http://schemas.openxmlformats.org/officeDocument/2006/relationships/printerSettings" Target="../printerSettings/printerSettings647.bin"/><Relationship Id="rId3" Type="http://schemas.openxmlformats.org/officeDocument/2006/relationships/printerSettings" Target="../printerSettings/printerSettings642.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5" Type="http://schemas.openxmlformats.org/officeDocument/2006/relationships/printerSettings" Target="../printerSettings/printerSettings664.bin"/><Relationship Id="rId33" Type="http://schemas.openxmlformats.org/officeDocument/2006/relationships/printerSettings" Target="../printerSettings/printerSettings672.bin"/><Relationship Id="rId38" Type="http://schemas.openxmlformats.org/officeDocument/2006/relationships/printerSettings" Target="../printerSettings/printerSettings677.bin"/><Relationship Id="rId20" Type="http://schemas.openxmlformats.org/officeDocument/2006/relationships/printerSettings" Target="../printerSettings/printerSettings659.bin"/><Relationship Id="rId41" Type="http://schemas.openxmlformats.org/officeDocument/2006/relationships/printerSettings" Target="../printerSettings/printerSettings680.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7.bin"/><Relationship Id="rId18" Type="http://schemas.openxmlformats.org/officeDocument/2006/relationships/printerSettings" Target="../printerSettings/printerSettings62.bin"/><Relationship Id="rId26" Type="http://schemas.openxmlformats.org/officeDocument/2006/relationships/printerSettings" Target="../printerSettings/printerSettings70.bin"/><Relationship Id="rId39" Type="http://schemas.openxmlformats.org/officeDocument/2006/relationships/printerSettings" Target="../printerSettings/printerSettings83.bin"/><Relationship Id="rId21" Type="http://schemas.openxmlformats.org/officeDocument/2006/relationships/printerSettings" Target="../printerSettings/printerSettings65.bin"/><Relationship Id="rId34" Type="http://schemas.openxmlformats.org/officeDocument/2006/relationships/printerSettings" Target="../printerSettings/printerSettings78.bin"/><Relationship Id="rId42" Type="http://schemas.openxmlformats.org/officeDocument/2006/relationships/printerSettings" Target="../printerSettings/printerSettings86.bin"/><Relationship Id="rId7" Type="http://schemas.openxmlformats.org/officeDocument/2006/relationships/printerSettings" Target="../printerSettings/printerSettings51.bin"/><Relationship Id="rId2" Type="http://schemas.openxmlformats.org/officeDocument/2006/relationships/printerSettings" Target="../printerSettings/printerSettings46.bin"/><Relationship Id="rId16" Type="http://schemas.openxmlformats.org/officeDocument/2006/relationships/printerSettings" Target="../printerSettings/printerSettings60.bin"/><Relationship Id="rId29" Type="http://schemas.openxmlformats.org/officeDocument/2006/relationships/printerSettings" Target="../printerSettings/printerSettings73.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11" Type="http://schemas.openxmlformats.org/officeDocument/2006/relationships/printerSettings" Target="../printerSettings/printerSettings55.bin"/><Relationship Id="rId24" Type="http://schemas.openxmlformats.org/officeDocument/2006/relationships/printerSettings" Target="../printerSettings/printerSettings68.bin"/><Relationship Id="rId32" Type="http://schemas.openxmlformats.org/officeDocument/2006/relationships/printerSettings" Target="../printerSettings/printerSettings76.bin"/><Relationship Id="rId37" Type="http://schemas.openxmlformats.org/officeDocument/2006/relationships/printerSettings" Target="../printerSettings/printerSettings81.bin"/><Relationship Id="rId40" Type="http://schemas.openxmlformats.org/officeDocument/2006/relationships/printerSettings" Target="../printerSettings/printerSettings84.bin"/><Relationship Id="rId45" Type="http://schemas.openxmlformats.org/officeDocument/2006/relationships/drawing" Target="../drawings/drawing1.xml"/><Relationship Id="rId5" Type="http://schemas.openxmlformats.org/officeDocument/2006/relationships/printerSettings" Target="../printerSettings/printerSettings49.bin"/><Relationship Id="rId15" Type="http://schemas.openxmlformats.org/officeDocument/2006/relationships/printerSettings" Target="../printerSettings/printerSettings59.bin"/><Relationship Id="rId23" Type="http://schemas.openxmlformats.org/officeDocument/2006/relationships/printerSettings" Target="../printerSettings/printerSettings67.bin"/><Relationship Id="rId28" Type="http://schemas.openxmlformats.org/officeDocument/2006/relationships/printerSettings" Target="../printerSettings/printerSettings72.bin"/><Relationship Id="rId36" Type="http://schemas.openxmlformats.org/officeDocument/2006/relationships/printerSettings" Target="../printerSettings/printerSettings80.bin"/><Relationship Id="rId10" Type="http://schemas.openxmlformats.org/officeDocument/2006/relationships/printerSettings" Target="../printerSettings/printerSettings54.bin"/><Relationship Id="rId19" Type="http://schemas.openxmlformats.org/officeDocument/2006/relationships/printerSettings" Target="../printerSettings/printerSettings63.bin"/><Relationship Id="rId31" Type="http://schemas.openxmlformats.org/officeDocument/2006/relationships/printerSettings" Target="../printerSettings/printerSettings75.bin"/><Relationship Id="rId44" Type="http://schemas.openxmlformats.org/officeDocument/2006/relationships/printerSettings" Target="../printerSettings/printerSettings88.bin"/><Relationship Id="rId4" Type="http://schemas.openxmlformats.org/officeDocument/2006/relationships/printerSettings" Target="../printerSettings/printerSettings48.bin"/><Relationship Id="rId9" Type="http://schemas.openxmlformats.org/officeDocument/2006/relationships/printerSettings" Target="../printerSettings/printerSettings53.bin"/><Relationship Id="rId14" Type="http://schemas.openxmlformats.org/officeDocument/2006/relationships/printerSettings" Target="../printerSettings/printerSettings58.bin"/><Relationship Id="rId22" Type="http://schemas.openxmlformats.org/officeDocument/2006/relationships/printerSettings" Target="../printerSettings/printerSettings66.bin"/><Relationship Id="rId27" Type="http://schemas.openxmlformats.org/officeDocument/2006/relationships/printerSettings" Target="../printerSettings/printerSettings71.bin"/><Relationship Id="rId30" Type="http://schemas.openxmlformats.org/officeDocument/2006/relationships/printerSettings" Target="../printerSettings/printerSettings74.bin"/><Relationship Id="rId35" Type="http://schemas.openxmlformats.org/officeDocument/2006/relationships/printerSettings" Target="../printerSettings/printerSettings79.bin"/><Relationship Id="rId43" Type="http://schemas.openxmlformats.org/officeDocument/2006/relationships/printerSettings" Target="../printerSettings/printerSettings87.bin"/><Relationship Id="rId8" Type="http://schemas.openxmlformats.org/officeDocument/2006/relationships/printerSettings" Target="../printerSettings/printerSettings52.bin"/><Relationship Id="rId3" Type="http://schemas.openxmlformats.org/officeDocument/2006/relationships/printerSettings" Target="../printerSettings/printerSettings47.bin"/><Relationship Id="rId12" Type="http://schemas.openxmlformats.org/officeDocument/2006/relationships/printerSettings" Target="../printerSettings/printerSettings56.bin"/><Relationship Id="rId17" Type="http://schemas.openxmlformats.org/officeDocument/2006/relationships/printerSettings" Target="../printerSettings/printerSettings61.bin"/><Relationship Id="rId25" Type="http://schemas.openxmlformats.org/officeDocument/2006/relationships/printerSettings" Target="../printerSettings/printerSettings69.bin"/><Relationship Id="rId33" Type="http://schemas.openxmlformats.org/officeDocument/2006/relationships/printerSettings" Target="../printerSettings/printerSettings77.bin"/><Relationship Id="rId38" Type="http://schemas.openxmlformats.org/officeDocument/2006/relationships/printerSettings" Target="../printerSettings/printerSettings82.bin"/><Relationship Id="rId20" Type="http://schemas.openxmlformats.org/officeDocument/2006/relationships/printerSettings" Target="../printerSettings/printerSettings64.bin"/><Relationship Id="rId41" Type="http://schemas.openxmlformats.org/officeDocument/2006/relationships/printerSettings" Target="../printerSettings/printerSettings85.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96.bin"/><Relationship Id="rId18" Type="http://schemas.openxmlformats.org/officeDocument/2006/relationships/printerSettings" Target="../printerSettings/printerSettings701.bin"/><Relationship Id="rId26" Type="http://schemas.openxmlformats.org/officeDocument/2006/relationships/printerSettings" Target="../printerSettings/printerSettings709.bin"/><Relationship Id="rId39" Type="http://schemas.openxmlformats.org/officeDocument/2006/relationships/printerSettings" Target="../printerSettings/printerSettings722.bin"/><Relationship Id="rId21" Type="http://schemas.openxmlformats.org/officeDocument/2006/relationships/printerSettings" Target="../printerSettings/printerSettings704.bin"/><Relationship Id="rId34" Type="http://schemas.openxmlformats.org/officeDocument/2006/relationships/printerSettings" Target="../printerSettings/printerSettings717.bin"/><Relationship Id="rId7" Type="http://schemas.openxmlformats.org/officeDocument/2006/relationships/printerSettings" Target="../printerSettings/printerSettings690.bin"/><Relationship Id="rId12" Type="http://schemas.openxmlformats.org/officeDocument/2006/relationships/printerSettings" Target="../printerSettings/printerSettings695.bin"/><Relationship Id="rId17" Type="http://schemas.openxmlformats.org/officeDocument/2006/relationships/printerSettings" Target="../printerSettings/printerSettings700.bin"/><Relationship Id="rId25" Type="http://schemas.openxmlformats.org/officeDocument/2006/relationships/printerSettings" Target="../printerSettings/printerSettings708.bin"/><Relationship Id="rId33" Type="http://schemas.openxmlformats.org/officeDocument/2006/relationships/printerSettings" Target="../printerSettings/printerSettings716.bin"/><Relationship Id="rId38" Type="http://schemas.openxmlformats.org/officeDocument/2006/relationships/printerSettings" Target="../printerSettings/printerSettings721.bin"/><Relationship Id="rId2" Type="http://schemas.openxmlformats.org/officeDocument/2006/relationships/printerSettings" Target="../printerSettings/printerSettings685.bin"/><Relationship Id="rId16" Type="http://schemas.openxmlformats.org/officeDocument/2006/relationships/printerSettings" Target="../printerSettings/printerSettings699.bin"/><Relationship Id="rId20" Type="http://schemas.openxmlformats.org/officeDocument/2006/relationships/printerSettings" Target="../printerSettings/printerSettings703.bin"/><Relationship Id="rId29" Type="http://schemas.openxmlformats.org/officeDocument/2006/relationships/printerSettings" Target="../printerSettings/printerSettings712.bin"/><Relationship Id="rId1" Type="http://schemas.openxmlformats.org/officeDocument/2006/relationships/printerSettings" Target="../printerSettings/printerSettings684.bin"/><Relationship Id="rId6" Type="http://schemas.openxmlformats.org/officeDocument/2006/relationships/printerSettings" Target="../printerSettings/printerSettings689.bin"/><Relationship Id="rId11" Type="http://schemas.openxmlformats.org/officeDocument/2006/relationships/printerSettings" Target="../printerSettings/printerSettings694.bin"/><Relationship Id="rId24" Type="http://schemas.openxmlformats.org/officeDocument/2006/relationships/printerSettings" Target="../printerSettings/printerSettings707.bin"/><Relationship Id="rId32" Type="http://schemas.openxmlformats.org/officeDocument/2006/relationships/printerSettings" Target="../printerSettings/printerSettings715.bin"/><Relationship Id="rId37" Type="http://schemas.openxmlformats.org/officeDocument/2006/relationships/printerSettings" Target="../printerSettings/printerSettings720.bin"/><Relationship Id="rId40" Type="http://schemas.openxmlformats.org/officeDocument/2006/relationships/drawing" Target="../drawings/drawing18.xml"/><Relationship Id="rId5" Type="http://schemas.openxmlformats.org/officeDocument/2006/relationships/printerSettings" Target="../printerSettings/printerSettings688.bin"/><Relationship Id="rId15" Type="http://schemas.openxmlformats.org/officeDocument/2006/relationships/printerSettings" Target="../printerSettings/printerSettings698.bin"/><Relationship Id="rId23" Type="http://schemas.openxmlformats.org/officeDocument/2006/relationships/printerSettings" Target="../printerSettings/printerSettings706.bin"/><Relationship Id="rId28" Type="http://schemas.openxmlformats.org/officeDocument/2006/relationships/printerSettings" Target="../printerSettings/printerSettings711.bin"/><Relationship Id="rId36" Type="http://schemas.openxmlformats.org/officeDocument/2006/relationships/printerSettings" Target="../printerSettings/printerSettings719.bin"/><Relationship Id="rId10" Type="http://schemas.openxmlformats.org/officeDocument/2006/relationships/printerSettings" Target="../printerSettings/printerSettings693.bin"/><Relationship Id="rId19" Type="http://schemas.openxmlformats.org/officeDocument/2006/relationships/printerSettings" Target="../printerSettings/printerSettings702.bin"/><Relationship Id="rId31" Type="http://schemas.openxmlformats.org/officeDocument/2006/relationships/printerSettings" Target="../printerSettings/printerSettings714.bin"/><Relationship Id="rId4" Type="http://schemas.openxmlformats.org/officeDocument/2006/relationships/printerSettings" Target="../printerSettings/printerSettings687.bin"/><Relationship Id="rId9" Type="http://schemas.openxmlformats.org/officeDocument/2006/relationships/printerSettings" Target="../printerSettings/printerSettings692.bin"/><Relationship Id="rId14" Type="http://schemas.openxmlformats.org/officeDocument/2006/relationships/printerSettings" Target="../printerSettings/printerSettings697.bin"/><Relationship Id="rId22" Type="http://schemas.openxmlformats.org/officeDocument/2006/relationships/printerSettings" Target="../printerSettings/printerSettings705.bin"/><Relationship Id="rId27" Type="http://schemas.openxmlformats.org/officeDocument/2006/relationships/printerSettings" Target="../printerSettings/printerSettings710.bin"/><Relationship Id="rId30" Type="http://schemas.openxmlformats.org/officeDocument/2006/relationships/printerSettings" Target="../printerSettings/printerSettings713.bin"/><Relationship Id="rId35" Type="http://schemas.openxmlformats.org/officeDocument/2006/relationships/printerSettings" Target="../printerSettings/printerSettings718.bin"/><Relationship Id="rId8" Type="http://schemas.openxmlformats.org/officeDocument/2006/relationships/printerSettings" Target="../printerSettings/printerSettings691.bin"/><Relationship Id="rId3" Type="http://schemas.openxmlformats.org/officeDocument/2006/relationships/printerSettings" Target="../printerSettings/printerSettings686.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735.bin"/><Relationship Id="rId18" Type="http://schemas.openxmlformats.org/officeDocument/2006/relationships/printerSettings" Target="../printerSettings/printerSettings740.bin"/><Relationship Id="rId26" Type="http://schemas.openxmlformats.org/officeDocument/2006/relationships/printerSettings" Target="../printerSettings/printerSettings748.bin"/><Relationship Id="rId39" Type="http://schemas.openxmlformats.org/officeDocument/2006/relationships/printerSettings" Target="../printerSettings/printerSettings761.bin"/><Relationship Id="rId21" Type="http://schemas.openxmlformats.org/officeDocument/2006/relationships/printerSettings" Target="../printerSettings/printerSettings743.bin"/><Relationship Id="rId34" Type="http://schemas.openxmlformats.org/officeDocument/2006/relationships/printerSettings" Target="../printerSettings/printerSettings756.bin"/><Relationship Id="rId7" Type="http://schemas.openxmlformats.org/officeDocument/2006/relationships/printerSettings" Target="../printerSettings/printerSettings729.bin"/><Relationship Id="rId12" Type="http://schemas.openxmlformats.org/officeDocument/2006/relationships/printerSettings" Target="../printerSettings/printerSettings734.bin"/><Relationship Id="rId17" Type="http://schemas.openxmlformats.org/officeDocument/2006/relationships/printerSettings" Target="../printerSettings/printerSettings739.bin"/><Relationship Id="rId25" Type="http://schemas.openxmlformats.org/officeDocument/2006/relationships/printerSettings" Target="../printerSettings/printerSettings747.bin"/><Relationship Id="rId33" Type="http://schemas.openxmlformats.org/officeDocument/2006/relationships/printerSettings" Target="../printerSettings/printerSettings755.bin"/><Relationship Id="rId38" Type="http://schemas.openxmlformats.org/officeDocument/2006/relationships/printerSettings" Target="../printerSettings/printerSettings760.bin"/><Relationship Id="rId2" Type="http://schemas.openxmlformats.org/officeDocument/2006/relationships/printerSettings" Target="../printerSettings/printerSettings724.bin"/><Relationship Id="rId16" Type="http://schemas.openxmlformats.org/officeDocument/2006/relationships/printerSettings" Target="../printerSettings/printerSettings738.bin"/><Relationship Id="rId20" Type="http://schemas.openxmlformats.org/officeDocument/2006/relationships/printerSettings" Target="../printerSettings/printerSettings742.bin"/><Relationship Id="rId29" Type="http://schemas.openxmlformats.org/officeDocument/2006/relationships/printerSettings" Target="../printerSettings/printerSettings751.bin"/><Relationship Id="rId1" Type="http://schemas.openxmlformats.org/officeDocument/2006/relationships/printerSettings" Target="../printerSettings/printerSettings723.bin"/><Relationship Id="rId6" Type="http://schemas.openxmlformats.org/officeDocument/2006/relationships/printerSettings" Target="../printerSettings/printerSettings728.bin"/><Relationship Id="rId11" Type="http://schemas.openxmlformats.org/officeDocument/2006/relationships/printerSettings" Target="../printerSettings/printerSettings733.bin"/><Relationship Id="rId24" Type="http://schemas.openxmlformats.org/officeDocument/2006/relationships/printerSettings" Target="../printerSettings/printerSettings746.bin"/><Relationship Id="rId32" Type="http://schemas.openxmlformats.org/officeDocument/2006/relationships/printerSettings" Target="../printerSettings/printerSettings754.bin"/><Relationship Id="rId37" Type="http://schemas.openxmlformats.org/officeDocument/2006/relationships/printerSettings" Target="../printerSettings/printerSettings759.bin"/><Relationship Id="rId40" Type="http://schemas.openxmlformats.org/officeDocument/2006/relationships/drawing" Target="../drawings/drawing19.xml"/><Relationship Id="rId5" Type="http://schemas.openxmlformats.org/officeDocument/2006/relationships/printerSettings" Target="../printerSettings/printerSettings727.bin"/><Relationship Id="rId15" Type="http://schemas.openxmlformats.org/officeDocument/2006/relationships/printerSettings" Target="../printerSettings/printerSettings737.bin"/><Relationship Id="rId23" Type="http://schemas.openxmlformats.org/officeDocument/2006/relationships/printerSettings" Target="../printerSettings/printerSettings745.bin"/><Relationship Id="rId28" Type="http://schemas.openxmlformats.org/officeDocument/2006/relationships/printerSettings" Target="../printerSettings/printerSettings750.bin"/><Relationship Id="rId36" Type="http://schemas.openxmlformats.org/officeDocument/2006/relationships/printerSettings" Target="../printerSettings/printerSettings758.bin"/><Relationship Id="rId10" Type="http://schemas.openxmlformats.org/officeDocument/2006/relationships/printerSettings" Target="../printerSettings/printerSettings732.bin"/><Relationship Id="rId19" Type="http://schemas.openxmlformats.org/officeDocument/2006/relationships/printerSettings" Target="../printerSettings/printerSettings741.bin"/><Relationship Id="rId31" Type="http://schemas.openxmlformats.org/officeDocument/2006/relationships/printerSettings" Target="../printerSettings/printerSettings753.bin"/><Relationship Id="rId4" Type="http://schemas.openxmlformats.org/officeDocument/2006/relationships/printerSettings" Target="../printerSettings/printerSettings726.bin"/><Relationship Id="rId9" Type="http://schemas.openxmlformats.org/officeDocument/2006/relationships/printerSettings" Target="../printerSettings/printerSettings731.bin"/><Relationship Id="rId14" Type="http://schemas.openxmlformats.org/officeDocument/2006/relationships/printerSettings" Target="../printerSettings/printerSettings736.bin"/><Relationship Id="rId22" Type="http://schemas.openxmlformats.org/officeDocument/2006/relationships/printerSettings" Target="../printerSettings/printerSettings744.bin"/><Relationship Id="rId27" Type="http://schemas.openxmlformats.org/officeDocument/2006/relationships/printerSettings" Target="../printerSettings/printerSettings749.bin"/><Relationship Id="rId30" Type="http://schemas.openxmlformats.org/officeDocument/2006/relationships/printerSettings" Target="../printerSettings/printerSettings752.bin"/><Relationship Id="rId35" Type="http://schemas.openxmlformats.org/officeDocument/2006/relationships/printerSettings" Target="../printerSettings/printerSettings757.bin"/><Relationship Id="rId8" Type="http://schemas.openxmlformats.org/officeDocument/2006/relationships/printerSettings" Target="../printerSettings/printerSettings730.bin"/><Relationship Id="rId3" Type="http://schemas.openxmlformats.org/officeDocument/2006/relationships/printerSettings" Target="../printerSettings/printerSettings725.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774.bin"/><Relationship Id="rId18" Type="http://schemas.openxmlformats.org/officeDocument/2006/relationships/printerSettings" Target="../printerSettings/printerSettings779.bin"/><Relationship Id="rId26" Type="http://schemas.openxmlformats.org/officeDocument/2006/relationships/printerSettings" Target="../printerSettings/printerSettings787.bin"/><Relationship Id="rId39" Type="http://schemas.openxmlformats.org/officeDocument/2006/relationships/printerSettings" Target="../printerSettings/printerSettings800.bin"/><Relationship Id="rId21" Type="http://schemas.openxmlformats.org/officeDocument/2006/relationships/printerSettings" Target="../printerSettings/printerSettings782.bin"/><Relationship Id="rId34" Type="http://schemas.openxmlformats.org/officeDocument/2006/relationships/printerSettings" Target="../printerSettings/printerSettings795.bin"/><Relationship Id="rId42" Type="http://schemas.openxmlformats.org/officeDocument/2006/relationships/drawing" Target="../drawings/drawing20.xml"/><Relationship Id="rId7" Type="http://schemas.openxmlformats.org/officeDocument/2006/relationships/printerSettings" Target="../printerSettings/printerSettings768.bin"/><Relationship Id="rId2" Type="http://schemas.openxmlformats.org/officeDocument/2006/relationships/printerSettings" Target="../printerSettings/printerSettings763.bin"/><Relationship Id="rId16" Type="http://schemas.openxmlformats.org/officeDocument/2006/relationships/printerSettings" Target="../printerSettings/printerSettings777.bin"/><Relationship Id="rId29" Type="http://schemas.openxmlformats.org/officeDocument/2006/relationships/printerSettings" Target="../printerSettings/printerSettings790.bin"/><Relationship Id="rId1" Type="http://schemas.openxmlformats.org/officeDocument/2006/relationships/printerSettings" Target="../printerSettings/printerSettings762.bin"/><Relationship Id="rId6" Type="http://schemas.openxmlformats.org/officeDocument/2006/relationships/printerSettings" Target="../printerSettings/printerSettings767.bin"/><Relationship Id="rId11" Type="http://schemas.openxmlformats.org/officeDocument/2006/relationships/printerSettings" Target="../printerSettings/printerSettings772.bin"/><Relationship Id="rId24" Type="http://schemas.openxmlformats.org/officeDocument/2006/relationships/printerSettings" Target="../printerSettings/printerSettings785.bin"/><Relationship Id="rId32" Type="http://schemas.openxmlformats.org/officeDocument/2006/relationships/printerSettings" Target="../printerSettings/printerSettings793.bin"/><Relationship Id="rId37" Type="http://schemas.openxmlformats.org/officeDocument/2006/relationships/printerSettings" Target="../printerSettings/printerSettings798.bin"/><Relationship Id="rId40" Type="http://schemas.openxmlformats.org/officeDocument/2006/relationships/printerSettings" Target="../printerSettings/printerSettings801.bin"/><Relationship Id="rId45" Type="http://schemas.openxmlformats.org/officeDocument/2006/relationships/ctrlProp" Target="../ctrlProps/ctrlProp110.xml"/><Relationship Id="rId5" Type="http://schemas.openxmlformats.org/officeDocument/2006/relationships/printerSettings" Target="../printerSettings/printerSettings766.bin"/><Relationship Id="rId15" Type="http://schemas.openxmlformats.org/officeDocument/2006/relationships/printerSettings" Target="../printerSettings/printerSettings776.bin"/><Relationship Id="rId23" Type="http://schemas.openxmlformats.org/officeDocument/2006/relationships/printerSettings" Target="../printerSettings/printerSettings784.bin"/><Relationship Id="rId28" Type="http://schemas.openxmlformats.org/officeDocument/2006/relationships/printerSettings" Target="../printerSettings/printerSettings789.bin"/><Relationship Id="rId36" Type="http://schemas.openxmlformats.org/officeDocument/2006/relationships/printerSettings" Target="../printerSettings/printerSettings797.bin"/><Relationship Id="rId10" Type="http://schemas.openxmlformats.org/officeDocument/2006/relationships/printerSettings" Target="../printerSettings/printerSettings771.bin"/><Relationship Id="rId19" Type="http://schemas.openxmlformats.org/officeDocument/2006/relationships/printerSettings" Target="../printerSettings/printerSettings780.bin"/><Relationship Id="rId31" Type="http://schemas.openxmlformats.org/officeDocument/2006/relationships/printerSettings" Target="../printerSettings/printerSettings792.bin"/><Relationship Id="rId44" Type="http://schemas.openxmlformats.org/officeDocument/2006/relationships/ctrlProp" Target="../ctrlProps/ctrlProp109.xml"/><Relationship Id="rId4" Type="http://schemas.openxmlformats.org/officeDocument/2006/relationships/printerSettings" Target="../printerSettings/printerSettings765.bin"/><Relationship Id="rId9" Type="http://schemas.openxmlformats.org/officeDocument/2006/relationships/printerSettings" Target="../printerSettings/printerSettings770.bin"/><Relationship Id="rId14" Type="http://schemas.openxmlformats.org/officeDocument/2006/relationships/printerSettings" Target="../printerSettings/printerSettings775.bin"/><Relationship Id="rId22" Type="http://schemas.openxmlformats.org/officeDocument/2006/relationships/printerSettings" Target="../printerSettings/printerSettings783.bin"/><Relationship Id="rId27" Type="http://schemas.openxmlformats.org/officeDocument/2006/relationships/printerSettings" Target="../printerSettings/printerSettings788.bin"/><Relationship Id="rId30" Type="http://schemas.openxmlformats.org/officeDocument/2006/relationships/printerSettings" Target="../printerSettings/printerSettings791.bin"/><Relationship Id="rId35" Type="http://schemas.openxmlformats.org/officeDocument/2006/relationships/printerSettings" Target="../printerSettings/printerSettings796.bin"/><Relationship Id="rId43" Type="http://schemas.openxmlformats.org/officeDocument/2006/relationships/vmlDrawing" Target="../drawings/vmlDrawing6.vml"/><Relationship Id="rId8" Type="http://schemas.openxmlformats.org/officeDocument/2006/relationships/printerSettings" Target="../printerSettings/printerSettings769.bin"/><Relationship Id="rId3" Type="http://schemas.openxmlformats.org/officeDocument/2006/relationships/printerSettings" Target="../printerSettings/printerSettings764.bin"/><Relationship Id="rId12" Type="http://schemas.openxmlformats.org/officeDocument/2006/relationships/printerSettings" Target="../printerSettings/printerSettings773.bin"/><Relationship Id="rId17" Type="http://schemas.openxmlformats.org/officeDocument/2006/relationships/printerSettings" Target="../printerSettings/printerSettings778.bin"/><Relationship Id="rId25" Type="http://schemas.openxmlformats.org/officeDocument/2006/relationships/printerSettings" Target="../printerSettings/printerSettings786.bin"/><Relationship Id="rId33" Type="http://schemas.openxmlformats.org/officeDocument/2006/relationships/printerSettings" Target="../printerSettings/printerSettings794.bin"/><Relationship Id="rId38" Type="http://schemas.openxmlformats.org/officeDocument/2006/relationships/printerSettings" Target="../printerSettings/printerSettings799.bin"/><Relationship Id="rId20" Type="http://schemas.openxmlformats.org/officeDocument/2006/relationships/printerSettings" Target="../printerSettings/printerSettings781.bin"/><Relationship Id="rId41" Type="http://schemas.openxmlformats.org/officeDocument/2006/relationships/printerSettings" Target="../printerSettings/printerSettings80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10.bin"/><Relationship Id="rId13" Type="http://schemas.openxmlformats.org/officeDocument/2006/relationships/printerSettings" Target="../printerSettings/printerSettings815.bin"/><Relationship Id="rId18" Type="http://schemas.openxmlformats.org/officeDocument/2006/relationships/printerSettings" Target="../printerSettings/printerSettings820.bin"/><Relationship Id="rId3" Type="http://schemas.openxmlformats.org/officeDocument/2006/relationships/printerSettings" Target="../printerSettings/printerSettings805.bin"/><Relationship Id="rId7" Type="http://schemas.openxmlformats.org/officeDocument/2006/relationships/printerSettings" Target="../printerSettings/printerSettings809.bin"/><Relationship Id="rId12" Type="http://schemas.openxmlformats.org/officeDocument/2006/relationships/printerSettings" Target="../printerSettings/printerSettings814.bin"/><Relationship Id="rId17" Type="http://schemas.openxmlformats.org/officeDocument/2006/relationships/printerSettings" Target="../printerSettings/printerSettings819.bin"/><Relationship Id="rId2" Type="http://schemas.openxmlformats.org/officeDocument/2006/relationships/printerSettings" Target="../printerSettings/printerSettings804.bin"/><Relationship Id="rId16" Type="http://schemas.openxmlformats.org/officeDocument/2006/relationships/printerSettings" Target="../printerSettings/printerSettings818.bin"/><Relationship Id="rId20" Type="http://schemas.openxmlformats.org/officeDocument/2006/relationships/drawing" Target="../drawings/drawing21.xml"/><Relationship Id="rId1" Type="http://schemas.openxmlformats.org/officeDocument/2006/relationships/printerSettings" Target="../printerSettings/printerSettings803.bin"/><Relationship Id="rId6" Type="http://schemas.openxmlformats.org/officeDocument/2006/relationships/printerSettings" Target="../printerSettings/printerSettings808.bin"/><Relationship Id="rId11" Type="http://schemas.openxmlformats.org/officeDocument/2006/relationships/printerSettings" Target="../printerSettings/printerSettings813.bin"/><Relationship Id="rId5" Type="http://schemas.openxmlformats.org/officeDocument/2006/relationships/printerSettings" Target="../printerSettings/printerSettings807.bin"/><Relationship Id="rId15" Type="http://schemas.openxmlformats.org/officeDocument/2006/relationships/printerSettings" Target="../printerSettings/printerSettings817.bin"/><Relationship Id="rId10" Type="http://schemas.openxmlformats.org/officeDocument/2006/relationships/printerSettings" Target="../printerSettings/printerSettings812.bin"/><Relationship Id="rId19" Type="http://schemas.openxmlformats.org/officeDocument/2006/relationships/printerSettings" Target="../printerSettings/printerSettings821.bin"/><Relationship Id="rId4" Type="http://schemas.openxmlformats.org/officeDocument/2006/relationships/printerSettings" Target="../printerSettings/printerSettings806.bin"/><Relationship Id="rId9" Type="http://schemas.openxmlformats.org/officeDocument/2006/relationships/printerSettings" Target="../printerSettings/printerSettings811.bin"/><Relationship Id="rId14" Type="http://schemas.openxmlformats.org/officeDocument/2006/relationships/printerSettings" Target="../printerSettings/printerSettings816.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834.bin"/><Relationship Id="rId18" Type="http://schemas.openxmlformats.org/officeDocument/2006/relationships/printerSettings" Target="../printerSettings/printerSettings839.bin"/><Relationship Id="rId26" Type="http://schemas.openxmlformats.org/officeDocument/2006/relationships/printerSettings" Target="../printerSettings/printerSettings847.bin"/><Relationship Id="rId39" Type="http://schemas.openxmlformats.org/officeDocument/2006/relationships/drawing" Target="../drawings/drawing22.xml"/><Relationship Id="rId21" Type="http://schemas.openxmlformats.org/officeDocument/2006/relationships/printerSettings" Target="../printerSettings/printerSettings842.bin"/><Relationship Id="rId34" Type="http://schemas.openxmlformats.org/officeDocument/2006/relationships/printerSettings" Target="../printerSettings/printerSettings855.bin"/><Relationship Id="rId7" Type="http://schemas.openxmlformats.org/officeDocument/2006/relationships/printerSettings" Target="../printerSettings/printerSettings828.bin"/><Relationship Id="rId12" Type="http://schemas.openxmlformats.org/officeDocument/2006/relationships/printerSettings" Target="../printerSettings/printerSettings833.bin"/><Relationship Id="rId17" Type="http://schemas.openxmlformats.org/officeDocument/2006/relationships/printerSettings" Target="../printerSettings/printerSettings838.bin"/><Relationship Id="rId25" Type="http://schemas.openxmlformats.org/officeDocument/2006/relationships/printerSettings" Target="../printerSettings/printerSettings846.bin"/><Relationship Id="rId33" Type="http://schemas.openxmlformats.org/officeDocument/2006/relationships/printerSettings" Target="../printerSettings/printerSettings854.bin"/><Relationship Id="rId38" Type="http://schemas.openxmlformats.org/officeDocument/2006/relationships/printerSettings" Target="../printerSettings/printerSettings859.bin"/><Relationship Id="rId2" Type="http://schemas.openxmlformats.org/officeDocument/2006/relationships/printerSettings" Target="../printerSettings/printerSettings823.bin"/><Relationship Id="rId16" Type="http://schemas.openxmlformats.org/officeDocument/2006/relationships/printerSettings" Target="../printerSettings/printerSettings837.bin"/><Relationship Id="rId20" Type="http://schemas.openxmlformats.org/officeDocument/2006/relationships/printerSettings" Target="../printerSettings/printerSettings841.bin"/><Relationship Id="rId29" Type="http://schemas.openxmlformats.org/officeDocument/2006/relationships/printerSettings" Target="../printerSettings/printerSettings850.bin"/><Relationship Id="rId1" Type="http://schemas.openxmlformats.org/officeDocument/2006/relationships/printerSettings" Target="../printerSettings/printerSettings822.bin"/><Relationship Id="rId6" Type="http://schemas.openxmlformats.org/officeDocument/2006/relationships/printerSettings" Target="../printerSettings/printerSettings827.bin"/><Relationship Id="rId11" Type="http://schemas.openxmlformats.org/officeDocument/2006/relationships/printerSettings" Target="../printerSettings/printerSettings832.bin"/><Relationship Id="rId24" Type="http://schemas.openxmlformats.org/officeDocument/2006/relationships/printerSettings" Target="../printerSettings/printerSettings845.bin"/><Relationship Id="rId32" Type="http://schemas.openxmlformats.org/officeDocument/2006/relationships/printerSettings" Target="../printerSettings/printerSettings853.bin"/><Relationship Id="rId37" Type="http://schemas.openxmlformats.org/officeDocument/2006/relationships/printerSettings" Target="../printerSettings/printerSettings858.bin"/><Relationship Id="rId5" Type="http://schemas.openxmlformats.org/officeDocument/2006/relationships/printerSettings" Target="../printerSettings/printerSettings826.bin"/><Relationship Id="rId15" Type="http://schemas.openxmlformats.org/officeDocument/2006/relationships/printerSettings" Target="../printerSettings/printerSettings836.bin"/><Relationship Id="rId23" Type="http://schemas.openxmlformats.org/officeDocument/2006/relationships/printerSettings" Target="../printerSettings/printerSettings844.bin"/><Relationship Id="rId28" Type="http://schemas.openxmlformats.org/officeDocument/2006/relationships/printerSettings" Target="../printerSettings/printerSettings849.bin"/><Relationship Id="rId36" Type="http://schemas.openxmlformats.org/officeDocument/2006/relationships/printerSettings" Target="../printerSettings/printerSettings857.bin"/><Relationship Id="rId10" Type="http://schemas.openxmlformats.org/officeDocument/2006/relationships/printerSettings" Target="../printerSettings/printerSettings831.bin"/><Relationship Id="rId19" Type="http://schemas.openxmlformats.org/officeDocument/2006/relationships/printerSettings" Target="../printerSettings/printerSettings840.bin"/><Relationship Id="rId31" Type="http://schemas.openxmlformats.org/officeDocument/2006/relationships/printerSettings" Target="../printerSettings/printerSettings852.bin"/><Relationship Id="rId4" Type="http://schemas.openxmlformats.org/officeDocument/2006/relationships/printerSettings" Target="../printerSettings/printerSettings825.bin"/><Relationship Id="rId9" Type="http://schemas.openxmlformats.org/officeDocument/2006/relationships/printerSettings" Target="../printerSettings/printerSettings830.bin"/><Relationship Id="rId14" Type="http://schemas.openxmlformats.org/officeDocument/2006/relationships/printerSettings" Target="../printerSettings/printerSettings835.bin"/><Relationship Id="rId22" Type="http://schemas.openxmlformats.org/officeDocument/2006/relationships/printerSettings" Target="../printerSettings/printerSettings843.bin"/><Relationship Id="rId27" Type="http://schemas.openxmlformats.org/officeDocument/2006/relationships/printerSettings" Target="../printerSettings/printerSettings848.bin"/><Relationship Id="rId30" Type="http://schemas.openxmlformats.org/officeDocument/2006/relationships/printerSettings" Target="../printerSettings/printerSettings851.bin"/><Relationship Id="rId35" Type="http://schemas.openxmlformats.org/officeDocument/2006/relationships/printerSettings" Target="../printerSettings/printerSettings856.bin"/><Relationship Id="rId8" Type="http://schemas.openxmlformats.org/officeDocument/2006/relationships/printerSettings" Target="../printerSettings/printerSettings829.bin"/><Relationship Id="rId3" Type="http://schemas.openxmlformats.org/officeDocument/2006/relationships/printerSettings" Target="../printerSettings/printerSettings824.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867.bin"/><Relationship Id="rId13" Type="http://schemas.openxmlformats.org/officeDocument/2006/relationships/printerSettings" Target="../printerSettings/printerSettings872.bin"/><Relationship Id="rId18" Type="http://schemas.openxmlformats.org/officeDocument/2006/relationships/printerSettings" Target="../printerSettings/printerSettings877.bin"/><Relationship Id="rId26" Type="http://schemas.openxmlformats.org/officeDocument/2006/relationships/printerSettings" Target="../printerSettings/printerSettings885.bin"/><Relationship Id="rId3" Type="http://schemas.openxmlformats.org/officeDocument/2006/relationships/printerSettings" Target="../printerSettings/printerSettings862.bin"/><Relationship Id="rId21" Type="http://schemas.openxmlformats.org/officeDocument/2006/relationships/printerSettings" Target="../printerSettings/printerSettings880.bin"/><Relationship Id="rId7" Type="http://schemas.openxmlformats.org/officeDocument/2006/relationships/printerSettings" Target="../printerSettings/printerSettings866.bin"/><Relationship Id="rId12" Type="http://schemas.openxmlformats.org/officeDocument/2006/relationships/printerSettings" Target="../printerSettings/printerSettings871.bin"/><Relationship Id="rId17" Type="http://schemas.openxmlformats.org/officeDocument/2006/relationships/printerSettings" Target="../printerSettings/printerSettings876.bin"/><Relationship Id="rId25" Type="http://schemas.openxmlformats.org/officeDocument/2006/relationships/printerSettings" Target="../printerSettings/printerSettings884.bin"/><Relationship Id="rId2" Type="http://schemas.openxmlformats.org/officeDocument/2006/relationships/printerSettings" Target="../printerSettings/printerSettings861.bin"/><Relationship Id="rId16" Type="http://schemas.openxmlformats.org/officeDocument/2006/relationships/printerSettings" Target="../printerSettings/printerSettings875.bin"/><Relationship Id="rId20" Type="http://schemas.openxmlformats.org/officeDocument/2006/relationships/printerSettings" Target="../printerSettings/printerSettings879.bin"/><Relationship Id="rId29" Type="http://schemas.openxmlformats.org/officeDocument/2006/relationships/printerSettings" Target="../printerSettings/printerSettings888.bin"/><Relationship Id="rId1" Type="http://schemas.openxmlformats.org/officeDocument/2006/relationships/printerSettings" Target="../printerSettings/printerSettings860.bin"/><Relationship Id="rId6" Type="http://schemas.openxmlformats.org/officeDocument/2006/relationships/printerSettings" Target="../printerSettings/printerSettings865.bin"/><Relationship Id="rId11" Type="http://schemas.openxmlformats.org/officeDocument/2006/relationships/printerSettings" Target="../printerSettings/printerSettings870.bin"/><Relationship Id="rId24" Type="http://schemas.openxmlformats.org/officeDocument/2006/relationships/printerSettings" Target="../printerSettings/printerSettings883.bin"/><Relationship Id="rId5" Type="http://schemas.openxmlformats.org/officeDocument/2006/relationships/printerSettings" Target="../printerSettings/printerSettings864.bin"/><Relationship Id="rId15" Type="http://schemas.openxmlformats.org/officeDocument/2006/relationships/printerSettings" Target="../printerSettings/printerSettings874.bin"/><Relationship Id="rId23" Type="http://schemas.openxmlformats.org/officeDocument/2006/relationships/printerSettings" Target="../printerSettings/printerSettings882.bin"/><Relationship Id="rId28" Type="http://schemas.openxmlformats.org/officeDocument/2006/relationships/printerSettings" Target="../printerSettings/printerSettings887.bin"/><Relationship Id="rId10" Type="http://schemas.openxmlformats.org/officeDocument/2006/relationships/printerSettings" Target="../printerSettings/printerSettings869.bin"/><Relationship Id="rId19" Type="http://schemas.openxmlformats.org/officeDocument/2006/relationships/printerSettings" Target="../printerSettings/printerSettings878.bin"/><Relationship Id="rId4" Type="http://schemas.openxmlformats.org/officeDocument/2006/relationships/printerSettings" Target="../printerSettings/printerSettings863.bin"/><Relationship Id="rId9" Type="http://schemas.openxmlformats.org/officeDocument/2006/relationships/printerSettings" Target="../printerSettings/printerSettings868.bin"/><Relationship Id="rId14" Type="http://schemas.openxmlformats.org/officeDocument/2006/relationships/printerSettings" Target="../printerSettings/printerSettings873.bin"/><Relationship Id="rId22" Type="http://schemas.openxmlformats.org/officeDocument/2006/relationships/printerSettings" Target="../printerSettings/printerSettings881.bin"/><Relationship Id="rId27" Type="http://schemas.openxmlformats.org/officeDocument/2006/relationships/printerSettings" Target="../printerSettings/printerSettings886.bin"/><Relationship Id="rId30"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896.bin"/><Relationship Id="rId3" Type="http://schemas.openxmlformats.org/officeDocument/2006/relationships/printerSettings" Target="../printerSettings/printerSettings891.bin"/><Relationship Id="rId7" Type="http://schemas.openxmlformats.org/officeDocument/2006/relationships/printerSettings" Target="../printerSettings/printerSettings895.bin"/><Relationship Id="rId12" Type="http://schemas.openxmlformats.org/officeDocument/2006/relationships/drawing" Target="../drawings/drawing24.xml"/><Relationship Id="rId2" Type="http://schemas.openxmlformats.org/officeDocument/2006/relationships/printerSettings" Target="../printerSettings/printerSettings890.bin"/><Relationship Id="rId1" Type="http://schemas.openxmlformats.org/officeDocument/2006/relationships/printerSettings" Target="../printerSettings/printerSettings889.bin"/><Relationship Id="rId6" Type="http://schemas.openxmlformats.org/officeDocument/2006/relationships/printerSettings" Target="../printerSettings/printerSettings894.bin"/><Relationship Id="rId11" Type="http://schemas.openxmlformats.org/officeDocument/2006/relationships/printerSettings" Target="../printerSettings/printerSettings899.bin"/><Relationship Id="rId5" Type="http://schemas.openxmlformats.org/officeDocument/2006/relationships/printerSettings" Target="../printerSettings/printerSettings893.bin"/><Relationship Id="rId10" Type="http://schemas.openxmlformats.org/officeDocument/2006/relationships/printerSettings" Target="../printerSettings/printerSettings898.bin"/><Relationship Id="rId4" Type="http://schemas.openxmlformats.org/officeDocument/2006/relationships/printerSettings" Target="../printerSettings/printerSettings892.bin"/><Relationship Id="rId9" Type="http://schemas.openxmlformats.org/officeDocument/2006/relationships/printerSettings" Target="../printerSettings/printerSettings897.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912.bin"/><Relationship Id="rId18" Type="http://schemas.openxmlformats.org/officeDocument/2006/relationships/printerSettings" Target="../printerSettings/printerSettings917.bin"/><Relationship Id="rId26" Type="http://schemas.openxmlformats.org/officeDocument/2006/relationships/printerSettings" Target="../printerSettings/printerSettings925.bin"/><Relationship Id="rId39" Type="http://schemas.openxmlformats.org/officeDocument/2006/relationships/printerSettings" Target="../printerSettings/printerSettings938.bin"/><Relationship Id="rId21" Type="http://schemas.openxmlformats.org/officeDocument/2006/relationships/printerSettings" Target="../printerSettings/printerSettings920.bin"/><Relationship Id="rId34" Type="http://schemas.openxmlformats.org/officeDocument/2006/relationships/printerSettings" Target="../printerSettings/printerSettings933.bin"/><Relationship Id="rId42" Type="http://schemas.openxmlformats.org/officeDocument/2006/relationships/printerSettings" Target="../printerSettings/printerSettings941.bin"/><Relationship Id="rId7" Type="http://schemas.openxmlformats.org/officeDocument/2006/relationships/printerSettings" Target="../printerSettings/printerSettings906.bin"/><Relationship Id="rId2" Type="http://schemas.openxmlformats.org/officeDocument/2006/relationships/printerSettings" Target="../printerSettings/printerSettings901.bin"/><Relationship Id="rId16" Type="http://schemas.openxmlformats.org/officeDocument/2006/relationships/printerSettings" Target="../printerSettings/printerSettings915.bin"/><Relationship Id="rId29" Type="http://schemas.openxmlformats.org/officeDocument/2006/relationships/printerSettings" Target="../printerSettings/printerSettings928.bin"/><Relationship Id="rId1" Type="http://schemas.openxmlformats.org/officeDocument/2006/relationships/printerSettings" Target="../printerSettings/printerSettings900.bin"/><Relationship Id="rId6" Type="http://schemas.openxmlformats.org/officeDocument/2006/relationships/printerSettings" Target="../printerSettings/printerSettings905.bin"/><Relationship Id="rId11" Type="http://schemas.openxmlformats.org/officeDocument/2006/relationships/printerSettings" Target="../printerSettings/printerSettings910.bin"/><Relationship Id="rId24" Type="http://schemas.openxmlformats.org/officeDocument/2006/relationships/printerSettings" Target="../printerSettings/printerSettings923.bin"/><Relationship Id="rId32" Type="http://schemas.openxmlformats.org/officeDocument/2006/relationships/printerSettings" Target="../printerSettings/printerSettings931.bin"/><Relationship Id="rId37" Type="http://schemas.openxmlformats.org/officeDocument/2006/relationships/printerSettings" Target="../printerSettings/printerSettings936.bin"/><Relationship Id="rId40" Type="http://schemas.openxmlformats.org/officeDocument/2006/relationships/printerSettings" Target="../printerSettings/printerSettings939.bin"/><Relationship Id="rId45" Type="http://schemas.openxmlformats.org/officeDocument/2006/relationships/drawing" Target="../drawings/drawing25.xml"/><Relationship Id="rId5" Type="http://schemas.openxmlformats.org/officeDocument/2006/relationships/printerSettings" Target="../printerSettings/printerSettings904.bin"/><Relationship Id="rId15" Type="http://schemas.openxmlformats.org/officeDocument/2006/relationships/printerSettings" Target="../printerSettings/printerSettings914.bin"/><Relationship Id="rId23" Type="http://schemas.openxmlformats.org/officeDocument/2006/relationships/printerSettings" Target="../printerSettings/printerSettings922.bin"/><Relationship Id="rId28" Type="http://schemas.openxmlformats.org/officeDocument/2006/relationships/printerSettings" Target="../printerSettings/printerSettings927.bin"/><Relationship Id="rId36" Type="http://schemas.openxmlformats.org/officeDocument/2006/relationships/printerSettings" Target="../printerSettings/printerSettings935.bin"/><Relationship Id="rId10" Type="http://schemas.openxmlformats.org/officeDocument/2006/relationships/printerSettings" Target="../printerSettings/printerSettings909.bin"/><Relationship Id="rId19" Type="http://schemas.openxmlformats.org/officeDocument/2006/relationships/printerSettings" Target="../printerSettings/printerSettings918.bin"/><Relationship Id="rId31" Type="http://schemas.openxmlformats.org/officeDocument/2006/relationships/printerSettings" Target="../printerSettings/printerSettings930.bin"/><Relationship Id="rId44" Type="http://schemas.openxmlformats.org/officeDocument/2006/relationships/printerSettings" Target="../printerSettings/printerSettings943.bin"/><Relationship Id="rId4" Type="http://schemas.openxmlformats.org/officeDocument/2006/relationships/printerSettings" Target="../printerSettings/printerSettings903.bin"/><Relationship Id="rId9" Type="http://schemas.openxmlformats.org/officeDocument/2006/relationships/printerSettings" Target="../printerSettings/printerSettings908.bin"/><Relationship Id="rId14" Type="http://schemas.openxmlformats.org/officeDocument/2006/relationships/printerSettings" Target="../printerSettings/printerSettings913.bin"/><Relationship Id="rId22" Type="http://schemas.openxmlformats.org/officeDocument/2006/relationships/printerSettings" Target="../printerSettings/printerSettings921.bin"/><Relationship Id="rId27" Type="http://schemas.openxmlformats.org/officeDocument/2006/relationships/printerSettings" Target="../printerSettings/printerSettings926.bin"/><Relationship Id="rId30" Type="http://schemas.openxmlformats.org/officeDocument/2006/relationships/printerSettings" Target="../printerSettings/printerSettings929.bin"/><Relationship Id="rId35" Type="http://schemas.openxmlformats.org/officeDocument/2006/relationships/printerSettings" Target="../printerSettings/printerSettings934.bin"/><Relationship Id="rId43" Type="http://schemas.openxmlformats.org/officeDocument/2006/relationships/printerSettings" Target="../printerSettings/printerSettings942.bin"/><Relationship Id="rId8" Type="http://schemas.openxmlformats.org/officeDocument/2006/relationships/printerSettings" Target="../printerSettings/printerSettings907.bin"/><Relationship Id="rId3" Type="http://schemas.openxmlformats.org/officeDocument/2006/relationships/printerSettings" Target="../printerSettings/printerSettings902.bin"/><Relationship Id="rId12" Type="http://schemas.openxmlformats.org/officeDocument/2006/relationships/printerSettings" Target="../printerSettings/printerSettings911.bin"/><Relationship Id="rId17" Type="http://schemas.openxmlformats.org/officeDocument/2006/relationships/printerSettings" Target="../printerSettings/printerSettings916.bin"/><Relationship Id="rId25" Type="http://schemas.openxmlformats.org/officeDocument/2006/relationships/printerSettings" Target="../printerSettings/printerSettings924.bin"/><Relationship Id="rId33" Type="http://schemas.openxmlformats.org/officeDocument/2006/relationships/printerSettings" Target="../printerSettings/printerSettings932.bin"/><Relationship Id="rId38" Type="http://schemas.openxmlformats.org/officeDocument/2006/relationships/printerSettings" Target="../printerSettings/printerSettings937.bin"/><Relationship Id="rId20" Type="http://schemas.openxmlformats.org/officeDocument/2006/relationships/printerSettings" Target="../printerSettings/printerSettings919.bin"/><Relationship Id="rId41" Type="http://schemas.openxmlformats.org/officeDocument/2006/relationships/printerSettings" Target="../printerSettings/printerSettings940.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956.bin"/><Relationship Id="rId18" Type="http://schemas.openxmlformats.org/officeDocument/2006/relationships/printerSettings" Target="../printerSettings/printerSettings961.bin"/><Relationship Id="rId26" Type="http://schemas.openxmlformats.org/officeDocument/2006/relationships/printerSettings" Target="../printerSettings/printerSettings969.bin"/><Relationship Id="rId39" Type="http://schemas.openxmlformats.org/officeDocument/2006/relationships/printerSettings" Target="../printerSettings/printerSettings982.bin"/><Relationship Id="rId21" Type="http://schemas.openxmlformats.org/officeDocument/2006/relationships/printerSettings" Target="../printerSettings/printerSettings964.bin"/><Relationship Id="rId34" Type="http://schemas.openxmlformats.org/officeDocument/2006/relationships/printerSettings" Target="../printerSettings/printerSettings977.bin"/><Relationship Id="rId7" Type="http://schemas.openxmlformats.org/officeDocument/2006/relationships/printerSettings" Target="../printerSettings/printerSettings950.bin"/><Relationship Id="rId2" Type="http://schemas.openxmlformats.org/officeDocument/2006/relationships/printerSettings" Target="../printerSettings/printerSettings945.bin"/><Relationship Id="rId16" Type="http://schemas.openxmlformats.org/officeDocument/2006/relationships/printerSettings" Target="../printerSettings/printerSettings959.bin"/><Relationship Id="rId20" Type="http://schemas.openxmlformats.org/officeDocument/2006/relationships/printerSettings" Target="../printerSettings/printerSettings963.bin"/><Relationship Id="rId29" Type="http://schemas.openxmlformats.org/officeDocument/2006/relationships/printerSettings" Target="../printerSettings/printerSettings972.bin"/><Relationship Id="rId41" Type="http://schemas.openxmlformats.org/officeDocument/2006/relationships/drawing" Target="../drawings/drawing26.xml"/><Relationship Id="rId1" Type="http://schemas.openxmlformats.org/officeDocument/2006/relationships/printerSettings" Target="../printerSettings/printerSettings944.bin"/><Relationship Id="rId6" Type="http://schemas.openxmlformats.org/officeDocument/2006/relationships/printerSettings" Target="../printerSettings/printerSettings949.bin"/><Relationship Id="rId11" Type="http://schemas.openxmlformats.org/officeDocument/2006/relationships/printerSettings" Target="../printerSettings/printerSettings954.bin"/><Relationship Id="rId24" Type="http://schemas.openxmlformats.org/officeDocument/2006/relationships/printerSettings" Target="../printerSettings/printerSettings967.bin"/><Relationship Id="rId32" Type="http://schemas.openxmlformats.org/officeDocument/2006/relationships/printerSettings" Target="../printerSettings/printerSettings975.bin"/><Relationship Id="rId37" Type="http://schemas.openxmlformats.org/officeDocument/2006/relationships/printerSettings" Target="../printerSettings/printerSettings980.bin"/><Relationship Id="rId40" Type="http://schemas.openxmlformats.org/officeDocument/2006/relationships/printerSettings" Target="../printerSettings/printerSettings983.bin"/><Relationship Id="rId5" Type="http://schemas.openxmlformats.org/officeDocument/2006/relationships/printerSettings" Target="../printerSettings/printerSettings948.bin"/><Relationship Id="rId15" Type="http://schemas.openxmlformats.org/officeDocument/2006/relationships/printerSettings" Target="../printerSettings/printerSettings958.bin"/><Relationship Id="rId23" Type="http://schemas.openxmlformats.org/officeDocument/2006/relationships/printerSettings" Target="../printerSettings/printerSettings966.bin"/><Relationship Id="rId28" Type="http://schemas.openxmlformats.org/officeDocument/2006/relationships/printerSettings" Target="../printerSettings/printerSettings971.bin"/><Relationship Id="rId36" Type="http://schemas.openxmlformats.org/officeDocument/2006/relationships/printerSettings" Target="../printerSettings/printerSettings979.bin"/><Relationship Id="rId10" Type="http://schemas.openxmlformats.org/officeDocument/2006/relationships/printerSettings" Target="../printerSettings/printerSettings953.bin"/><Relationship Id="rId19" Type="http://schemas.openxmlformats.org/officeDocument/2006/relationships/printerSettings" Target="../printerSettings/printerSettings962.bin"/><Relationship Id="rId31" Type="http://schemas.openxmlformats.org/officeDocument/2006/relationships/printerSettings" Target="../printerSettings/printerSettings974.bin"/><Relationship Id="rId4" Type="http://schemas.openxmlformats.org/officeDocument/2006/relationships/printerSettings" Target="../printerSettings/printerSettings947.bin"/><Relationship Id="rId9" Type="http://schemas.openxmlformats.org/officeDocument/2006/relationships/printerSettings" Target="../printerSettings/printerSettings952.bin"/><Relationship Id="rId14" Type="http://schemas.openxmlformats.org/officeDocument/2006/relationships/printerSettings" Target="../printerSettings/printerSettings957.bin"/><Relationship Id="rId22" Type="http://schemas.openxmlformats.org/officeDocument/2006/relationships/printerSettings" Target="../printerSettings/printerSettings965.bin"/><Relationship Id="rId27" Type="http://schemas.openxmlformats.org/officeDocument/2006/relationships/printerSettings" Target="../printerSettings/printerSettings970.bin"/><Relationship Id="rId30" Type="http://schemas.openxmlformats.org/officeDocument/2006/relationships/printerSettings" Target="../printerSettings/printerSettings973.bin"/><Relationship Id="rId35" Type="http://schemas.openxmlformats.org/officeDocument/2006/relationships/printerSettings" Target="../printerSettings/printerSettings978.bin"/><Relationship Id="rId8" Type="http://schemas.openxmlformats.org/officeDocument/2006/relationships/printerSettings" Target="../printerSettings/printerSettings951.bin"/><Relationship Id="rId3" Type="http://schemas.openxmlformats.org/officeDocument/2006/relationships/printerSettings" Target="../printerSettings/printerSettings946.bin"/><Relationship Id="rId12" Type="http://schemas.openxmlformats.org/officeDocument/2006/relationships/printerSettings" Target="../printerSettings/printerSettings955.bin"/><Relationship Id="rId17" Type="http://schemas.openxmlformats.org/officeDocument/2006/relationships/printerSettings" Target="../printerSettings/printerSettings960.bin"/><Relationship Id="rId25" Type="http://schemas.openxmlformats.org/officeDocument/2006/relationships/printerSettings" Target="../printerSettings/printerSettings968.bin"/><Relationship Id="rId33" Type="http://schemas.openxmlformats.org/officeDocument/2006/relationships/printerSettings" Target="../printerSettings/printerSettings976.bin"/><Relationship Id="rId38" Type="http://schemas.openxmlformats.org/officeDocument/2006/relationships/printerSettings" Target="../printerSettings/printerSettings981.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996.bin"/><Relationship Id="rId18" Type="http://schemas.openxmlformats.org/officeDocument/2006/relationships/printerSettings" Target="../printerSettings/printerSettings1001.bin"/><Relationship Id="rId26" Type="http://schemas.openxmlformats.org/officeDocument/2006/relationships/printerSettings" Target="../printerSettings/printerSettings1009.bin"/><Relationship Id="rId39" Type="http://schemas.openxmlformats.org/officeDocument/2006/relationships/printerSettings" Target="../printerSettings/printerSettings1022.bin"/><Relationship Id="rId21" Type="http://schemas.openxmlformats.org/officeDocument/2006/relationships/printerSettings" Target="../printerSettings/printerSettings1004.bin"/><Relationship Id="rId34" Type="http://schemas.openxmlformats.org/officeDocument/2006/relationships/printerSettings" Target="../printerSettings/printerSettings1017.bin"/><Relationship Id="rId7" Type="http://schemas.openxmlformats.org/officeDocument/2006/relationships/printerSettings" Target="../printerSettings/printerSettings990.bin"/><Relationship Id="rId12" Type="http://schemas.openxmlformats.org/officeDocument/2006/relationships/printerSettings" Target="../printerSettings/printerSettings995.bin"/><Relationship Id="rId17" Type="http://schemas.openxmlformats.org/officeDocument/2006/relationships/printerSettings" Target="../printerSettings/printerSettings1000.bin"/><Relationship Id="rId25" Type="http://schemas.openxmlformats.org/officeDocument/2006/relationships/printerSettings" Target="../printerSettings/printerSettings1008.bin"/><Relationship Id="rId33" Type="http://schemas.openxmlformats.org/officeDocument/2006/relationships/printerSettings" Target="../printerSettings/printerSettings1016.bin"/><Relationship Id="rId38" Type="http://schemas.openxmlformats.org/officeDocument/2006/relationships/printerSettings" Target="../printerSettings/printerSettings1021.bin"/><Relationship Id="rId2" Type="http://schemas.openxmlformats.org/officeDocument/2006/relationships/printerSettings" Target="../printerSettings/printerSettings985.bin"/><Relationship Id="rId16" Type="http://schemas.openxmlformats.org/officeDocument/2006/relationships/printerSettings" Target="../printerSettings/printerSettings999.bin"/><Relationship Id="rId20" Type="http://schemas.openxmlformats.org/officeDocument/2006/relationships/printerSettings" Target="../printerSettings/printerSettings1003.bin"/><Relationship Id="rId29" Type="http://schemas.openxmlformats.org/officeDocument/2006/relationships/printerSettings" Target="../printerSettings/printerSettings1012.bin"/><Relationship Id="rId1" Type="http://schemas.openxmlformats.org/officeDocument/2006/relationships/printerSettings" Target="../printerSettings/printerSettings984.bin"/><Relationship Id="rId6" Type="http://schemas.openxmlformats.org/officeDocument/2006/relationships/printerSettings" Target="../printerSettings/printerSettings989.bin"/><Relationship Id="rId11" Type="http://schemas.openxmlformats.org/officeDocument/2006/relationships/printerSettings" Target="../printerSettings/printerSettings994.bin"/><Relationship Id="rId24" Type="http://schemas.openxmlformats.org/officeDocument/2006/relationships/printerSettings" Target="../printerSettings/printerSettings1007.bin"/><Relationship Id="rId32" Type="http://schemas.openxmlformats.org/officeDocument/2006/relationships/printerSettings" Target="../printerSettings/printerSettings1015.bin"/><Relationship Id="rId37" Type="http://schemas.openxmlformats.org/officeDocument/2006/relationships/printerSettings" Target="../printerSettings/printerSettings1020.bin"/><Relationship Id="rId40" Type="http://schemas.openxmlformats.org/officeDocument/2006/relationships/printerSettings" Target="../printerSettings/printerSettings1023.bin"/><Relationship Id="rId5" Type="http://schemas.openxmlformats.org/officeDocument/2006/relationships/printerSettings" Target="../printerSettings/printerSettings988.bin"/><Relationship Id="rId15" Type="http://schemas.openxmlformats.org/officeDocument/2006/relationships/printerSettings" Target="../printerSettings/printerSettings998.bin"/><Relationship Id="rId23" Type="http://schemas.openxmlformats.org/officeDocument/2006/relationships/printerSettings" Target="../printerSettings/printerSettings1006.bin"/><Relationship Id="rId28" Type="http://schemas.openxmlformats.org/officeDocument/2006/relationships/printerSettings" Target="../printerSettings/printerSettings1011.bin"/><Relationship Id="rId36" Type="http://schemas.openxmlformats.org/officeDocument/2006/relationships/printerSettings" Target="../printerSettings/printerSettings1019.bin"/><Relationship Id="rId10" Type="http://schemas.openxmlformats.org/officeDocument/2006/relationships/printerSettings" Target="../printerSettings/printerSettings993.bin"/><Relationship Id="rId19" Type="http://schemas.openxmlformats.org/officeDocument/2006/relationships/printerSettings" Target="../printerSettings/printerSettings1002.bin"/><Relationship Id="rId31" Type="http://schemas.openxmlformats.org/officeDocument/2006/relationships/printerSettings" Target="../printerSettings/printerSettings1014.bin"/><Relationship Id="rId4" Type="http://schemas.openxmlformats.org/officeDocument/2006/relationships/printerSettings" Target="../printerSettings/printerSettings987.bin"/><Relationship Id="rId9" Type="http://schemas.openxmlformats.org/officeDocument/2006/relationships/printerSettings" Target="../printerSettings/printerSettings992.bin"/><Relationship Id="rId14" Type="http://schemas.openxmlformats.org/officeDocument/2006/relationships/printerSettings" Target="../printerSettings/printerSettings997.bin"/><Relationship Id="rId22" Type="http://schemas.openxmlformats.org/officeDocument/2006/relationships/printerSettings" Target="../printerSettings/printerSettings1005.bin"/><Relationship Id="rId27" Type="http://schemas.openxmlformats.org/officeDocument/2006/relationships/printerSettings" Target="../printerSettings/printerSettings1010.bin"/><Relationship Id="rId30" Type="http://schemas.openxmlformats.org/officeDocument/2006/relationships/printerSettings" Target="../printerSettings/printerSettings1013.bin"/><Relationship Id="rId35" Type="http://schemas.openxmlformats.org/officeDocument/2006/relationships/printerSettings" Target="../printerSettings/printerSettings1018.bin"/><Relationship Id="rId8" Type="http://schemas.openxmlformats.org/officeDocument/2006/relationships/printerSettings" Target="../printerSettings/printerSettings991.bin"/><Relationship Id="rId3" Type="http://schemas.openxmlformats.org/officeDocument/2006/relationships/printerSettings" Target="../printerSettings/printerSettings98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96.bin"/><Relationship Id="rId13" Type="http://schemas.openxmlformats.org/officeDocument/2006/relationships/printerSettings" Target="../printerSettings/printerSettings101.bin"/><Relationship Id="rId18" Type="http://schemas.openxmlformats.org/officeDocument/2006/relationships/printerSettings" Target="../printerSettings/printerSettings106.bin"/><Relationship Id="rId3" Type="http://schemas.openxmlformats.org/officeDocument/2006/relationships/printerSettings" Target="../printerSettings/printerSettings91.bin"/><Relationship Id="rId21" Type="http://schemas.openxmlformats.org/officeDocument/2006/relationships/printerSettings" Target="../printerSettings/printerSettings109.bin"/><Relationship Id="rId7" Type="http://schemas.openxmlformats.org/officeDocument/2006/relationships/printerSettings" Target="../printerSettings/printerSettings95.bin"/><Relationship Id="rId12" Type="http://schemas.openxmlformats.org/officeDocument/2006/relationships/printerSettings" Target="../printerSettings/printerSettings100.bin"/><Relationship Id="rId17" Type="http://schemas.openxmlformats.org/officeDocument/2006/relationships/printerSettings" Target="../printerSettings/printerSettings105.bin"/><Relationship Id="rId2" Type="http://schemas.openxmlformats.org/officeDocument/2006/relationships/printerSettings" Target="../printerSettings/printerSettings90.bin"/><Relationship Id="rId16" Type="http://schemas.openxmlformats.org/officeDocument/2006/relationships/printerSettings" Target="../printerSettings/printerSettings104.bin"/><Relationship Id="rId20" Type="http://schemas.openxmlformats.org/officeDocument/2006/relationships/printerSettings" Target="../printerSettings/printerSettings108.bin"/><Relationship Id="rId1" Type="http://schemas.openxmlformats.org/officeDocument/2006/relationships/printerSettings" Target="../printerSettings/printerSettings89.bin"/><Relationship Id="rId6" Type="http://schemas.openxmlformats.org/officeDocument/2006/relationships/printerSettings" Target="../printerSettings/printerSettings94.bin"/><Relationship Id="rId11" Type="http://schemas.openxmlformats.org/officeDocument/2006/relationships/printerSettings" Target="../printerSettings/printerSettings99.bin"/><Relationship Id="rId24" Type="http://schemas.openxmlformats.org/officeDocument/2006/relationships/drawing" Target="../drawings/drawing2.xml"/><Relationship Id="rId5" Type="http://schemas.openxmlformats.org/officeDocument/2006/relationships/printerSettings" Target="../printerSettings/printerSettings93.bin"/><Relationship Id="rId15" Type="http://schemas.openxmlformats.org/officeDocument/2006/relationships/printerSettings" Target="../printerSettings/printerSettings103.bin"/><Relationship Id="rId23" Type="http://schemas.openxmlformats.org/officeDocument/2006/relationships/printerSettings" Target="../printerSettings/printerSettings111.bin"/><Relationship Id="rId10" Type="http://schemas.openxmlformats.org/officeDocument/2006/relationships/printerSettings" Target="../printerSettings/printerSettings98.bin"/><Relationship Id="rId19" Type="http://schemas.openxmlformats.org/officeDocument/2006/relationships/printerSettings" Target="../printerSettings/printerSettings107.bin"/><Relationship Id="rId4" Type="http://schemas.openxmlformats.org/officeDocument/2006/relationships/printerSettings" Target="../printerSettings/printerSettings92.bin"/><Relationship Id="rId9" Type="http://schemas.openxmlformats.org/officeDocument/2006/relationships/printerSettings" Target="../printerSettings/printerSettings97.bin"/><Relationship Id="rId14" Type="http://schemas.openxmlformats.org/officeDocument/2006/relationships/printerSettings" Target="../printerSettings/printerSettings102.bin"/><Relationship Id="rId22" Type="http://schemas.openxmlformats.org/officeDocument/2006/relationships/printerSettings" Target="../printerSettings/printerSettings110.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9" Type="http://schemas.openxmlformats.org/officeDocument/2006/relationships/printerSettings" Target="../printerSettings/printerSettings150.bin"/><Relationship Id="rId21" Type="http://schemas.openxmlformats.org/officeDocument/2006/relationships/printerSettings" Target="../printerSettings/printerSettings132.bin"/><Relationship Id="rId34" Type="http://schemas.openxmlformats.org/officeDocument/2006/relationships/printerSettings" Target="../printerSettings/printerSettings145.bin"/><Relationship Id="rId42" Type="http://schemas.openxmlformats.org/officeDocument/2006/relationships/printerSettings" Target="../printerSettings/printerSettings153.bin"/><Relationship Id="rId7" Type="http://schemas.openxmlformats.org/officeDocument/2006/relationships/printerSettings" Target="../printerSettings/printerSettings118.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32" Type="http://schemas.openxmlformats.org/officeDocument/2006/relationships/printerSettings" Target="../printerSettings/printerSettings143.bin"/><Relationship Id="rId37" Type="http://schemas.openxmlformats.org/officeDocument/2006/relationships/printerSettings" Target="../printerSettings/printerSettings148.bin"/><Relationship Id="rId40" Type="http://schemas.openxmlformats.org/officeDocument/2006/relationships/printerSettings" Target="../printerSettings/printerSettings151.bin"/><Relationship Id="rId45" Type="http://schemas.openxmlformats.org/officeDocument/2006/relationships/drawing" Target="../drawings/drawing3.xml"/><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36" Type="http://schemas.openxmlformats.org/officeDocument/2006/relationships/printerSettings" Target="../printerSettings/printerSettings147.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31" Type="http://schemas.openxmlformats.org/officeDocument/2006/relationships/printerSettings" Target="../printerSettings/printerSettings142.bin"/><Relationship Id="rId44" Type="http://schemas.openxmlformats.org/officeDocument/2006/relationships/printerSettings" Target="../printerSettings/printerSettings155.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printerSettings" Target="../printerSettings/printerSettings141.bin"/><Relationship Id="rId35" Type="http://schemas.openxmlformats.org/officeDocument/2006/relationships/printerSettings" Target="../printerSettings/printerSettings146.bin"/><Relationship Id="rId43" Type="http://schemas.openxmlformats.org/officeDocument/2006/relationships/printerSettings" Target="../printerSettings/printerSettings154.bin"/><Relationship Id="rId8" Type="http://schemas.openxmlformats.org/officeDocument/2006/relationships/printerSettings" Target="../printerSettings/printerSettings119.bin"/><Relationship Id="rId3" Type="http://schemas.openxmlformats.org/officeDocument/2006/relationships/printerSettings" Target="../printerSettings/printerSettings114.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33" Type="http://schemas.openxmlformats.org/officeDocument/2006/relationships/printerSettings" Target="../printerSettings/printerSettings144.bin"/><Relationship Id="rId38" Type="http://schemas.openxmlformats.org/officeDocument/2006/relationships/printerSettings" Target="../printerSettings/printerSettings149.bin"/><Relationship Id="rId20" Type="http://schemas.openxmlformats.org/officeDocument/2006/relationships/printerSettings" Target="../printerSettings/printerSettings131.bin"/><Relationship Id="rId41" Type="http://schemas.openxmlformats.org/officeDocument/2006/relationships/printerSettings" Target="../printerSettings/printerSettings152.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xml"/><Relationship Id="rId21" Type="http://schemas.openxmlformats.org/officeDocument/2006/relationships/printerSettings" Target="../printerSettings/printerSettings176.bin"/><Relationship Id="rId42" Type="http://schemas.openxmlformats.org/officeDocument/2006/relationships/ctrlProp" Target="../ctrlProps/ctrlProp18.xml"/><Relationship Id="rId47" Type="http://schemas.openxmlformats.org/officeDocument/2006/relationships/ctrlProp" Target="../ctrlProps/ctrlProp23.xml"/><Relationship Id="rId63" Type="http://schemas.openxmlformats.org/officeDocument/2006/relationships/ctrlProp" Target="../ctrlProps/ctrlProp39.xml"/><Relationship Id="rId68" Type="http://schemas.openxmlformats.org/officeDocument/2006/relationships/ctrlProp" Target="../ctrlProps/ctrlProp44.xml"/><Relationship Id="rId84" Type="http://schemas.openxmlformats.org/officeDocument/2006/relationships/ctrlProp" Target="../ctrlProps/ctrlProp60.xml"/><Relationship Id="rId89" Type="http://schemas.openxmlformats.org/officeDocument/2006/relationships/ctrlProp" Target="../ctrlProps/ctrlProp65.xml"/><Relationship Id="rId16" Type="http://schemas.openxmlformats.org/officeDocument/2006/relationships/printerSettings" Target="../printerSettings/printerSettings171.bin"/><Relationship Id="rId11" Type="http://schemas.openxmlformats.org/officeDocument/2006/relationships/printerSettings" Target="../printerSettings/printerSettings166.bin"/><Relationship Id="rId32" Type="http://schemas.openxmlformats.org/officeDocument/2006/relationships/ctrlProp" Target="../ctrlProps/ctrlProp8.xml"/><Relationship Id="rId37" Type="http://schemas.openxmlformats.org/officeDocument/2006/relationships/ctrlProp" Target="../ctrlProps/ctrlProp13.xml"/><Relationship Id="rId53" Type="http://schemas.openxmlformats.org/officeDocument/2006/relationships/ctrlProp" Target="../ctrlProps/ctrlProp29.xml"/><Relationship Id="rId58" Type="http://schemas.openxmlformats.org/officeDocument/2006/relationships/ctrlProp" Target="../ctrlProps/ctrlProp34.xml"/><Relationship Id="rId74" Type="http://schemas.openxmlformats.org/officeDocument/2006/relationships/ctrlProp" Target="../ctrlProps/ctrlProp50.xml"/><Relationship Id="rId79" Type="http://schemas.openxmlformats.org/officeDocument/2006/relationships/ctrlProp" Target="../ctrlProps/ctrlProp55.xml"/><Relationship Id="rId5" Type="http://schemas.openxmlformats.org/officeDocument/2006/relationships/printerSettings" Target="../printerSettings/printerSettings160.bin"/><Relationship Id="rId90" Type="http://schemas.openxmlformats.org/officeDocument/2006/relationships/ctrlProp" Target="../ctrlProps/ctrlProp66.xml"/><Relationship Id="rId95" Type="http://schemas.openxmlformats.org/officeDocument/2006/relationships/ctrlProp" Target="../ctrlProps/ctrlProp71.xml"/><Relationship Id="rId22" Type="http://schemas.openxmlformats.org/officeDocument/2006/relationships/printerSettings" Target="../printerSettings/printerSettings177.bin"/><Relationship Id="rId27" Type="http://schemas.openxmlformats.org/officeDocument/2006/relationships/ctrlProp" Target="../ctrlProps/ctrlProp3.xml"/><Relationship Id="rId43" Type="http://schemas.openxmlformats.org/officeDocument/2006/relationships/ctrlProp" Target="../ctrlProps/ctrlProp19.xml"/><Relationship Id="rId48" Type="http://schemas.openxmlformats.org/officeDocument/2006/relationships/ctrlProp" Target="../ctrlProps/ctrlProp24.xml"/><Relationship Id="rId64" Type="http://schemas.openxmlformats.org/officeDocument/2006/relationships/ctrlProp" Target="../ctrlProps/ctrlProp40.xml"/><Relationship Id="rId69" Type="http://schemas.openxmlformats.org/officeDocument/2006/relationships/ctrlProp" Target="../ctrlProps/ctrlProp45.xml"/><Relationship Id="rId8" Type="http://schemas.openxmlformats.org/officeDocument/2006/relationships/printerSettings" Target="../printerSettings/printerSettings163.bin"/><Relationship Id="rId51" Type="http://schemas.openxmlformats.org/officeDocument/2006/relationships/ctrlProp" Target="../ctrlProps/ctrlProp27.xml"/><Relationship Id="rId72" Type="http://schemas.openxmlformats.org/officeDocument/2006/relationships/ctrlProp" Target="../ctrlProps/ctrlProp48.xml"/><Relationship Id="rId80" Type="http://schemas.openxmlformats.org/officeDocument/2006/relationships/ctrlProp" Target="../ctrlProps/ctrlProp56.xml"/><Relationship Id="rId85" Type="http://schemas.openxmlformats.org/officeDocument/2006/relationships/ctrlProp" Target="../ctrlProps/ctrlProp61.xml"/><Relationship Id="rId93" Type="http://schemas.openxmlformats.org/officeDocument/2006/relationships/ctrlProp" Target="../ctrlProps/ctrlProp69.xml"/><Relationship Id="rId3" Type="http://schemas.openxmlformats.org/officeDocument/2006/relationships/printerSettings" Target="../printerSettings/printerSettings158.bin"/><Relationship Id="rId12" Type="http://schemas.openxmlformats.org/officeDocument/2006/relationships/printerSettings" Target="../printerSettings/printerSettings167.bin"/><Relationship Id="rId17" Type="http://schemas.openxmlformats.org/officeDocument/2006/relationships/printerSettings" Target="../printerSettings/printerSettings172.bin"/><Relationship Id="rId25" Type="http://schemas.openxmlformats.org/officeDocument/2006/relationships/ctrlProp" Target="../ctrlProps/ctrlProp1.xml"/><Relationship Id="rId33" Type="http://schemas.openxmlformats.org/officeDocument/2006/relationships/ctrlProp" Target="../ctrlProps/ctrlProp9.xml"/><Relationship Id="rId38" Type="http://schemas.openxmlformats.org/officeDocument/2006/relationships/ctrlProp" Target="../ctrlProps/ctrlProp14.xml"/><Relationship Id="rId46" Type="http://schemas.openxmlformats.org/officeDocument/2006/relationships/ctrlProp" Target="../ctrlProps/ctrlProp22.xml"/><Relationship Id="rId59" Type="http://schemas.openxmlformats.org/officeDocument/2006/relationships/ctrlProp" Target="../ctrlProps/ctrlProp35.xml"/><Relationship Id="rId67" Type="http://schemas.openxmlformats.org/officeDocument/2006/relationships/ctrlProp" Target="../ctrlProps/ctrlProp43.xml"/><Relationship Id="rId20" Type="http://schemas.openxmlformats.org/officeDocument/2006/relationships/printerSettings" Target="../printerSettings/printerSettings175.bin"/><Relationship Id="rId41" Type="http://schemas.openxmlformats.org/officeDocument/2006/relationships/ctrlProp" Target="../ctrlProps/ctrlProp17.xml"/><Relationship Id="rId54" Type="http://schemas.openxmlformats.org/officeDocument/2006/relationships/ctrlProp" Target="../ctrlProps/ctrlProp30.xml"/><Relationship Id="rId62" Type="http://schemas.openxmlformats.org/officeDocument/2006/relationships/ctrlProp" Target="../ctrlProps/ctrlProp38.xml"/><Relationship Id="rId70" Type="http://schemas.openxmlformats.org/officeDocument/2006/relationships/ctrlProp" Target="../ctrlProps/ctrlProp46.xml"/><Relationship Id="rId75" Type="http://schemas.openxmlformats.org/officeDocument/2006/relationships/ctrlProp" Target="../ctrlProps/ctrlProp51.xml"/><Relationship Id="rId83" Type="http://schemas.openxmlformats.org/officeDocument/2006/relationships/ctrlProp" Target="../ctrlProps/ctrlProp59.xml"/><Relationship Id="rId88" Type="http://schemas.openxmlformats.org/officeDocument/2006/relationships/ctrlProp" Target="../ctrlProps/ctrlProp64.xml"/><Relationship Id="rId91" Type="http://schemas.openxmlformats.org/officeDocument/2006/relationships/ctrlProp" Target="../ctrlProps/ctrlProp67.xml"/><Relationship Id="rId96" Type="http://schemas.openxmlformats.org/officeDocument/2006/relationships/ctrlProp" Target="../ctrlProps/ctrlProp72.xml"/><Relationship Id="rId1" Type="http://schemas.openxmlformats.org/officeDocument/2006/relationships/printerSettings" Target="../printerSettings/printerSettings156.bin"/><Relationship Id="rId6" Type="http://schemas.openxmlformats.org/officeDocument/2006/relationships/printerSettings" Target="../printerSettings/printerSettings161.bin"/><Relationship Id="rId15" Type="http://schemas.openxmlformats.org/officeDocument/2006/relationships/printerSettings" Target="../printerSettings/printerSettings170.bin"/><Relationship Id="rId23" Type="http://schemas.openxmlformats.org/officeDocument/2006/relationships/drawing" Target="../drawings/drawing4.xml"/><Relationship Id="rId28" Type="http://schemas.openxmlformats.org/officeDocument/2006/relationships/ctrlProp" Target="../ctrlProps/ctrlProp4.xml"/><Relationship Id="rId36" Type="http://schemas.openxmlformats.org/officeDocument/2006/relationships/ctrlProp" Target="../ctrlProps/ctrlProp12.xml"/><Relationship Id="rId49" Type="http://schemas.openxmlformats.org/officeDocument/2006/relationships/ctrlProp" Target="../ctrlProps/ctrlProp25.xml"/><Relationship Id="rId57" Type="http://schemas.openxmlformats.org/officeDocument/2006/relationships/ctrlProp" Target="../ctrlProps/ctrlProp33.xml"/><Relationship Id="rId10" Type="http://schemas.openxmlformats.org/officeDocument/2006/relationships/printerSettings" Target="../printerSettings/printerSettings165.bin"/><Relationship Id="rId31" Type="http://schemas.openxmlformats.org/officeDocument/2006/relationships/ctrlProp" Target="../ctrlProps/ctrlProp7.xml"/><Relationship Id="rId44" Type="http://schemas.openxmlformats.org/officeDocument/2006/relationships/ctrlProp" Target="../ctrlProps/ctrlProp20.xml"/><Relationship Id="rId52" Type="http://schemas.openxmlformats.org/officeDocument/2006/relationships/ctrlProp" Target="../ctrlProps/ctrlProp28.xml"/><Relationship Id="rId60" Type="http://schemas.openxmlformats.org/officeDocument/2006/relationships/ctrlProp" Target="../ctrlProps/ctrlProp36.xml"/><Relationship Id="rId65" Type="http://schemas.openxmlformats.org/officeDocument/2006/relationships/ctrlProp" Target="../ctrlProps/ctrlProp41.xml"/><Relationship Id="rId73" Type="http://schemas.openxmlformats.org/officeDocument/2006/relationships/ctrlProp" Target="../ctrlProps/ctrlProp49.xml"/><Relationship Id="rId78" Type="http://schemas.openxmlformats.org/officeDocument/2006/relationships/ctrlProp" Target="../ctrlProps/ctrlProp54.xml"/><Relationship Id="rId81" Type="http://schemas.openxmlformats.org/officeDocument/2006/relationships/ctrlProp" Target="../ctrlProps/ctrlProp57.xml"/><Relationship Id="rId86" Type="http://schemas.openxmlformats.org/officeDocument/2006/relationships/ctrlProp" Target="../ctrlProps/ctrlProp62.xml"/><Relationship Id="rId94" Type="http://schemas.openxmlformats.org/officeDocument/2006/relationships/ctrlProp" Target="../ctrlProps/ctrlProp70.xml"/><Relationship Id="rId4" Type="http://schemas.openxmlformats.org/officeDocument/2006/relationships/printerSettings" Target="../printerSettings/printerSettings159.bin"/><Relationship Id="rId9" Type="http://schemas.openxmlformats.org/officeDocument/2006/relationships/printerSettings" Target="../printerSettings/printerSettings164.bin"/><Relationship Id="rId13" Type="http://schemas.openxmlformats.org/officeDocument/2006/relationships/printerSettings" Target="../printerSettings/printerSettings168.bin"/><Relationship Id="rId18" Type="http://schemas.openxmlformats.org/officeDocument/2006/relationships/printerSettings" Target="../printerSettings/printerSettings173.bin"/><Relationship Id="rId39" Type="http://schemas.openxmlformats.org/officeDocument/2006/relationships/ctrlProp" Target="../ctrlProps/ctrlProp15.xml"/><Relationship Id="rId34" Type="http://schemas.openxmlformats.org/officeDocument/2006/relationships/ctrlProp" Target="../ctrlProps/ctrlProp10.xml"/><Relationship Id="rId50" Type="http://schemas.openxmlformats.org/officeDocument/2006/relationships/ctrlProp" Target="../ctrlProps/ctrlProp26.xml"/><Relationship Id="rId55" Type="http://schemas.openxmlformats.org/officeDocument/2006/relationships/ctrlProp" Target="../ctrlProps/ctrlProp31.xml"/><Relationship Id="rId76" Type="http://schemas.openxmlformats.org/officeDocument/2006/relationships/ctrlProp" Target="../ctrlProps/ctrlProp52.xml"/><Relationship Id="rId7" Type="http://schemas.openxmlformats.org/officeDocument/2006/relationships/printerSettings" Target="../printerSettings/printerSettings162.bin"/><Relationship Id="rId71" Type="http://schemas.openxmlformats.org/officeDocument/2006/relationships/ctrlProp" Target="../ctrlProps/ctrlProp47.xml"/><Relationship Id="rId92" Type="http://schemas.openxmlformats.org/officeDocument/2006/relationships/ctrlProp" Target="../ctrlProps/ctrlProp68.xml"/><Relationship Id="rId2" Type="http://schemas.openxmlformats.org/officeDocument/2006/relationships/printerSettings" Target="../printerSettings/printerSettings157.bin"/><Relationship Id="rId29" Type="http://schemas.openxmlformats.org/officeDocument/2006/relationships/ctrlProp" Target="../ctrlProps/ctrlProp5.xml"/><Relationship Id="rId24" Type="http://schemas.openxmlformats.org/officeDocument/2006/relationships/vmlDrawing" Target="../drawings/vmlDrawing1.vml"/><Relationship Id="rId40" Type="http://schemas.openxmlformats.org/officeDocument/2006/relationships/ctrlProp" Target="../ctrlProps/ctrlProp16.xml"/><Relationship Id="rId45" Type="http://schemas.openxmlformats.org/officeDocument/2006/relationships/ctrlProp" Target="../ctrlProps/ctrlProp21.xml"/><Relationship Id="rId66" Type="http://schemas.openxmlformats.org/officeDocument/2006/relationships/ctrlProp" Target="../ctrlProps/ctrlProp42.xml"/><Relationship Id="rId87" Type="http://schemas.openxmlformats.org/officeDocument/2006/relationships/ctrlProp" Target="../ctrlProps/ctrlProp63.xml"/><Relationship Id="rId61" Type="http://schemas.openxmlformats.org/officeDocument/2006/relationships/ctrlProp" Target="../ctrlProps/ctrlProp37.xml"/><Relationship Id="rId82" Type="http://schemas.openxmlformats.org/officeDocument/2006/relationships/ctrlProp" Target="../ctrlProps/ctrlProp58.xml"/><Relationship Id="rId19" Type="http://schemas.openxmlformats.org/officeDocument/2006/relationships/printerSettings" Target="../printerSettings/printerSettings174.bin"/><Relationship Id="rId14" Type="http://schemas.openxmlformats.org/officeDocument/2006/relationships/printerSettings" Target="../printerSettings/printerSettings169.bin"/><Relationship Id="rId30" Type="http://schemas.openxmlformats.org/officeDocument/2006/relationships/ctrlProp" Target="../ctrlProps/ctrlProp6.xml"/><Relationship Id="rId35" Type="http://schemas.openxmlformats.org/officeDocument/2006/relationships/ctrlProp" Target="../ctrlProps/ctrlProp11.xml"/><Relationship Id="rId56" Type="http://schemas.openxmlformats.org/officeDocument/2006/relationships/ctrlProp" Target="../ctrlProps/ctrlProp32.xml"/><Relationship Id="rId77" Type="http://schemas.openxmlformats.org/officeDocument/2006/relationships/ctrlProp" Target="../ctrlProps/ctrlProp53.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90.bin"/><Relationship Id="rId18" Type="http://schemas.openxmlformats.org/officeDocument/2006/relationships/printerSettings" Target="../printerSettings/printerSettings195.bin"/><Relationship Id="rId26" Type="http://schemas.openxmlformats.org/officeDocument/2006/relationships/printerSettings" Target="../printerSettings/printerSettings203.bin"/><Relationship Id="rId39" Type="http://schemas.openxmlformats.org/officeDocument/2006/relationships/printerSettings" Target="../printerSettings/printerSettings216.bin"/><Relationship Id="rId21" Type="http://schemas.openxmlformats.org/officeDocument/2006/relationships/printerSettings" Target="../printerSettings/printerSettings198.bin"/><Relationship Id="rId34" Type="http://schemas.openxmlformats.org/officeDocument/2006/relationships/printerSettings" Target="../printerSettings/printerSettings211.bin"/><Relationship Id="rId42" Type="http://schemas.openxmlformats.org/officeDocument/2006/relationships/printerSettings" Target="../printerSettings/printerSettings219.bin"/><Relationship Id="rId7" Type="http://schemas.openxmlformats.org/officeDocument/2006/relationships/printerSettings" Target="../printerSettings/printerSettings184.bin"/><Relationship Id="rId2" Type="http://schemas.openxmlformats.org/officeDocument/2006/relationships/printerSettings" Target="../printerSettings/printerSettings179.bin"/><Relationship Id="rId16" Type="http://schemas.openxmlformats.org/officeDocument/2006/relationships/printerSettings" Target="../printerSettings/printerSettings193.bin"/><Relationship Id="rId29" Type="http://schemas.openxmlformats.org/officeDocument/2006/relationships/printerSettings" Target="../printerSettings/printerSettings206.bin"/><Relationship Id="rId1" Type="http://schemas.openxmlformats.org/officeDocument/2006/relationships/printerSettings" Target="../printerSettings/printerSettings178.bin"/><Relationship Id="rId6" Type="http://schemas.openxmlformats.org/officeDocument/2006/relationships/printerSettings" Target="../printerSettings/printerSettings183.bin"/><Relationship Id="rId11" Type="http://schemas.openxmlformats.org/officeDocument/2006/relationships/printerSettings" Target="../printerSettings/printerSettings188.bin"/><Relationship Id="rId24" Type="http://schemas.openxmlformats.org/officeDocument/2006/relationships/printerSettings" Target="../printerSettings/printerSettings201.bin"/><Relationship Id="rId32" Type="http://schemas.openxmlformats.org/officeDocument/2006/relationships/printerSettings" Target="../printerSettings/printerSettings209.bin"/><Relationship Id="rId37" Type="http://schemas.openxmlformats.org/officeDocument/2006/relationships/printerSettings" Target="../printerSettings/printerSettings214.bin"/><Relationship Id="rId40" Type="http://schemas.openxmlformats.org/officeDocument/2006/relationships/printerSettings" Target="../printerSettings/printerSettings217.bin"/><Relationship Id="rId45" Type="http://schemas.openxmlformats.org/officeDocument/2006/relationships/drawing" Target="../drawings/drawing5.xml"/><Relationship Id="rId5" Type="http://schemas.openxmlformats.org/officeDocument/2006/relationships/printerSettings" Target="../printerSettings/printerSettings182.bin"/><Relationship Id="rId15" Type="http://schemas.openxmlformats.org/officeDocument/2006/relationships/printerSettings" Target="../printerSettings/printerSettings192.bin"/><Relationship Id="rId23" Type="http://schemas.openxmlformats.org/officeDocument/2006/relationships/printerSettings" Target="../printerSettings/printerSettings200.bin"/><Relationship Id="rId28" Type="http://schemas.openxmlformats.org/officeDocument/2006/relationships/printerSettings" Target="../printerSettings/printerSettings205.bin"/><Relationship Id="rId36" Type="http://schemas.openxmlformats.org/officeDocument/2006/relationships/printerSettings" Target="../printerSettings/printerSettings213.bin"/><Relationship Id="rId10" Type="http://schemas.openxmlformats.org/officeDocument/2006/relationships/printerSettings" Target="../printerSettings/printerSettings187.bin"/><Relationship Id="rId19" Type="http://schemas.openxmlformats.org/officeDocument/2006/relationships/printerSettings" Target="../printerSettings/printerSettings196.bin"/><Relationship Id="rId31" Type="http://schemas.openxmlformats.org/officeDocument/2006/relationships/printerSettings" Target="../printerSettings/printerSettings208.bin"/><Relationship Id="rId44" Type="http://schemas.openxmlformats.org/officeDocument/2006/relationships/printerSettings" Target="../printerSettings/printerSettings221.bin"/><Relationship Id="rId4" Type="http://schemas.openxmlformats.org/officeDocument/2006/relationships/printerSettings" Target="../printerSettings/printerSettings181.bin"/><Relationship Id="rId9" Type="http://schemas.openxmlformats.org/officeDocument/2006/relationships/printerSettings" Target="../printerSettings/printerSettings186.bin"/><Relationship Id="rId14" Type="http://schemas.openxmlformats.org/officeDocument/2006/relationships/printerSettings" Target="../printerSettings/printerSettings191.bin"/><Relationship Id="rId22" Type="http://schemas.openxmlformats.org/officeDocument/2006/relationships/printerSettings" Target="../printerSettings/printerSettings199.bin"/><Relationship Id="rId27" Type="http://schemas.openxmlformats.org/officeDocument/2006/relationships/printerSettings" Target="../printerSettings/printerSettings204.bin"/><Relationship Id="rId30" Type="http://schemas.openxmlformats.org/officeDocument/2006/relationships/printerSettings" Target="../printerSettings/printerSettings207.bin"/><Relationship Id="rId35" Type="http://schemas.openxmlformats.org/officeDocument/2006/relationships/printerSettings" Target="../printerSettings/printerSettings212.bin"/><Relationship Id="rId43" Type="http://schemas.openxmlformats.org/officeDocument/2006/relationships/printerSettings" Target="../printerSettings/printerSettings220.bin"/><Relationship Id="rId8" Type="http://schemas.openxmlformats.org/officeDocument/2006/relationships/printerSettings" Target="../printerSettings/printerSettings185.bin"/><Relationship Id="rId3" Type="http://schemas.openxmlformats.org/officeDocument/2006/relationships/printerSettings" Target="../printerSettings/printerSettings180.bin"/><Relationship Id="rId12" Type="http://schemas.openxmlformats.org/officeDocument/2006/relationships/printerSettings" Target="../printerSettings/printerSettings189.bin"/><Relationship Id="rId17" Type="http://schemas.openxmlformats.org/officeDocument/2006/relationships/printerSettings" Target="../printerSettings/printerSettings194.bin"/><Relationship Id="rId25" Type="http://schemas.openxmlformats.org/officeDocument/2006/relationships/printerSettings" Target="../printerSettings/printerSettings202.bin"/><Relationship Id="rId33" Type="http://schemas.openxmlformats.org/officeDocument/2006/relationships/printerSettings" Target="../printerSettings/printerSettings210.bin"/><Relationship Id="rId38" Type="http://schemas.openxmlformats.org/officeDocument/2006/relationships/printerSettings" Target="../printerSettings/printerSettings215.bin"/><Relationship Id="rId20" Type="http://schemas.openxmlformats.org/officeDocument/2006/relationships/printerSettings" Target="../printerSettings/printerSettings197.bin"/><Relationship Id="rId41" Type="http://schemas.openxmlformats.org/officeDocument/2006/relationships/printerSettings" Target="../printerSettings/printerSettings218.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ctrlProp" Target="../ctrlProps/ctrlProp77.xml"/><Relationship Id="rId39" Type="http://schemas.openxmlformats.org/officeDocument/2006/relationships/ctrlProp" Target="../ctrlProps/ctrlProp90.xml"/><Relationship Id="rId21" Type="http://schemas.openxmlformats.org/officeDocument/2006/relationships/vmlDrawing" Target="../drawings/vmlDrawing2.vml"/><Relationship Id="rId34" Type="http://schemas.openxmlformats.org/officeDocument/2006/relationships/ctrlProp" Target="../ctrlProps/ctrlProp85.xml"/><Relationship Id="rId42" Type="http://schemas.openxmlformats.org/officeDocument/2006/relationships/ctrlProp" Target="../ctrlProps/ctrlProp93.xml"/><Relationship Id="rId47" Type="http://schemas.openxmlformats.org/officeDocument/2006/relationships/ctrlProp" Target="../ctrlProps/ctrlProp98.xml"/><Relationship Id="rId50" Type="http://schemas.openxmlformats.org/officeDocument/2006/relationships/ctrlProp" Target="../ctrlProps/ctrlProp101.xml"/><Relationship Id="rId7" Type="http://schemas.openxmlformats.org/officeDocument/2006/relationships/printerSettings" Target="../printerSettings/printerSettings228.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9" Type="http://schemas.openxmlformats.org/officeDocument/2006/relationships/ctrlProp" Target="../ctrlProps/ctrlProp80.xml"/><Relationship Id="rId11" Type="http://schemas.openxmlformats.org/officeDocument/2006/relationships/printerSettings" Target="../printerSettings/printerSettings232.bin"/><Relationship Id="rId24" Type="http://schemas.openxmlformats.org/officeDocument/2006/relationships/ctrlProp" Target="../ctrlProps/ctrlProp75.xml"/><Relationship Id="rId32" Type="http://schemas.openxmlformats.org/officeDocument/2006/relationships/ctrlProp" Target="../ctrlProps/ctrlProp83.xml"/><Relationship Id="rId37" Type="http://schemas.openxmlformats.org/officeDocument/2006/relationships/ctrlProp" Target="../ctrlProps/ctrlProp88.xml"/><Relationship Id="rId40" Type="http://schemas.openxmlformats.org/officeDocument/2006/relationships/ctrlProp" Target="../ctrlProps/ctrlProp91.xml"/><Relationship Id="rId45" Type="http://schemas.openxmlformats.org/officeDocument/2006/relationships/ctrlProp" Target="../ctrlProps/ctrlProp96.xml"/><Relationship Id="rId53" Type="http://schemas.openxmlformats.org/officeDocument/2006/relationships/ctrlProp" Target="../ctrlProps/ctrlProp104.xml"/><Relationship Id="rId5" Type="http://schemas.openxmlformats.org/officeDocument/2006/relationships/printerSettings" Target="../printerSettings/printerSettings226.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31" Type="http://schemas.openxmlformats.org/officeDocument/2006/relationships/ctrlProp" Target="../ctrlProps/ctrlProp82.xml"/><Relationship Id="rId44" Type="http://schemas.openxmlformats.org/officeDocument/2006/relationships/ctrlProp" Target="../ctrlProps/ctrlProp95.xml"/><Relationship Id="rId52" Type="http://schemas.openxmlformats.org/officeDocument/2006/relationships/ctrlProp" Target="../ctrlProps/ctrlProp103.xml"/><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ctrlProp" Target="../ctrlProps/ctrlProp73.xml"/><Relationship Id="rId27" Type="http://schemas.openxmlformats.org/officeDocument/2006/relationships/ctrlProp" Target="../ctrlProps/ctrlProp78.xml"/><Relationship Id="rId30" Type="http://schemas.openxmlformats.org/officeDocument/2006/relationships/ctrlProp" Target="../ctrlProps/ctrlProp81.xml"/><Relationship Id="rId35" Type="http://schemas.openxmlformats.org/officeDocument/2006/relationships/ctrlProp" Target="../ctrlProps/ctrlProp86.xml"/><Relationship Id="rId43" Type="http://schemas.openxmlformats.org/officeDocument/2006/relationships/ctrlProp" Target="../ctrlProps/ctrlProp94.xml"/><Relationship Id="rId48" Type="http://schemas.openxmlformats.org/officeDocument/2006/relationships/ctrlProp" Target="../ctrlProps/ctrlProp99.xml"/><Relationship Id="rId8" Type="http://schemas.openxmlformats.org/officeDocument/2006/relationships/printerSettings" Target="../printerSettings/printerSettings229.bin"/><Relationship Id="rId51" Type="http://schemas.openxmlformats.org/officeDocument/2006/relationships/ctrlProp" Target="../ctrlProps/ctrlProp102.xml"/><Relationship Id="rId3" Type="http://schemas.openxmlformats.org/officeDocument/2006/relationships/printerSettings" Target="../printerSettings/printerSettings224.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ctrlProp" Target="../ctrlProps/ctrlProp76.xml"/><Relationship Id="rId33" Type="http://schemas.openxmlformats.org/officeDocument/2006/relationships/ctrlProp" Target="../ctrlProps/ctrlProp84.xml"/><Relationship Id="rId38" Type="http://schemas.openxmlformats.org/officeDocument/2006/relationships/ctrlProp" Target="../ctrlProps/ctrlProp89.xml"/><Relationship Id="rId46" Type="http://schemas.openxmlformats.org/officeDocument/2006/relationships/ctrlProp" Target="../ctrlProps/ctrlProp97.xml"/><Relationship Id="rId20" Type="http://schemas.openxmlformats.org/officeDocument/2006/relationships/drawing" Target="../drawings/drawing6.xml"/><Relationship Id="rId41" Type="http://schemas.openxmlformats.org/officeDocument/2006/relationships/ctrlProp" Target="../ctrlProps/ctrlProp92.xml"/><Relationship Id="rId54" Type="http://schemas.openxmlformats.org/officeDocument/2006/relationships/ctrlProp" Target="../ctrlProps/ctrlProp105.xml"/><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5" Type="http://schemas.openxmlformats.org/officeDocument/2006/relationships/printerSettings" Target="../printerSettings/printerSettings236.bin"/><Relationship Id="rId23" Type="http://schemas.openxmlformats.org/officeDocument/2006/relationships/ctrlProp" Target="../ctrlProps/ctrlProp74.xml"/><Relationship Id="rId28" Type="http://schemas.openxmlformats.org/officeDocument/2006/relationships/ctrlProp" Target="../ctrlProps/ctrlProp79.xml"/><Relationship Id="rId36" Type="http://schemas.openxmlformats.org/officeDocument/2006/relationships/ctrlProp" Target="../ctrlProps/ctrlProp87.xml"/><Relationship Id="rId49" Type="http://schemas.openxmlformats.org/officeDocument/2006/relationships/ctrlProp" Target="../ctrlProps/ctrlProp100.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53.bin"/><Relationship Id="rId18" Type="http://schemas.openxmlformats.org/officeDocument/2006/relationships/printerSettings" Target="../printerSettings/printerSettings258.bin"/><Relationship Id="rId26" Type="http://schemas.openxmlformats.org/officeDocument/2006/relationships/printerSettings" Target="../printerSettings/printerSettings266.bin"/><Relationship Id="rId39" Type="http://schemas.openxmlformats.org/officeDocument/2006/relationships/printerSettings" Target="../printerSettings/printerSettings279.bin"/><Relationship Id="rId21" Type="http://schemas.openxmlformats.org/officeDocument/2006/relationships/printerSettings" Target="../printerSettings/printerSettings261.bin"/><Relationship Id="rId34" Type="http://schemas.openxmlformats.org/officeDocument/2006/relationships/printerSettings" Target="../printerSettings/printerSettings274.bin"/><Relationship Id="rId42" Type="http://schemas.openxmlformats.org/officeDocument/2006/relationships/printerSettings" Target="../printerSettings/printerSettings282.bin"/><Relationship Id="rId7" Type="http://schemas.openxmlformats.org/officeDocument/2006/relationships/printerSettings" Target="../printerSettings/printerSettings247.bin"/><Relationship Id="rId2" Type="http://schemas.openxmlformats.org/officeDocument/2006/relationships/printerSettings" Target="../printerSettings/printerSettings242.bin"/><Relationship Id="rId16" Type="http://schemas.openxmlformats.org/officeDocument/2006/relationships/printerSettings" Target="../printerSettings/printerSettings256.bin"/><Relationship Id="rId29" Type="http://schemas.openxmlformats.org/officeDocument/2006/relationships/printerSettings" Target="../printerSettings/printerSettings269.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11" Type="http://schemas.openxmlformats.org/officeDocument/2006/relationships/printerSettings" Target="../printerSettings/printerSettings251.bin"/><Relationship Id="rId24" Type="http://schemas.openxmlformats.org/officeDocument/2006/relationships/printerSettings" Target="../printerSettings/printerSettings264.bin"/><Relationship Id="rId32" Type="http://schemas.openxmlformats.org/officeDocument/2006/relationships/printerSettings" Target="../printerSettings/printerSettings272.bin"/><Relationship Id="rId37" Type="http://schemas.openxmlformats.org/officeDocument/2006/relationships/printerSettings" Target="../printerSettings/printerSettings277.bin"/><Relationship Id="rId40" Type="http://schemas.openxmlformats.org/officeDocument/2006/relationships/printerSettings" Target="../printerSettings/printerSettings280.bin"/><Relationship Id="rId45" Type="http://schemas.openxmlformats.org/officeDocument/2006/relationships/drawing" Target="../drawings/drawing7.xml"/><Relationship Id="rId5" Type="http://schemas.openxmlformats.org/officeDocument/2006/relationships/printerSettings" Target="../printerSettings/printerSettings245.bin"/><Relationship Id="rId15" Type="http://schemas.openxmlformats.org/officeDocument/2006/relationships/printerSettings" Target="../printerSettings/printerSettings255.bin"/><Relationship Id="rId23" Type="http://schemas.openxmlformats.org/officeDocument/2006/relationships/printerSettings" Target="../printerSettings/printerSettings263.bin"/><Relationship Id="rId28" Type="http://schemas.openxmlformats.org/officeDocument/2006/relationships/printerSettings" Target="../printerSettings/printerSettings268.bin"/><Relationship Id="rId36" Type="http://schemas.openxmlformats.org/officeDocument/2006/relationships/printerSettings" Target="../printerSettings/printerSettings276.bin"/><Relationship Id="rId10" Type="http://schemas.openxmlformats.org/officeDocument/2006/relationships/printerSettings" Target="../printerSettings/printerSettings250.bin"/><Relationship Id="rId19" Type="http://schemas.openxmlformats.org/officeDocument/2006/relationships/printerSettings" Target="../printerSettings/printerSettings259.bin"/><Relationship Id="rId31" Type="http://schemas.openxmlformats.org/officeDocument/2006/relationships/printerSettings" Target="../printerSettings/printerSettings271.bin"/><Relationship Id="rId44" Type="http://schemas.openxmlformats.org/officeDocument/2006/relationships/printerSettings" Target="../printerSettings/printerSettings284.bin"/><Relationship Id="rId4" Type="http://schemas.openxmlformats.org/officeDocument/2006/relationships/printerSettings" Target="../printerSettings/printerSettings244.bin"/><Relationship Id="rId9" Type="http://schemas.openxmlformats.org/officeDocument/2006/relationships/printerSettings" Target="../printerSettings/printerSettings249.bin"/><Relationship Id="rId14" Type="http://schemas.openxmlformats.org/officeDocument/2006/relationships/printerSettings" Target="../printerSettings/printerSettings254.bin"/><Relationship Id="rId22" Type="http://schemas.openxmlformats.org/officeDocument/2006/relationships/printerSettings" Target="../printerSettings/printerSettings262.bin"/><Relationship Id="rId27" Type="http://schemas.openxmlformats.org/officeDocument/2006/relationships/printerSettings" Target="../printerSettings/printerSettings267.bin"/><Relationship Id="rId30" Type="http://schemas.openxmlformats.org/officeDocument/2006/relationships/printerSettings" Target="../printerSettings/printerSettings270.bin"/><Relationship Id="rId35" Type="http://schemas.openxmlformats.org/officeDocument/2006/relationships/printerSettings" Target="../printerSettings/printerSettings275.bin"/><Relationship Id="rId43" Type="http://schemas.openxmlformats.org/officeDocument/2006/relationships/printerSettings" Target="../printerSettings/printerSettings283.bin"/><Relationship Id="rId8" Type="http://schemas.openxmlformats.org/officeDocument/2006/relationships/printerSettings" Target="../printerSettings/printerSettings248.bin"/><Relationship Id="rId3" Type="http://schemas.openxmlformats.org/officeDocument/2006/relationships/printerSettings" Target="../printerSettings/printerSettings243.bin"/><Relationship Id="rId12" Type="http://schemas.openxmlformats.org/officeDocument/2006/relationships/printerSettings" Target="../printerSettings/printerSettings252.bin"/><Relationship Id="rId17" Type="http://schemas.openxmlformats.org/officeDocument/2006/relationships/printerSettings" Target="../printerSettings/printerSettings257.bin"/><Relationship Id="rId25" Type="http://schemas.openxmlformats.org/officeDocument/2006/relationships/printerSettings" Target="../printerSettings/printerSettings265.bin"/><Relationship Id="rId33" Type="http://schemas.openxmlformats.org/officeDocument/2006/relationships/printerSettings" Target="../printerSettings/printerSettings273.bin"/><Relationship Id="rId38" Type="http://schemas.openxmlformats.org/officeDocument/2006/relationships/printerSettings" Target="../printerSettings/printerSettings278.bin"/><Relationship Id="rId20" Type="http://schemas.openxmlformats.org/officeDocument/2006/relationships/printerSettings" Target="../printerSettings/printerSettings260.bin"/><Relationship Id="rId41" Type="http://schemas.openxmlformats.org/officeDocument/2006/relationships/printerSettings" Target="../printerSettings/printerSettings281.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97.bin"/><Relationship Id="rId18" Type="http://schemas.openxmlformats.org/officeDocument/2006/relationships/printerSettings" Target="../printerSettings/printerSettings302.bin"/><Relationship Id="rId26" Type="http://schemas.openxmlformats.org/officeDocument/2006/relationships/printerSettings" Target="../printerSettings/printerSettings310.bin"/><Relationship Id="rId39" Type="http://schemas.openxmlformats.org/officeDocument/2006/relationships/printerSettings" Target="../printerSettings/printerSettings323.bin"/><Relationship Id="rId21" Type="http://schemas.openxmlformats.org/officeDocument/2006/relationships/printerSettings" Target="../printerSettings/printerSettings305.bin"/><Relationship Id="rId34" Type="http://schemas.openxmlformats.org/officeDocument/2006/relationships/printerSettings" Target="../printerSettings/printerSettings318.bin"/><Relationship Id="rId42" Type="http://schemas.openxmlformats.org/officeDocument/2006/relationships/printerSettings" Target="../printerSettings/printerSettings326.bin"/><Relationship Id="rId7" Type="http://schemas.openxmlformats.org/officeDocument/2006/relationships/printerSettings" Target="../printerSettings/printerSettings291.bin"/><Relationship Id="rId2" Type="http://schemas.openxmlformats.org/officeDocument/2006/relationships/printerSettings" Target="../printerSettings/printerSettings286.bin"/><Relationship Id="rId16" Type="http://schemas.openxmlformats.org/officeDocument/2006/relationships/printerSettings" Target="../printerSettings/printerSettings300.bin"/><Relationship Id="rId29" Type="http://schemas.openxmlformats.org/officeDocument/2006/relationships/printerSettings" Target="../printerSettings/printerSettings313.bin"/><Relationship Id="rId1" Type="http://schemas.openxmlformats.org/officeDocument/2006/relationships/printerSettings" Target="../printerSettings/printerSettings285.bin"/><Relationship Id="rId6" Type="http://schemas.openxmlformats.org/officeDocument/2006/relationships/printerSettings" Target="../printerSettings/printerSettings290.bin"/><Relationship Id="rId11" Type="http://schemas.openxmlformats.org/officeDocument/2006/relationships/printerSettings" Target="../printerSettings/printerSettings295.bin"/><Relationship Id="rId24" Type="http://schemas.openxmlformats.org/officeDocument/2006/relationships/printerSettings" Target="../printerSettings/printerSettings308.bin"/><Relationship Id="rId32" Type="http://schemas.openxmlformats.org/officeDocument/2006/relationships/printerSettings" Target="../printerSettings/printerSettings316.bin"/><Relationship Id="rId37" Type="http://schemas.openxmlformats.org/officeDocument/2006/relationships/printerSettings" Target="../printerSettings/printerSettings321.bin"/><Relationship Id="rId40" Type="http://schemas.openxmlformats.org/officeDocument/2006/relationships/printerSettings" Target="../printerSettings/printerSettings324.bin"/><Relationship Id="rId45" Type="http://schemas.openxmlformats.org/officeDocument/2006/relationships/drawing" Target="../drawings/drawing8.xml"/><Relationship Id="rId5" Type="http://schemas.openxmlformats.org/officeDocument/2006/relationships/printerSettings" Target="../printerSettings/printerSettings289.bin"/><Relationship Id="rId15" Type="http://schemas.openxmlformats.org/officeDocument/2006/relationships/printerSettings" Target="../printerSettings/printerSettings299.bin"/><Relationship Id="rId23" Type="http://schemas.openxmlformats.org/officeDocument/2006/relationships/printerSettings" Target="../printerSettings/printerSettings307.bin"/><Relationship Id="rId28" Type="http://schemas.openxmlformats.org/officeDocument/2006/relationships/printerSettings" Target="../printerSettings/printerSettings312.bin"/><Relationship Id="rId36" Type="http://schemas.openxmlformats.org/officeDocument/2006/relationships/printerSettings" Target="../printerSettings/printerSettings320.bin"/><Relationship Id="rId10" Type="http://schemas.openxmlformats.org/officeDocument/2006/relationships/printerSettings" Target="../printerSettings/printerSettings294.bin"/><Relationship Id="rId19" Type="http://schemas.openxmlformats.org/officeDocument/2006/relationships/printerSettings" Target="../printerSettings/printerSettings303.bin"/><Relationship Id="rId31" Type="http://schemas.openxmlformats.org/officeDocument/2006/relationships/printerSettings" Target="../printerSettings/printerSettings315.bin"/><Relationship Id="rId44" Type="http://schemas.openxmlformats.org/officeDocument/2006/relationships/printerSettings" Target="../printerSettings/printerSettings328.bin"/><Relationship Id="rId4" Type="http://schemas.openxmlformats.org/officeDocument/2006/relationships/printerSettings" Target="../printerSettings/printerSettings288.bin"/><Relationship Id="rId9" Type="http://schemas.openxmlformats.org/officeDocument/2006/relationships/printerSettings" Target="../printerSettings/printerSettings293.bin"/><Relationship Id="rId14" Type="http://schemas.openxmlformats.org/officeDocument/2006/relationships/printerSettings" Target="../printerSettings/printerSettings298.bin"/><Relationship Id="rId22" Type="http://schemas.openxmlformats.org/officeDocument/2006/relationships/printerSettings" Target="../printerSettings/printerSettings306.bin"/><Relationship Id="rId27" Type="http://schemas.openxmlformats.org/officeDocument/2006/relationships/printerSettings" Target="../printerSettings/printerSettings311.bin"/><Relationship Id="rId30" Type="http://schemas.openxmlformats.org/officeDocument/2006/relationships/printerSettings" Target="../printerSettings/printerSettings314.bin"/><Relationship Id="rId35" Type="http://schemas.openxmlformats.org/officeDocument/2006/relationships/printerSettings" Target="../printerSettings/printerSettings319.bin"/><Relationship Id="rId43" Type="http://schemas.openxmlformats.org/officeDocument/2006/relationships/printerSettings" Target="../printerSettings/printerSettings327.bin"/><Relationship Id="rId8" Type="http://schemas.openxmlformats.org/officeDocument/2006/relationships/printerSettings" Target="../printerSettings/printerSettings292.bin"/><Relationship Id="rId3" Type="http://schemas.openxmlformats.org/officeDocument/2006/relationships/printerSettings" Target="../printerSettings/printerSettings287.bin"/><Relationship Id="rId12" Type="http://schemas.openxmlformats.org/officeDocument/2006/relationships/printerSettings" Target="../printerSettings/printerSettings296.bin"/><Relationship Id="rId17" Type="http://schemas.openxmlformats.org/officeDocument/2006/relationships/printerSettings" Target="../printerSettings/printerSettings301.bin"/><Relationship Id="rId25" Type="http://schemas.openxmlformats.org/officeDocument/2006/relationships/printerSettings" Target="../printerSettings/printerSettings309.bin"/><Relationship Id="rId33" Type="http://schemas.openxmlformats.org/officeDocument/2006/relationships/printerSettings" Target="../printerSettings/printerSettings317.bin"/><Relationship Id="rId38" Type="http://schemas.openxmlformats.org/officeDocument/2006/relationships/printerSettings" Target="../printerSettings/printerSettings322.bin"/><Relationship Id="rId20" Type="http://schemas.openxmlformats.org/officeDocument/2006/relationships/printerSettings" Target="../printerSettings/printerSettings304.bin"/><Relationship Id="rId41" Type="http://schemas.openxmlformats.org/officeDocument/2006/relationships/printerSettings" Target="../printerSettings/printerSettings3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9"/>
  <sheetViews>
    <sheetView showRuler="0" zoomScale="115" zoomScaleNormal="115" workbookViewId="0">
      <selection activeCell="B4" sqref="B4:C4"/>
    </sheetView>
  </sheetViews>
  <sheetFormatPr defaultColWidth="9.140625" defaultRowHeight="15.75"/>
  <cols>
    <col min="1" max="1" width="27.5703125" style="51" customWidth="1"/>
    <col min="2" max="2" width="14.85546875" style="51" customWidth="1"/>
    <col min="3" max="7" width="9.140625" style="51"/>
    <col min="8" max="8" width="43.140625" style="51" customWidth="1"/>
    <col min="9" max="16384" width="9.140625" style="12"/>
  </cols>
  <sheetData>
    <row r="1" spans="1:8" ht="94.5" customHeight="1">
      <c r="A1" s="123" t="s">
        <v>306</v>
      </c>
      <c r="B1" s="943" t="s">
        <v>985</v>
      </c>
      <c r="C1" s="944"/>
      <c r="D1" s="944"/>
      <c r="E1" s="944"/>
      <c r="F1" s="944"/>
      <c r="G1" s="944"/>
      <c r="H1" s="944"/>
    </row>
    <row r="2" spans="1:8" ht="30.75" customHeight="1">
      <c r="A2" s="123" t="s">
        <v>176</v>
      </c>
      <c r="B2" s="21" t="s">
        <v>986</v>
      </c>
    </row>
    <row r="3" spans="1:8" ht="51.75" customHeight="1">
      <c r="A3" s="123" t="s">
        <v>305</v>
      </c>
      <c r="B3" s="943" t="s">
        <v>1013</v>
      </c>
      <c r="C3" s="943"/>
      <c r="D3" s="943"/>
      <c r="E3" s="943"/>
      <c r="F3" s="943"/>
      <c r="G3" s="943"/>
      <c r="H3" s="728"/>
    </row>
    <row r="4" spans="1:8">
      <c r="B4" s="945"/>
      <c r="C4" s="945"/>
    </row>
    <row r="5" spans="1:8" ht="16.5">
      <c r="A5" s="123" t="s">
        <v>121</v>
      </c>
      <c r="B5" s="932" t="s">
        <v>984</v>
      </c>
      <c r="C5" s="129" t="s">
        <v>122</v>
      </c>
      <c r="D5" s="21"/>
    </row>
    <row r="6" spans="1:8">
      <c r="B6" s="166"/>
      <c r="C6" s="603"/>
      <c r="D6" s="21"/>
    </row>
    <row r="7" spans="1:8" ht="16.5">
      <c r="A7" s="157"/>
    </row>
    <row r="9" spans="1:8">
      <c r="B9" s="480"/>
    </row>
  </sheetData>
  <sheetProtection algorithmName="SHA-512" hashValue="L3MNQ/QGqQSg2TsVZtopYpQ+YtHhergG3ysah50pJH2BzYO6K39TcLRPoIVEiIOMOn/BUAZ2rjKPK6sDo8y9Vw==" saltValue="vyKE6q7HZsK7nmL5pQOkjQ==" spinCount="100000" sheet="1" formatColumns="0" formatRows="0" selectLockedCells="1"/>
  <customSheetViews>
    <customSheetView guid="{BCE30E3D-0C5D-4C23-ABC5-E7C2D3AC4971}" scale="115" state="hidden" showRuler="0">
      <selection activeCell="B4" sqref="B4:C4"/>
      <pageMargins left="0.75" right="0.75" top="1" bottom="1" header="0.5" footer="0.5"/>
      <pageSetup orientation="portrait" r:id="rId1"/>
      <headerFooter alignWithMargins="0"/>
    </customSheetView>
    <customSheetView guid="{9F341631-288D-49D9-8F81-65CCC818C9BA}" scale="115" state="hidden" showRuler="0">
      <selection activeCell="F19" sqref="F19"/>
      <pageMargins left="0.75" right="0.75" top="1" bottom="1" header="0.5" footer="0.5"/>
      <pageSetup orientation="portrait" r:id="rId2"/>
      <headerFooter alignWithMargins="0"/>
    </customSheetView>
    <customSheetView guid="{DBB6855E-D634-47BF-8EAD-2479D63E426E}" scale="115" state="hidden" showRuler="0">
      <selection activeCell="E6" sqref="E6"/>
      <pageMargins left="0.75" right="0.75" top="1" bottom="1" header="0.5" footer="0.5"/>
      <pageSetup orientation="portrait" r:id="rId3"/>
      <headerFooter alignWithMargins="0"/>
    </customSheetView>
    <customSheetView guid="{9CD72AD0-8BDA-437F-A784-A667464C809C}" state="hidden" showRuler="0">
      <selection activeCell="D11" sqref="D11"/>
      <pageMargins left="0.75" right="0.75" top="1" bottom="1" header="0.5" footer="0.5"/>
      <pageSetup orientation="portrait" r:id="rId4"/>
      <headerFooter alignWithMargins="0"/>
    </customSheetView>
    <customSheetView guid="{757C3C2F-C668-4CD7-806B-CA71CC57DCC1}" state="hidden" showRuler="0">
      <selection activeCell="H16" sqref="H16"/>
      <pageMargins left="0.75" right="0.75" top="1" bottom="1" header="0.5" footer="0.5"/>
      <pageSetup orientation="portrait" r:id="rId5"/>
      <headerFooter alignWithMargins="0"/>
    </customSheetView>
    <customSheetView guid="{696D4A13-5E44-4B16-B107-EB70ABB06CBE}" state="hidden" showRuler="0">
      <selection activeCell="H15" sqref="H15"/>
      <pageMargins left="0.75" right="0.75" top="1" bottom="1" header="0.5" footer="0.5"/>
      <pageSetup orientation="portrait" r:id="rId6"/>
      <headerFooter alignWithMargins="0"/>
    </customSheetView>
    <customSheetView guid="{5476C51C-4037-4B28-A818-10D7CDF0C66A}" state="hidden" showRuler="0">
      <selection activeCell="G11" sqref="G11"/>
      <pageMargins left="0.75" right="0.75" top="1" bottom="1" header="0.5" footer="0.5"/>
      <pageSetup orientation="portrait" r:id="rId7"/>
      <headerFooter alignWithMargins="0"/>
    </customSheetView>
    <customSheetView guid="{273BBCBD-8F12-4445-A7CA-FDA7C67AE3D5}" state="hidden" showRuler="0">
      <selection activeCell="D9" sqref="D9"/>
      <pageMargins left="0.75" right="0.75" top="1" bottom="1" header="0.5" footer="0.5"/>
      <pageSetup orientation="portrait" r:id="rId8"/>
      <headerFooter alignWithMargins="0"/>
    </customSheetView>
    <customSheetView guid="{27CB7082-4FAB-46F1-8968-11E3E4A629B2}" scale="115" state="hidden" showRuler="0">
      <selection activeCell="F11" sqref="F11"/>
      <pageMargins left="0.75" right="0.75" top="1" bottom="1" header="0.5" footer="0.5"/>
      <pageSetup orientation="portrait" r:id="rId9"/>
      <headerFooter alignWithMargins="0"/>
    </customSheetView>
    <customSheetView guid="{CDF7C778-C53B-45C7-952D-968F867FB204}" scale="115" state="hidden" showRuler="0">
      <selection activeCell="B9" sqref="B9"/>
      <pageMargins left="0.75" right="0.75" top="1" bottom="1" header="0.5" footer="0.5"/>
      <pageSetup orientation="portrait" r:id="rId10"/>
      <headerFooter alignWithMargins="0"/>
    </customSheetView>
    <customSheetView guid="{2CF6F19D-227C-4840-A9E1-6C944B0145DB}" state="hidden" showRuler="0">
      <selection activeCell="H16" sqref="H16"/>
      <pageMargins left="0.75" right="0.75" top="1" bottom="1" header="0.5" footer="0.5"/>
      <pageSetup orientation="portrait" r:id="rId11"/>
      <headerFooter alignWithMargins="0"/>
    </customSheetView>
    <customSheetView guid="{E51D3662-FFCE-4FD6-A590-7DDC9E38C41F}" state="hidden" showRuler="0">
      <selection activeCell="E14" sqref="E14"/>
      <pageMargins left="0.75" right="0.75" top="1" bottom="1" header="0.5" footer="0.5"/>
      <pageSetup orientation="portrait" r:id="rId12"/>
      <headerFooter alignWithMargins="0"/>
    </customSheetView>
    <customSheetView guid="{CB7992C9-ABA5-4C7D-8C49-1E1D8E8875C7}" state="hidden" showRuler="0">
      <selection activeCell="D9" sqref="D9"/>
      <pageMargins left="0.75" right="0.75" top="1" bottom="1" header="0.5" footer="0.5"/>
      <pageSetup orientation="portrait" r:id="rId13"/>
      <headerFooter alignWithMargins="0"/>
    </customSheetView>
    <customSheetView guid="{97C0FC0E-800C-45C9-895E-E91A3F1ADBA4}" state="hidden" showRuler="0">
      <selection activeCell="D8" sqref="D8"/>
      <pageMargins left="0.75" right="0.75" top="1" bottom="1" header="0.5" footer="0.5"/>
      <pageSetup orientation="portrait" r:id="rId14"/>
      <headerFooter alignWithMargins="0"/>
    </customSheetView>
    <customSheetView guid="{15A19D23-A9FD-4FC1-B7B0-F2D16BDFC729}" state="hidden" showRuler="0">
      <selection activeCell="E8" sqref="E8"/>
      <pageMargins left="0.75" right="0.75" top="1" bottom="1" header="0.5" footer="0.5"/>
      <pageSetup orientation="portrait" r:id="rId15"/>
      <headerFooter alignWithMargins="0"/>
    </customSheetView>
    <customSheetView guid="{C5EDD9E3-0801-4479-8600-A80B0FCFDF0B}" state="hidden" showRuler="0">
      <selection activeCell="C9" sqref="C9"/>
      <pageMargins left="0.75" right="0.75" top="1" bottom="1" header="0.5" footer="0.5"/>
      <pageSetup orientation="portrait" r:id="rId16"/>
      <headerFooter alignWithMargins="0"/>
    </customSheetView>
    <customSheetView guid="{FE4EC9C4-31B9-4D40-8323-5B16C3BC840F}" state="hidden" showRuler="0">
      <selection activeCell="H11" sqref="H11"/>
      <pageMargins left="0.75" right="0.75" top="1" bottom="1" header="0.5" footer="0.5"/>
      <pageSetup orientation="portrait" r:id="rId17"/>
      <headerFooter alignWithMargins="0"/>
    </customSheetView>
    <customSheetView guid="{F9FE2C60-2849-4C32-B532-2B1A89FFA9CD}" state="hidden" showRuler="0">
      <selection activeCell="F8" sqref="F8"/>
      <pageMargins left="0.75" right="0.75" top="1" bottom="1" header="0.5" footer="0.5"/>
      <pageSetup orientation="portrait" r:id="rId18"/>
      <headerFooter alignWithMargins="0"/>
    </customSheetView>
    <customSheetView guid="{494F6778-23FE-4AAC-B37D-6C7543FC13B9}" state="hidden" showRuler="0">
      <selection activeCell="F6" sqref="F6"/>
      <pageMargins left="0.75" right="0.75" top="1" bottom="1" header="0.5" footer="0.5"/>
      <pageSetup orientation="portrait" r:id="rId19"/>
      <headerFooter alignWithMargins="0"/>
    </customSheetView>
    <customSheetView guid="{CD4CA1A8-824A-452F-BDBA-32A47C1B3013}" state="hidden" showRuler="0">
      <selection activeCell="B10" sqref="B10"/>
      <pageMargins left="0.75" right="0.75" top="1" bottom="1" header="0.5" footer="0.5"/>
      <pageSetup orientation="portrait" r:id="rId20"/>
      <headerFooter alignWithMargins="0"/>
    </customSheetView>
    <customSheetView guid="{8E7B022F-1113-4BA2-B2BA-8EDBE02A2557}" state="hidden" showRuler="0">
      <pageMargins left="0.75" right="0.75" top="1" bottom="1" header="0.5" footer="0.5"/>
      <pageSetup orientation="portrait" r:id="rId21"/>
      <headerFooter alignWithMargins="0"/>
    </customSheetView>
    <customSheetView guid="{A3F641DF-CF1D-48E3-AFDC-E52726A449CB}" state="hidden" showRuler="0">
      <pageMargins left="0.75" right="0.75" top="1" bottom="1" header="0.5" footer="0.5"/>
      <pageSetup orientation="portrait" r:id="rId22"/>
      <headerFooter alignWithMargins="0"/>
    </customSheetView>
    <customSheetView guid="{ECEBABD0-566A-41C4-AA9A-38EA30EFEDA8}" state="hidden" showRuler="0">
      <pageMargins left="0.75" right="0.75" top="1" bottom="1" header="0.5" footer="0.5"/>
      <pageSetup orientation="portrait" r:id="rId23"/>
      <headerFooter alignWithMargins="0"/>
    </customSheetView>
    <customSheetView guid="{43BCBF1E-CDCF-4541-8D79-87EDCECBC1FD}" state="hidden" showRuler="0">
      <selection activeCell="D10" sqref="D10"/>
      <pageMargins left="0.75" right="0.75" top="1" bottom="1" header="0.5" footer="0.5"/>
      <pageSetup orientation="portrait" r:id="rId24"/>
      <headerFooter alignWithMargins="0"/>
    </customSheetView>
    <customSheetView guid="{7A9EA6D6-4DDF-43D9-92E6-C6AFAD14E266}" state="hidden" showRuler="0">
      <selection activeCell="D6" sqref="D6"/>
      <pageMargins left="0.75" right="0.75" top="1" bottom="1" header="0.5" footer="0.5"/>
      <pageSetup orientation="portrait" r:id="rId25"/>
      <headerFooter alignWithMargins="0"/>
    </customSheetView>
    <customSheetView guid="{DC28ED1E-3E35-4094-9C2B-5C0A1C1D459C}" state="hidden" showRuler="0">
      <selection activeCell="B1" sqref="B1:H1"/>
      <pageMargins left="0.75" right="0.75" top="1" bottom="1" header="0.5" footer="0.5"/>
      <pageSetup orientation="portrait" r:id="rId26"/>
      <headerFooter alignWithMargins="0"/>
    </customSheetView>
    <customSheetView guid="{240327DD-375F-45D4-BA52-89AFD79FE6A1}" state="hidden" showRuler="0">
      <selection activeCell="B6" sqref="B6"/>
      <pageMargins left="0.75" right="0.75" top="1" bottom="1" header="0.5" footer="0.5"/>
      <pageSetup orientation="portrait" r:id="rId27"/>
      <headerFooter alignWithMargins="0"/>
    </customSheetView>
    <customSheetView guid="{477F7E43-D393-45BA-B99B-D838E4629B5D}" state="hidden" showRuler="0">
      <selection activeCell="E8" sqref="E8"/>
      <pageMargins left="0.75" right="0.75" top="1" bottom="1" header="0.5" footer="0.5"/>
      <pageSetup orientation="portrait" r:id="rId28"/>
      <headerFooter alignWithMargins="0"/>
    </customSheetView>
    <customSheetView guid="{8E3ED18F-7B8F-4A1C-969D-A70DC3B696C3}" state="hidden" showRuler="0">
      <selection activeCell="E8" sqref="E8"/>
      <pageMargins left="0.75" right="0.75" top="1" bottom="1" header="0.5" footer="0.5"/>
      <pageSetup orientation="portrait" r:id="rId29"/>
      <headerFooter alignWithMargins="0"/>
    </customSheetView>
    <customSheetView guid="{38BECF6E-1A53-4F98-87B9-44F2C5F77E08}" state="hidden" showRuler="0">
      <selection activeCell="K10" sqref="K10"/>
      <pageMargins left="0.75" right="0.75" top="1" bottom="1" header="0.5" footer="0.5"/>
      <pageSetup orientation="portrait" r:id="rId30"/>
      <headerFooter alignWithMargins="0"/>
    </customSheetView>
    <customSheetView guid="{340562B9-6CEE-4962-8D7D-CA1C6778F52C}" showRuler="0">
      <selection activeCell="E9" sqref="E9"/>
      <pageMargins left="0.75" right="0.75" top="1" bottom="1" header="0.5" footer="0.5"/>
      <pageSetup orientation="portrait" r:id="rId31"/>
      <headerFooter alignWithMargins="0"/>
    </customSheetView>
    <customSheetView guid="{82E8A0F5-0020-4355-95CF-28601763A783}" state="hidden" showRuler="0">
      <selection activeCell="B3" sqref="B3:H3"/>
      <pageMargins left="0.75" right="0.75" top="1" bottom="1" header="0.5" footer="0.5"/>
      <pageSetup orientation="portrait" r:id="rId32"/>
      <headerFooter alignWithMargins="0"/>
    </customSheetView>
    <customSheetView guid="{05855B4F-D61E-4C97-B759-B2F96767F6F8}" state="hidden" showRuler="0">
      <selection activeCell="B1" sqref="B1:H1"/>
      <pageMargins left="0.75" right="0.75" top="1" bottom="1" header="0.5" footer="0.5"/>
      <pageSetup orientation="portrait" r:id="rId33"/>
      <headerFooter alignWithMargins="0"/>
    </customSheetView>
    <customSheetView guid="{A8583C01-5E6A-4469-ADCA-440E12AA8084}" state="hidden" showRuler="0">
      <selection activeCell="A32" sqref="A32"/>
      <pageMargins left="0.75" right="0.75" top="1" bottom="1" header="0.5" footer="0.5"/>
      <pageSetup orientation="portrait" r:id="rId34"/>
      <headerFooter alignWithMargins="0"/>
    </customSheetView>
    <customSheetView guid="{3836A67F-51F8-4B52-B51D-937DC398CD1F}" scale="115" showRuler="0">
      <selection activeCell="A22" sqref="A22:E22"/>
      <pageMargins left="0.75" right="0.75" top="1" bottom="1" header="0.5" footer="0.5"/>
      <pageSetup orientation="portrait" r:id="rId35"/>
      <headerFooter alignWithMargins="0"/>
    </customSheetView>
    <customSheetView guid="{F8DC905B-04E9-41D7-B695-0DB8D092215B}" scale="115" state="hidden" showRuler="0">
      <selection activeCell="E9" sqref="E9"/>
      <pageMargins left="0.75" right="0.75" top="1" bottom="1" header="0.5" footer="0.5"/>
      <pageSetup orientation="portrait" r:id="rId36"/>
      <headerFooter alignWithMargins="0"/>
    </customSheetView>
    <customSheetView guid="{067EF7EF-2552-42C0-8B2F-9338A16B73EB}" scale="115" state="hidden" showRuler="0">
      <selection activeCell="E9" sqref="E9"/>
      <pageMargins left="0.75" right="0.75" top="1" bottom="1" header="0.5" footer="0.5"/>
      <pageSetup orientation="portrait" r:id="rId37"/>
      <headerFooter alignWithMargins="0"/>
    </customSheetView>
    <customSheetView guid="{869B0F9C-77A4-468D-A350-EA35CAE357D9}" scale="115" state="hidden" showRuler="0">
      <selection activeCell="B9" sqref="B9"/>
      <pageMargins left="0.75" right="0.75" top="1" bottom="1" header="0.5" footer="0.5"/>
      <pageSetup orientation="portrait" r:id="rId38"/>
      <headerFooter alignWithMargins="0"/>
    </customSheetView>
    <customSheetView guid="{5D67CA2D-8BB3-4F00-894F-4872C1BBE88F}" scale="115" state="hidden" showRuler="0">
      <selection activeCell="F11" sqref="F11"/>
      <pageMargins left="0.75" right="0.75" top="1" bottom="1" header="0.5" footer="0.5"/>
      <pageSetup orientation="portrait" r:id="rId39"/>
      <headerFooter alignWithMargins="0"/>
    </customSheetView>
    <customSheetView guid="{B9DDBA10-9BB0-4D91-9619-C113F75B2489}" state="hidden" showRuler="0">
      <selection activeCell="H15" sqref="H15"/>
      <pageMargins left="0.75" right="0.75" top="1" bottom="1" header="0.5" footer="0.5"/>
      <pageSetup orientation="portrait" r:id="rId40"/>
      <headerFooter alignWithMargins="0"/>
    </customSheetView>
    <customSheetView guid="{F0C5A243-1ADF-42BF-85A0-B6506A13618B}" scale="115" state="hidden" showRuler="0">
      <selection activeCell="B3" sqref="B3:G3"/>
      <pageMargins left="0.75" right="0.75" top="1" bottom="1" header="0.5" footer="0.5"/>
      <pageSetup orientation="portrait" r:id="rId41"/>
      <headerFooter alignWithMargins="0"/>
    </customSheetView>
    <customSheetView guid="{4B898AE2-7356-489E-882D-EC3B09CB95AA}" scale="115" state="hidden" showRuler="0">
      <selection activeCell="B1" sqref="B1:H1"/>
      <pageMargins left="0.75" right="0.75" top="1" bottom="1" header="0.5" footer="0.5"/>
      <pageSetup orientation="portrait" r:id="rId42"/>
      <headerFooter alignWithMargins="0"/>
    </customSheetView>
    <customSheetView guid="{176DC383-BC5B-4A2C-B484-0B54305CAC0E}" scale="115" state="hidden" showRuler="0">
      <selection activeCell="F19" sqref="F19"/>
      <pageMargins left="0.75" right="0.75" top="1" bottom="1" header="0.5" footer="0.5"/>
      <pageSetup orientation="portrait" r:id="rId43"/>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15"/>
    <pageSetUpPr fitToPage="1"/>
  </sheetPr>
  <dimension ref="A1:I35"/>
  <sheetViews>
    <sheetView showGridLines="0" view="pageBreakPreview" topLeftCell="A10" zoomScaleSheetLayoutView="100" workbookViewId="0">
      <selection activeCell="B19" sqref="B19:E19"/>
    </sheetView>
  </sheetViews>
  <sheetFormatPr defaultColWidth="9.140625" defaultRowHeight="16.5"/>
  <cols>
    <col min="1" max="1" width="12.140625" style="16" customWidth="1"/>
    <col min="2" max="2" width="20.5703125" style="16" customWidth="1"/>
    <col min="3" max="3" width="11.42578125" style="16" customWidth="1"/>
    <col min="4" max="4" width="15.42578125" style="16" customWidth="1"/>
    <col min="5" max="5" width="50.5703125" style="16" customWidth="1"/>
    <col min="6" max="8" width="9.140625" style="11"/>
    <col min="9" max="16384" width="9.140625" style="12"/>
  </cols>
  <sheetData>
    <row r="1" spans="1:9" s="621" customFormat="1" ht="19.5" customHeight="1">
      <c r="A1" s="1301" t="str">
        <f>'Attach 3(JV)'!A1</f>
        <v>Specification No. : 5002002361/TRANSFORMER/DOM/A00 - CC CS -1</v>
      </c>
      <c r="B1" s="1301"/>
      <c r="C1" s="1301"/>
      <c r="D1" s="1301"/>
      <c r="E1" s="637" t="str">
        <f>"Attachment-4(B) "&amp; 'Attach 3(JV)'!AT1</f>
        <v xml:space="preserve">Attachment-4(B) </v>
      </c>
      <c r="F1" s="620"/>
      <c r="G1" s="620"/>
      <c r="H1" s="620"/>
    </row>
    <row r="3" spans="1:9" ht="83.25" customHeight="1">
      <c r="A3" s="950" t="str">
        <f>'Attach 3(JV)'!A3</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 s="951"/>
      <c r="C3" s="951"/>
      <c r="D3" s="951"/>
      <c r="E3" s="951"/>
      <c r="F3" s="13"/>
      <c r="G3" s="14"/>
      <c r="H3" s="13"/>
    </row>
    <row r="4" spans="1:9" ht="20.100000000000001" customHeight="1">
      <c r="A4" s="15"/>
      <c r="H4" s="17"/>
      <c r="I4" s="1"/>
    </row>
    <row r="5" spans="1:9" ht="20.100000000000001" customHeight="1">
      <c r="A5" s="987" t="s">
        <v>353</v>
      </c>
      <c r="B5" s="987"/>
      <c r="C5" s="987"/>
      <c r="D5" s="987"/>
      <c r="E5" s="987"/>
      <c r="F5" s="18"/>
      <c r="H5" s="17"/>
      <c r="I5" s="3"/>
    </row>
    <row r="6" spans="1:9" ht="20.100000000000001" customHeight="1">
      <c r="A6" s="19"/>
      <c r="H6" s="17"/>
      <c r="I6" s="3"/>
    </row>
    <row r="7" spans="1:9" ht="20.100000000000001" customHeight="1">
      <c r="A7" s="20" t="str">
        <f>'Attach 3(JV)'!A7</f>
        <v>Bidder’s Name and Address  :</v>
      </c>
      <c r="E7" s="5" t="str">
        <f>'Attach 3(JV)'!E7</f>
        <v>To:</v>
      </c>
      <c r="H7" s="17"/>
      <c r="I7" s="3"/>
    </row>
    <row r="8" spans="1:9" ht="36" customHeight="1">
      <c r="A8" s="993" t="str">
        <f>'Attach 3(JV)'!A8</f>
        <v/>
      </c>
      <c r="B8" s="993"/>
      <c r="C8" s="993"/>
      <c r="D8" s="993"/>
      <c r="E8" s="2" t="str">
        <f>'Attach 3(JV)'!E8</f>
        <v>Contract Services</v>
      </c>
      <c r="H8" s="17"/>
      <c r="I8" s="3"/>
    </row>
    <row r="9" spans="1:9" ht="20.100000000000001" customHeight="1">
      <c r="A9" s="4" t="s">
        <v>345</v>
      </c>
      <c r="B9" s="1297">
        <f>'Attach 3(JV)'!B9</f>
        <v>0</v>
      </c>
      <c r="C9" s="1297"/>
      <c r="D9" s="1297"/>
      <c r="E9" s="2" t="str">
        <f>'Attach 3(JV)'!E9</f>
        <v>Power Grid Corporation of India Ltd.,</v>
      </c>
      <c r="H9" s="17"/>
      <c r="I9" s="3"/>
    </row>
    <row r="10" spans="1:9" ht="20.100000000000001" customHeight="1">
      <c r="A10" s="4" t="s">
        <v>347</v>
      </c>
      <c r="B10" s="1297">
        <f>'Attach 3(JV)'!B10</f>
        <v>0</v>
      </c>
      <c r="C10" s="1297"/>
      <c r="D10" s="1297"/>
      <c r="E10" s="2" t="str">
        <f>'Attach 3(JV)'!E10</f>
        <v>"Saudamini", Plot No. 2, Sector 29</v>
      </c>
      <c r="H10" s="17"/>
      <c r="I10" s="3"/>
    </row>
    <row r="11" spans="1:9" ht="20.100000000000001" customHeight="1">
      <c r="B11" s="1297">
        <f>'Attach 3(JV)'!B11</f>
        <v>0</v>
      </c>
      <c r="C11" s="1297"/>
      <c r="D11" s="1297"/>
      <c r="E11" s="2" t="str">
        <f>'Attach 3(JV)'!E11</f>
        <v>Gurgaon (Haryana) - 122001</v>
      </c>
    </row>
    <row r="12" spans="1:9" ht="20.100000000000001" customHeight="1">
      <c r="A12" s="19"/>
      <c r="B12" s="1297">
        <f>'Attach 3(JV)'!B12</f>
        <v>0</v>
      </c>
      <c r="C12" s="1297"/>
      <c r="D12" s="1297"/>
      <c r="E12" s="2"/>
    </row>
    <row r="13" spans="1:9" ht="20.100000000000001" customHeight="1">
      <c r="A13" s="16" t="s">
        <v>340</v>
      </c>
    </row>
    <row r="14" spans="1:9" ht="20.100000000000001" customHeight="1">
      <c r="A14" s="19"/>
    </row>
    <row r="15" spans="1:9" ht="87.75" customHeight="1">
      <c r="A15" s="1303" t="s">
        <v>363</v>
      </c>
      <c r="B15" s="1303"/>
      <c r="C15" s="1303"/>
      <c r="D15" s="1303"/>
      <c r="E15" s="1303"/>
    </row>
    <row r="16" spans="1:9" ht="30" customHeight="1">
      <c r="A16" s="81" t="s">
        <v>356</v>
      </c>
      <c r="B16" s="1302"/>
      <c r="C16" s="1302"/>
      <c r="D16" s="1302"/>
      <c r="E16" s="1302"/>
    </row>
    <row r="17" spans="1:5" ht="30" customHeight="1">
      <c r="A17" s="81" t="s">
        <v>357</v>
      </c>
      <c r="B17" s="1302"/>
      <c r="C17" s="1302"/>
      <c r="D17" s="1302"/>
      <c r="E17" s="1302"/>
    </row>
    <row r="18" spans="1:5" ht="30" customHeight="1">
      <c r="A18" s="81" t="s">
        <v>358</v>
      </c>
      <c r="B18" s="1302"/>
      <c r="C18" s="1302"/>
      <c r="D18" s="1302"/>
      <c r="E18" s="1302"/>
    </row>
    <row r="19" spans="1:5" ht="30" customHeight="1">
      <c r="A19" s="30" t="s">
        <v>359</v>
      </c>
      <c r="B19" s="1302"/>
      <c r="C19" s="1302"/>
      <c r="D19" s="1302"/>
      <c r="E19" s="1302"/>
    </row>
    <row r="20" spans="1:5" ht="30" customHeight="1">
      <c r="A20" s="30" t="s">
        <v>72</v>
      </c>
      <c r="B20" s="1302"/>
      <c r="C20" s="1302"/>
      <c r="D20" s="1302"/>
      <c r="E20" s="1302"/>
    </row>
    <row r="21" spans="1:5" ht="30" customHeight="1">
      <c r="A21" s="30" t="s">
        <v>75</v>
      </c>
      <c r="B21" s="1302"/>
      <c r="C21" s="1302"/>
      <c r="D21" s="1302"/>
      <c r="E21" s="1302"/>
    </row>
    <row r="22" spans="1:5" ht="16.5" customHeight="1">
      <c r="A22" s="114"/>
      <c r="B22" s="115"/>
      <c r="C22" s="115"/>
      <c r="D22" s="115"/>
      <c r="E22" s="115"/>
    </row>
    <row r="23" spans="1:5" ht="27.95" customHeight="1">
      <c r="D23" s="24"/>
    </row>
    <row r="24" spans="1:5" ht="27.95" customHeight="1">
      <c r="A24" s="23" t="s">
        <v>6</v>
      </c>
      <c r="B24" s="52" t="str">
        <f>'Attach 3(JV)'!B24</f>
        <v>--</v>
      </c>
      <c r="D24" s="24" t="s">
        <v>4</v>
      </c>
      <c r="E24" s="253" t="str">
        <f>'Attach 3(JV)'!E24</f>
        <v/>
      </c>
    </row>
    <row r="25" spans="1:5" ht="27.95" customHeight="1">
      <c r="A25" s="23" t="s">
        <v>7</v>
      </c>
      <c r="B25" s="253" t="str">
        <f>'Attach 3(JV)'!B25</f>
        <v/>
      </c>
      <c r="D25" s="24" t="s">
        <v>5</v>
      </c>
      <c r="E25" s="253" t="str">
        <f>'Attach 3(JV)'!E25</f>
        <v/>
      </c>
    </row>
    <row r="26" spans="1:5" ht="27.95" customHeight="1">
      <c r="D26" s="24"/>
    </row>
    <row r="27" spans="1:5" ht="33" customHeight="1"/>
    <row r="28" spans="1:5" ht="33"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c r="A35" s="25"/>
    </row>
  </sheetData>
  <sheetProtection password="CBD2" sheet="1" objects="1" scenarios="1" formatColumns="0" formatRows="0" selectLockedCells="1"/>
  <customSheetViews>
    <customSheetView guid="{BCE30E3D-0C5D-4C23-ABC5-E7C2D3AC4971}" showPageBreaks="1" showGridLines="0" fitToPage="1" printArea="1" view="pageBreakPreview" topLeftCell="A10">
      <selection activeCell="B19" sqref="B19:E19"/>
      <pageMargins left="0.75" right="0.63" top="0.57999999999999996" bottom="0.6" header="0.34" footer="0.35"/>
      <pageSetup scale="92" orientation="portrait" r:id="rId1"/>
      <headerFooter alignWithMargins="0">
        <oddFooter>&amp;R&amp;"Book Antiqua,Bold"&amp;8 Page &amp;P of &amp;N</oddFooter>
      </headerFooter>
    </customSheetView>
    <customSheetView guid="{9F341631-288D-49D9-8F81-65CCC818C9BA}" showPageBreaks="1" showGridLines="0" fitToPage="1" printArea="1" view="pageBreakPreview">
      <selection activeCell="B19" sqref="B19:E19"/>
      <pageMargins left="0.75" right="0.63" top="0.57999999999999996" bottom="0.6" header="0.34" footer="0.35"/>
      <pageSetup scale="92" orientation="portrait" r:id="rId2"/>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75" right="0.63" top="0.57999999999999996" bottom="0.6" header="0.34" footer="0.35"/>
      <pageSetup scale="92" orientation="portrait" r:id="rId3"/>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75" right="0.63" top="0.57999999999999996" bottom="0.6" header="0.34" footer="0.35"/>
      <pageSetup scale="91" orientation="portrait" r:id="rId4"/>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75" right="0.63" top="0.57999999999999996" bottom="0.6" header="0.34" footer="0.35"/>
      <pageSetup scale="92" orientation="portrait" r:id="rId5"/>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6"/>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7"/>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8"/>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9"/>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10"/>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11"/>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12"/>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13"/>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14"/>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15"/>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16"/>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7"/>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9"/>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20"/>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22"/>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3"/>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24"/>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25"/>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26"/>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7"/>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8"/>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9"/>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30"/>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31"/>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32"/>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33"/>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34"/>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35"/>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36"/>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37"/>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38"/>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39"/>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6" sqref="B16:E16"/>
      <pageMargins left="0.75" right="0.63" top="0.57999999999999996" bottom="0.6" header="0.34" footer="0.35"/>
      <pageSetup scale="92" orientation="portrait" r:id="rId40"/>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75" right="0.63" top="0.57999999999999996" bottom="0.6" header="0.34" footer="0.35"/>
      <pageSetup scale="92" orientation="portrait" r:id="rId41"/>
      <headerFooter alignWithMargins="0">
        <oddFooter>&amp;R&amp;"Book Antiqua,Bold"&amp;8 Page &amp;P of &amp;N</oddFooter>
      </headerFooter>
    </customSheetView>
    <customSheetView guid="{4B898AE2-7356-489E-882D-EC3B09CB95AA}" scale="115" showPageBreaks="1" showGridLines="0" fitToPage="1" printArea="1" view="pageBreakPreview" topLeftCell="A16">
      <selection activeCell="B19" sqref="B19:E19"/>
      <pageMargins left="0.75" right="0.63" top="0.57999999999999996" bottom="0.6" header="0.34" footer="0.35"/>
      <pageSetup scale="92"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75" right="0.63" top="0.57999999999999996" bottom="0.6" header="0.34" footer="0.35"/>
      <pageSetup scale="92" orientation="portrait" r:id="rId43"/>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4"/>
  <headerFooter alignWithMargins="0">
    <oddFooter>&amp;R&amp;"Book Antiqua,Bold"&amp;8 Page &amp;P of &amp;N</oddFooter>
  </headerFooter>
  <drawing r:id="rId4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1"/>
    <pageSetUpPr fitToPage="1"/>
  </sheetPr>
  <dimension ref="A1:I110"/>
  <sheetViews>
    <sheetView showGridLines="0" view="pageBreakPreview" topLeftCell="A22" zoomScale="90" zoomScaleSheetLayoutView="90" workbookViewId="0">
      <selection activeCell="E43" sqref="E43"/>
    </sheetView>
  </sheetViews>
  <sheetFormatPr defaultColWidth="9.140625" defaultRowHeight="16.5"/>
  <cols>
    <col min="1" max="1" width="12.140625" style="16" customWidth="1"/>
    <col min="2" max="2" width="30.7109375" style="16" customWidth="1"/>
    <col min="3" max="3" width="22" style="16" customWidth="1"/>
    <col min="4" max="4" width="24.28515625" style="16" customWidth="1"/>
    <col min="5" max="5" width="35.140625" style="16" customWidth="1"/>
    <col min="6" max="7" width="9.140625" style="11"/>
    <col min="8" max="8" width="0" style="11" hidden="1" customWidth="1"/>
    <col min="9" max="16384" width="9.140625" style="12"/>
  </cols>
  <sheetData>
    <row r="1" spans="1:9" s="621" customFormat="1" ht="36.75" customHeight="1">
      <c r="A1" s="1219" t="str">
        <f>'Attach 3(JV)'!A1:D1</f>
        <v>Specification No. : 5002002361/TRANSFORMER/DOM/A00 - CC CS -1</v>
      </c>
      <c r="B1" s="1219"/>
      <c r="C1" s="1219"/>
      <c r="D1" s="1304" t="str">
        <f>"Attachment-5 " &amp; 'Attach 3(JV)'!AT1</f>
        <v xml:space="preserve">Attachment-5 </v>
      </c>
      <c r="E1" s="1304"/>
      <c r="F1" s="620"/>
      <c r="G1" s="620"/>
      <c r="H1" s="620"/>
    </row>
    <row r="3" spans="1:9" ht="79.5" customHeight="1">
      <c r="A3" s="950" t="str">
        <f>'Attach 3(JV)'!A3</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 s="951"/>
      <c r="C3" s="951"/>
      <c r="D3" s="951"/>
      <c r="E3" s="951"/>
      <c r="F3" s="13"/>
      <c r="G3" s="14"/>
      <c r="H3" s="13"/>
    </row>
    <row r="4" spans="1:9" ht="42" hidden="1" customHeight="1">
      <c r="A4" s="15"/>
      <c r="H4" s="17"/>
      <c r="I4" s="1"/>
    </row>
    <row r="5" spans="1:9" ht="31.5" customHeight="1">
      <c r="A5" s="987" t="s">
        <v>975</v>
      </c>
      <c r="B5" s="987"/>
      <c r="C5" s="987"/>
      <c r="D5" s="987"/>
      <c r="E5" s="987"/>
      <c r="F5" s="18"/>
      <c r="H5" s="17"/>
      <c r="I5" s="3"/>
    </row>
    <row r="6" spans="1:9" ht="8.1" customHeight="1">
      <c r="A6" s="19"/>
      <c r="H6" s="17"/>
      <c r="I6" s="3"/>
    </row>
    <row r="7" spans="1:9" ht="20.100000000000001" customHeight="1">
      <c r="A7" s="20" t="str">
        <f>'Attach 3(JV)'!A7</f>
        <v>Bidder’s Name and Address  :</v>
      </c>
      <c r="B7" s="19"/>
      <c r="C7" s="19"/>
      <c r="D7" s="5" t="str">
        <f>'Attach 3(JV)'!E7</f>
        <v>To:</v>
      </c>
      <c r="H7" s="17"/>
      <c r="I7" s="3"/>
    </row>
    <row r="8" spans="1:9" ht="36" customHeight="1">
      <c r="A8" s="993" t="str">
        <f>'Attach 3(JV)'!A8</f>
        <v/>
      </c>
      <c r="B8" s="993"/>
      <c r="C8" s="993"/>
      <c r="D8" s="2" t="str">
        <f>'Attach 3(JV)'!E8</f>
        <v>Contract Services</v>
      </c>
      <c r="H8" s="17"/>
      <c r="I8" s="3"/>
    </row>
    <row r="9" spans="1:9" ht="20.100000000000001" customHeight="1">
      <c r="A9" s="4" t="s">
        <v>345</v>
      </c>
      <c r="B9" s="1297">
        <f>'Attach 3(JV)'!B9</f>
        <v>0</v>
      </c>
      <c r="C9" s="1297"/>
      <c r="D9" s="2" t="str">
        <f>'Attach 3(JV)'!E9</f>
        <v>Power Grid Corporation of India Ltd.,</v>
      </c>
      <c r="H9" s="17"/>
      <c r="I9" s="3"/>
    </row>
    <row r="10" spans="1:9" ht="20.100000000000001" customHeight="1">
      <c r="A10" s="4" t="s">
        <v>347</v>
      </c>
      <c r="B10" s="1297">
        <f>'Attach 3(JV)'!B10</f>
        <v>0</v>
      </c>
      <c r="C10" s="1297"/>
      <c r="D10" s="2" t="str">
        <f>'Attach 3(JV)'!E10</f>
        <v>"Saudamini", Plot No. 2, Sector 29</v>
      </c>
      <c r="H10" s="17"/>
      <c r="I10" s="3"/>
    </row>
    <row r="11" spans="1:9" ht="20.100000000000001" customHeight="1">
      <c r="B11" s="1297">
        <f>'Attach 3(JV)'!B11</f>
        <v>0</v>
      </c>
      <c r="C11" s="1297"/>
      <c r="D11" s="2" t="str">
        <f>'Attach 3(JV)'!E11</f>
        <v>Gurgaon (Haryana) - 122001</v>
      </c>
    </row>
    <row r="12" spans="1:9" ht="17.25" customHeight="1">
      <c r="A12" s="19"/>
      <c r="B12" s="1297">
        <f>'Attach 3(JV)'!B12</f>
        <v>0</v>
      </c>
      <c r="C12" s="1297"/>
      <c r="D12" s="2"/>
    </row>
    <row r="13" spans="1:9" ht="20.100000000000001" customHeight="1">
      <c r="A13" s="16" t="s">
        <v>340</v>
      </c>
      <c r="D13" s="29"/>
    </row>
    <row r="14" spans="1:9" ht="45.75" customHeight="1">
      <c r="A14" s="1222" t="s">
        <v>365</v>
      </c>
      <c r="B14" s="1222"/>
      <c r="C14" s="1222"/>
      <c r="D14" s="1222"/>
      <c r="E14" s="1222"/>
      <c r="F14" s="21"/>
      <c r="G14" s="21"/>
      <c r="H14" s="21"/>
    </row>
    <row r="15" spans="1:9" ht="32.1" customHeight="1">
      <c r="A15" s="1317" t="s">
        <v>343</v>
      </c>
      <c r="B15" s="1317" t="s">
        <v>362</v>
      </c>
      <c r="C15" s="1317" t="s">
        <v>366</v>
      </c>
      <c r="D15" s="1315" t="s">
        <v>367</v>
      </c>
      <c r="E15" s="1316"/>
      <c r="F15" s="21"/>
      <c r="G15" s="21"/>
      <c r="H15" s="21"/>
    </row>
    <row r="16" spans="1:9" ht="19.5" customHeight="1">
      <c r="A16" s="1318"/>
      <c r="B16" s="1318"/>
      <c r="C16" s="1318"/>
      <c r="D16" s="34" t="s">
        <v>368</v>
      </c>
      <c r="E16" s="34" t="s">
        <v>369</v>
      </c>
      <c r="F16" s="21"/>
      <c r="G16" s="21"/>
      <c r="H16" s="21"/>
    </row>
    <row r="17" spans="1:8" ht="21.95" customHeight="1">
      <c r="A17" s="108">
        <v>1</v>
      </c>
      <c r="B17" s="265"/>
      <c r="C17" s="265"/>
      <c r="D17" s="265"/>
      <c r="E17" s="265"/>
      <c r="F17" s="21"/>
      <c r="G17" s="21"/>
      <c r="H17" s="21"/>
    </row>
    <row r="18" spans="1:8" ht="21.95" customHeight="1">
      <c r="A18" s="109">
        <v>2</v>
      </c>
      <c r="B18" s="265"/>
      <c r="C18" s="265"/>
      <c r="D18" s="265"/>
      <c r="E18" s="265"/>
      <c r="F18" s="21"/>
      <c r="G18" s="21"/>
      <c r="H18" s="21"/>
    </row>
    <row r="19" spans="1:8" ht="21.95" customHeight="1">
      <c r="A19" s="109">
        <v>3</v>
      </c>
      <c r="B19" s="265"/>
      <c r="C19" s="265"/>
      <c r="D19" s="265"/>
      <c r="E19" s="265"/>
      <c r="F19" s="21"/>
      <c r="G19" s="21"/>
      <c r="H19" s="21"/>
    </row>
    <row r="20" spans="1:8" ht="21.95" customHeight="1">
      <c r="A20" s="109">
        <v>4</v>
      </c>
      <c r="B20" s="265"/>
      <c r="C20" s="265"/>
      <c r="D20" s="265"/>
      <c r="E20" s="265"/>
      <c r="F20" s="178"/>
      <c r="G20" s="178"/>
      <c r="H20" s="180" t="b">
        <v>0</v>
      </c>
    </row>
    <row r="21" spans="1:8" ht="21.95" customHeight="1">
      <c r="A21" s="110">
        <v>5</v>
      </c>
      <c r="B21" s="265"/>
      <c r="C21" s="265"/>
      <c r="D21" s="265"/>
      <c r="E21" s="265"/>
      <c r="F21" s="178"/>
      <c r="G21" s="178"/>
      <c r="H21" s="179"/>
    </row>
    <row r="22" spans="1:8" ht="18" customHeight="1">
      <c r="A22" s="176"/>
      <c r="B22" s="177"/>
      <c r="C22" s="177"/>
      <c r="D22" s="177"/>
      <c r="E22" s="177"/>
      <c r="F22" s="175"/>
      <c r="G22" s="175"/>
      <c r="H22" s="170"/>
    </row>
    <row r="23" spans="1:8" ht="9" customHeight="1">
      <c r="A23" s="324"/>
      <c r="B23" s="325"/>
      <c r="C23" s="325"/>
      <c r="D23" s="325"/>
      <c r="E23" s="325"/>
      <c r="F23" s="175"/>
      <c r="G23" s="175"/>
      <c r="H23" s="170"/>
    </row>
    <row r="24" spans="1:8" ht="38.25" customHeight="1">
      <c r="A24" s="1305" t="s">
        <v>502</v>
      </c>
      <c r="B24" s="1306"/>
      <c r="C24" s="1306"/>
      <c r="D24" s="1306"/>
      <c r="E24" s="1306"/>
      <c r="F24" s="175"/>
      <c r="G24" s="175"/>
      <c r="H24" s="170"/>
    </row>
    <row r="25" spans="1:8" ht="54.75" customHeight="1">
      <c r="A25" s="1319" t="s">
        <v>845</v>
      </c>
      <c r="B25" s="1319"/>
      <c r="C25" s="1319"/>
      <c r="D25" s="1319"/>
      <c r="E25" s="1319"/>
      <c r="F25" s="169"/>
      <c r="G25" s="169"/>
      <c r="H25" s="170"/>
    </row>
    <row r="26" spans="1:8" ht="32.1" customHeight="1">
      <c r="A26" s="1317" t="s">
        <v>343</v>
      </c>
      <c r="B26" s="1317" t="s">
        <v>362</v>
      </c>
      <c r="C26" s="1317" t="s">
        <v>100</v>
      </c>
      <c r="D26" s="1315" t="s">
        <v>101</v>
      </c>
      <c r="E26" s="1316"/>
      <c r="F26" s="21"/>
      <c r="G26" s="21"/>
      <c r="H26" s="21"/>
    </row>
    <row r="27" spans="1:8" ht="22.5" customHeight="1">
      <c r="A27" s="1318"/>
      <c r="B27" s="1318"/>
      <c r="C27" s="1318"/>
      <c r="D27" s="34" t="s">
        <v>102</v>
      </c>
      <c r="E27" s="34" t="s">
        <v>103</v>
      </c>
      <c r="F27" s="21"/>
      <c r="G27" s="21"/>
      <c r="H27" s="21"/>
    </row>
    <row r="28" spans="1:8" ht="21.95" customHeight="1">
      <c r="A28" s="167">
        <v>1</v>
      </c>
      <c r="B28" s="264"/>
      <c r="C28" s="264"/>
      <c r="D28" s="264"/>
      <c r="E28" s="264"/>
      <c r="F28" s="21"/>
      <c r="G28" s="21"/>
      <c r="H28" s="21"/>
    </row>
    <row r="29" spans="1:8" ht="21.95" customHeight="1">
      <c r="A29" s="167">
        <v>2</v>
      </c>
      <c r="B29" s="264"/>
      <c r="C29" s="264"/>
      <c r="D29" s="264"/>
      <c r="E29" s="264"/>
    </row>
    <row r="30" spans="1:8" ht="21.95" customHeight="1">
      <c r="A30" s="168">
        <v>3</v>
      </c>
      <c r="B30" s="264"/>
      <c r="C30" s="264"/>
      <c r="D30" s="264"/>
      <c r="E30" s="264"/>
    </row>
    <row r="31" spans="1:8" ht="3.75" customHeight="1">
      <c r="A31" s="150"/>
      <c r="B31" s="150"/>
      <c r="C31" s="150"/>
      <c r="D31" s="150"/>
      <c r="E31" s="150"/>
      <c r="F31" s="21"/>
      <c r="G31" s="21"/>
      <c r="H31" s="21"/>
    </row>
    <row r="32" spans="1:8" ht="11.25" customHeight="1">
      <c r="A32" s="83"/>
      <c r="B32" s="83"/>
      <c r="C32" s="24"/>
      <c r="D32" s="83"/>
      <c r="E32" s="83"/>
      <c r="F32" s="21"/>
      <c r="G32" s="21"/>
      <c r="H32" s="21"/>
    </row>
    <row r="33" spans="1:5" ht="15.95" customHeight="1">
      <c r="A33" s="23" t="s">
        <v>6</v>
      </c>
      <c r="B33" s="52" t="str">
        <f>'Attach 3(JV)'!B24</f>
        <v>--</v>
      </c>
      <c r="D33" s="24" t="s">
        <v>4</v>
      </c>
      <c r="E33" s="253" t="str">
        <f>'Attach 3(JV)'!E24</f>
        <v/>
      </c>
    </row>
    <row r="34" spans="1:5" ht="15.95" customHeight="1">
      <c r="A34" s="23" t="s">
        <v>7</v>
      </c>
      <c r="B34" s="253" t="str">
        <f>'Attach 3(JV)'!B25</f>
        <v/>
      </c>
      <c r="D34" s="24" t="s">
        <v>5</v>
      </c>
      <c r="E34" s="253" t="str">
        <f>'Attach 3(JV)'!E25</f>
        <v/>
      </c>
    </row>
    <row r="35" spans="1:5" ht="15.95" customHeight="1">
      <c r="A35" s="12"/>
      <c r="B35" s="12"/>
      <c r="C35" s="24"/>
      <c r="D35" s="12"/>
      <c r="E35" s="12"/>
    </row>
    <row r="36" spans="1:5" ht="20.100000000000001" customHeight="1">
      <c r="A36" s="8" t="str">
        <f>A1</f>
        <v>Specification No. : 5002002361/TRANSFORMER/DOM/A00 - CC CS -1</v>
      </c>
      <c r="B36" s="9"/>
      <c r="C36" s="9"/>
      <c r="D36" s="9"/>
      <c r="E36" s="28" t="str">
        <f>"Annexure I to " &amp;D1</f>
        <v xml:space="preserve">Annexure I to Attachment-5 </v>
      </c>
    </row>
    <row r="37" spans="1:5" ht="18" customHeight="1">
      <c r="A37" s="25"/>
    </row>
    <row r="38" spans="1:5" ht="18" customHeight="1">
      <c r="A38" s="1309" t="s">
        <v>364</v>
      </c>
      <c r="B38" s="1309"/>
      <c r="C38" s="1309"/>
      <c r="D38" s="1309"/>
      <c r="E38" s="1309"/>
    </row>
    <row r="39" spans="1:5" ht="18" customHeight="1">
      <c r="B39" s="83"/>
    </row>
    <row r="40" spans="1:5" ht="42" customHeight="1">
      <c r="A40" s="1310" t="s">
        <v>343</v>
      </c>
      <c r="B40" s="1312" t="s">
        <v>362</v>
      </c>
      <c r="C40" s="1312" t="s">
        <v>366</v>
      </c>
      <c r="D40" s="1315" t="s">
        <v>367</v>
      </c>
      <c r="E40" s="1316"/>
    </row>
    <row r="41" spans="1:5" ht="23.25" customHeight="1">
      <c r="A41" s="1311"/>
      <c r="B41" s="1313"/>
      <c r="C41" s="1313"/>
      <c r="D41" s="34" t="s">
        <v>368</v>
      </c>
      <c r="E41" s="34" t="s">
        <v>369</v>
      </c>
    </row>
    <row r="42" spans="1:5" ht="18" customHeight="1">
      <c r="A42" s="151"/>
      <c r="B42" s="151"/>
      <c r="C42" s="151"/>
      <c r="D42" s="151"/>
      <c r="E42" s="151"/>
    </row>
    <row r="43" spans="1:5" ht="18" customHeight="1">
      <c r="A43" s="151"/>
      <c r="B43" s="151"/>
      <c r="C43" s="151"/>
      <c r="D43" s="151"/>
      <c r="E43" s="151"/>
    </row>
    <row r="44" spans="1:5" ht="18" customHeight="1">
      <c r="A44" s="151"/>
      <c r="B44" s="151"/>
      <c r="C44" s="151"/>
      <c r="D44" s="151"/>
      <c r="E44" s="151"/>
    </row>
    <row r="45" spans="1:5" ht="18" customHeight="1">
      <c r="A45" s="151"/>
      <c r="B45" s="151"/>
      <c r="C45" s="151"/>
      <c r="D45" s="151"/>
      <c r="E45" s="151"/>
    </row>
    <row r="46" spans="1:5" ht="18" customHeight="1">
      <c r="A46" s="151"/>
      <c r="B46" s="151"/>
      <c r="C46" s="151"/>
      <c r="D46" s="151"/>
      <c r="E46" s="151"/>
    </row>
    <row r="47" spans="1:5" ht="18" customHeight="1">
      <c r="A47" s="151"/>
      <c r="B47" s="151"/>
      <c r="C47" s="151"/>
      <c r="D47" s="151"/>
      <c r="E47" s="151"/>
    </row>
    <row r="48" spans="1:5" ht="18" customHeight="1">
      <c r="A48" s="151"/>
      <c r="B48" s="151"/>
      <c r="C48" s="151"/>
      <c r="D48" s="151"/>
      <c r="E48" s="151"/>
    </row>
    <row r="49" spans="1:5" ht="18" customHeight="1">
      <c r="A49" s="151"/>
      <c r="B49" s="151"/>
      <c r="C49" s="151"/>
      <c r="D49" s="151"/>
      <c r="E49" s="151"/>
    </row>
    <row r="50" spans="1:5" ht="18" customHeight="1">
      <c r="A50" s="151"/>
      <c r="B50" s="151"/>
      <c r="C50" s="151"/>
      <c r="D50" s="151"/>
      <c r="E50" s="151"/>
    </row>
    <row r="51" spans="1:5" ht="18" customHeight="1">
      <c r="A51" s="151"/>
      <c r="B51" s="151"/>
      <c r="C51" s="151"/>
      <c r="D51" s="151"/>
      <c r="E51" s="151"/>
    </row>
    <row r="52" spans="1:5" ht="18" customHeight="1">
      <c r="A52" s="151"/>
      <c r="B52" s="151"/>
      <c r="C52" s="151"/>
      <c r="D52" s="151"/>
      <c r="E52" s="151"/>
    </row>
    <row r="53" spans="1:5" ht="18" customHeight="1">
      <c r="A53" s="151"/>
      <c r="B53" s="151"/>
      <c r="C53" s="151"/>
      <c r="D53" s="151"/>
      <c r="E53" s="151"/>
    </row>
    <row r="54" spans="1:5" ht="18" customHeight="1">
      <c r="A54" s="151"/>
      <c r="B54" s="151"/>
      <c r="C54" s="151"/>
      <c r="D54" s="151"/>
      <c r="E54" s="151"/>
    </row>
    <row r="55" spans="1:5" ht="18" customHeight="1">
      <c r="A55" s="151"/>
      <c r="B55" s="151"/>
      <c r="C55" s="151"/>
      <c r="D55" s="151"/>
      <c r="E55" s="151"/>
    </row>
    <row r="56" spans="1:5" ht="18" customHeight="1">
      <c r="A56" s="151"/>
      <c r="B56" s="151"/>
      <c r="C56" s="151"/>
      <c r="D56" s="151"/>
      <c r="E56" s="151"/>
    </row>
    <row r="57" spans="1:5" ht="18" customHeight="1">
      <c r="A57" s="151"/>
      <c r="B57" s="151"/>
      <c r="C57" s="151"/>
      <c r="D57" s="151"/>
      <c r="E57" s="151"/>
    </row>
    <row r="58" spans="1:5" ht="18" customHeight="1">
      <c r="A58" s="151"/>
      <c r="B58" s="151"/>
      <c r="C58" s="151"/>
      <c r="D58" s="151"/>
      <c r="E58" s="151"/>
    </row>
    <row r="59" spans="1:5" ht="18" customHeight="1">
      <c r="A59" s="151"/>
      <c r="B59" s="151"/>
      <c r="C59" s="151"/>
      <c r="D59" s="151"/>
      <c r="E59" s="151"/>
    </row>
    <row r="60" spans="1:5" ht="18" customHeight="1">
      <c r="A60" s="151"/>
      <c r="B60" s="151"/>
      <c r="C60" s="151"/>
      <c r="D60" s="151"/>
      <c r="E60" s="151"/>
    </row>
    <row r="61" spans="1:5" ht="18" customHeight="1">
      <c r="A61" s="151"/>
      <c r="B61" s="151"/>
      <c r="C61" s="151"/>
      <c r="D61" s="151"/>
      <c r="E61" s="151"/>
    </row>
    <row r="62" spans="1:5" ht="18" customHeight="1">
      <c r="A62" s="151"/>
      <c r="B62" s="151"/>
      <c r="C62" s="151"/>
      <c r="D62" s="151"/>
      <c r="E62" s="151"/>
    </row>
    <row r="63" spans="1:5" ht="18" customHeight="1">
      <c r="A63" s="151"/>
      <c r="B63" s="151"/>
      <c r="C63" s="151"/>
      <c r="D63" s="151"/>
      <c r="E63" s="151"/>
    </row>
    <row r="64" spans="1:5" ht="18" customHeight="1">
      <c r="A64" s="151"/>
      <c r="B64" s="151"/>
      <c r="C64" s="151"/>
      <c r="D64" s="151"/>
      <c r="E64" s="151"/>
    </row>
    <row r="65" spans="1:5" ht="18" customHeight="1">
      <c r="A65" s="151"/>
      <c r="B65" s="151"/>
      <c r="C65" s="151"/>
      <c r="D65" s="151"/>
      <c r="E65" s="151"/>
    </row>
    <row r="66" spans="1:5" ht="18" customHeight="1">
      <c r="A66" s="151"/>
      <c r="B66" s="151"/>
      <c r="C66" s="151"/>
      <c r="D66" s="151"/>
      <c r="E66" s="151"/>
    </row>
    <row r="67" spans="1:5" ht="18" customHeight="1">
      <c r="A67" s="152"/>
      <c r="B67" s="152"/>
      <c r="C67" s="152"/>
      <c r="D67" s="152"/>
      <c r="E67" s="152"/>
    </row>
    <row r="68" spans="1:5" ht="18" customHeight="1"/>
    <row r="69" spans="1:5" ht="24" customHeight="1">
      <c r="C69" s="24"/>
    </row>
    <row r="70" spans="1:5" ht="24" customHeight="1">
      <c r="A70" s="23" t="s">
        <v>6</v>
      </c>
      <c r="B70" s="52" t="str">
        <f>B33</f>
        <v>--</v>
      </c>
      <c r="C70" s="24" t="s">
        <v>4</v>
      </c>
      <c r="D70" s="253" t="str">
        <f>E33</f>
        <v/>
      </c>
    </row>
    <row r="71" spans="1:5" ht="24" customHeight="1">
      <c r="A71" s="23" t="s">
        <v>7</v>
      </c>
      <c r="B71" s="258" t="str">
        <f>B34</f>
        <v/>
      </c>
      <c r="C71" s="24" t="s">
        <v>5</v>
      </c>
      <c r="D71" s="253" t="str">
        <f>E34</f>
        <v/>
      </c>
    </row>
    <row r="72" spans="1:5" ht="24" customHeight="1">
      <c r="A72" s="23"/>
      <c r="B72" s="52"/>
      <c r="C72" s="24"/>
      <c r="D72" s="26"/>
    </row>
    <row r="73" spans="1:5" ht="20.100000000000001" customHeight="1">
      <c r="A73" s="8" t="str">
        <f>A1</f>
        <v>Specification No. : 5002002361/TRANSFORMER/DOM/A00 - CC CS -1</v>
      </c>
      <c r="B73" s="9"/>
      <c r="C73" s="9"/>
      <c r="D73" s="9"/>
      <c r="E73" s="28" t="str">
        <f>E36</f>
        <v xml:space="preserve">Annexure I to Attachment-5 </v>
      </c>
    </row>
    <row r="74" spans="1:5" ht="18" customHeight="1">
      <c r="A74" s="25"/>
    </row>
    <row r="75" spans="1:5" ht="18" customHeight="1">
      <c r="A75" s="1309" t="s">
        <v>364</v>
      </c>
      <c r="B75" s="1309"/>
      <c r="C75" s="1309"/>
      <c r="D75" s="1309"/>
      <c r="E75" s="1309"/>
    </row>
    <row r="76" spans="1:5" ht="18" customHeight="1">
      <c r="B76" s="83"/>
    </row>
    <row r="77" spans="1:5" ht="37.5" customHeight="1">
      <c r="A77" s="1310" t="s">
        <v>343</v>
      </c>
      <c r="B77" s="1312" t="s">
        <v>362</v>
      </c>
      <c r="C77" s="1312" t="s">
        <v>367</v>
      </c>
      <c r="D77" s="1307" t="s">
        <v>367</v>
      </c>
      <c r="E77" s="1308"/>
    </row>
    <row r="78" spans="1:5" ht="24" customHeight="1">
      <c r="A78" s="1311"/>
      <c r="B78" s="1314"/>
      <c r="C78" s="1314"/>
      <c r="D78" s="35" t="s">
        <v>368</v>
      </c>
      <c r="E78" s="35" t="s">
        <v>369</v>
      </c>
    </row>
    <row r="79" spans="1:5" ht="18" customHeight="1">
      <c r="A79" s="151"/>
      <c r="B79" s="151"/>
      <c r="C79" s="151"/>
      <c r="D79" s="151"/>
      <c r="E79" s="151"/>
    </row>
    <row r="80" spans="1:5" ht="18" customHeight="1">
      <c r="A80" s="151"/>
      <c r="B80" s="151"/>
      <c r="C80" s="151"/>
      <c r="D80" s="151"/>
      <c r="E80" s="151"/>
    </row>
    <row r="81" spans="1:5" ht="18" customHeight="1">
      <c r="A81" s="151"/>
      <c r="B81" s="151"/>
      <c r="C81" s="151"/>
      <c r="D81" s="151"/>
      <c r="E81" s="151"/>
    </row>
    <row r="82" spans="1:5" ht="18" customHeight="1">
      <c r="A82" s="151"/>
      <c r="B82" s="151"/>
      <c r="C82" s="151"/>
      <c r="D82" s="151"/>
      <c r="E82" s="151"/>
    </row>
    <row r="83" spans="1:5" ht="18" customHeight="1">
      <c r="A83" s="151"/>
      <c r="B83" s="151"/>
      <c r="C83" s="151"/>
      <c r="D83" s="151"/>
      <c r="E83" s="151"/>
    </row>
    <row r="84" spans="1:5" ht="18" customHeight="1">
      <c r="A84" s="151"/>
      <c r="B84" s="151"/>
      <c r="C84" s="151"/>
      <c r="D84" s="151"/>
      <c r="E84" s="151"/>
    </row>
    <row r="85" spans="1:5" ht="18" customHeight="1">
      <c r="A85" s="151"/>
      <c r="B85" s="151"/>
      <c r="C85" s="151"/>
      <c r="D85" s="151"/>
      <c r="E85" s="151"/>
    </row>
    <row r="86" spans="1:5" ht="18" customHeight="1">
      <c r="A86" s="151"/>
      <c r="B86" s="151"/>
      <c r="C86" s="151"/>
      <c r="D86" s="151"/>
      <c r="E86" s="151"/>
    </row>
    <row r="87" spans="1:5" ht="18" customHeight="1">
      <c r="A87" s="151"/>
      <c r="B87" s="151"/>
      <c r="C87" s="151"/>
      <c r="D87" s="151"/>
      <c r="E87" s="151"/>
    </row>
    <row r="88" spans="1:5" ht="18" customHeight="1">
      <c r="A88" s="151"/>
      <c r="B88" s="151"/>
      <c r="C88" s="151"/>
      <c r="D88" s="151"/>
      <c r="E88" s="151"/>
    </row>
    <row r="89" spans="1:5" ht="18" customHeight="1">
      <c r="A89" s="151"/>
      <c r="B89" s="151"/>
      <c r="C89" s="151"/>
      <c r="D89" s="151"/>
      <c r="E89" s="151"/>
    </row>
    <row r="90" spans="1:5" ht="18" customHeight="1">
      <c r="A90" s="151"/>
      <c r="B90" s="151"/>
      <c r="C90" s="151"/>
      <c r="D90" s="151"/>
      <c r="E90" s="151"/>
    </row>
    <row r="91" spans="1:5" ht="18" customHeight="1">
      <c r="A91" s="151"/>
      <c r="B91" s="151"/>
      <c r="C91" s="151"/>
      <c r="D91" s="151"/>
      <c r="E91" s="151"/>
    </row>
    <row r="92" spans="1:5" ht="18" customHeight="1">
      <c r="A92" s="151"/>
      <c r="B92" s="151"/>
      <c r="C92" s="151"/>
      <c r="D92" s="151"/>
      <c r="E92" s="151"/>
    </row>
    <row r="93" spans="1:5" ht="18" customHeight="1">
      <c r="A93" s="151"/>
      <c r="B93" s="151"/>
      <c r="C93" s="151"/>
      <c r="D93" s="151"/>
      <c r="E93" s="151"/>
    </row>
    <row r="94" spans="1:5" ht="18" customHeight="1">
      <c r="A94" s="151"/>
      <c r="B94" s="151"/>
      <c r="C94" s="151"/>
      <c r="D94" s="151"/>
      <c r="E94" s="151"/>
    </row>
    <row r="95" spans="1:5" ht="18" customHeight="1">
      <c r="A95" s="151"/>
      <c r="B95" s="151"/>
      <c r="C95" s="151"/>
      <c r="D95" s="151"/>
      <c r="E95" s="151"/>
    </row>
    <row r="96" spans="1:5" ht="18" customHeight="1">
      <c r="A96" s="151"/>
      <c r="B96" s="151"/>
      <c r="C96" s="151"/>
      <c r="D96" s="151"/>
      <c r="E96" s="151"/>
    </row>
    <row r="97" spans="1:5" ht="18" customHeight="1">
      <c r="A97" s="151"/>
      <c r="B97" s="151"/>
      <c r="C97" s="151"/>
      <c r="D97" s="151"/>
      <c r="E97" s="151"/>
    </row>
    <row r="98" spans="1:5" ht="18" customHeight="1">
      <c r="A98" s="151"/>
      <c r="B98" s="151"/>
      <c r="C98" s="151"/>
      <c r="D98" s="151"/>
      <c r="E98" s="151"/>
    </row>
    <row r="99" spans="1:5" ht="18" customHeight="1">
      <c r="A99" s="151"/>
      <c r="B99" s="151"/>
      <c r="C99" s="151"/>
      <c r="D99" s="151"/>
      <c r="E99" s="151"/>
    </row>
    <row r="100" spans="1:5" ht="18" customHeight="1">
      <c r="A100" s="151"/>
      <c r="B100" s="151"/>
      <c r="C100" s="151"/>
      <c r="D100" s="151"/>
      <c r="E100" s="151"/>
    </row>
    <row r="101" spans="1:5" ht="18" customHeight="1">
      <c r="A101" s="151"/>
      <c r="B101" s="151"/>
      <c r="C101" s="151"/>
      <c r="D101" s="151"/>
      <c r="E101" s="151"/>
    </row>
    <row r="102" spans="1:5" ht="18" customHeight="1">
      <c r="A102" s="151"/>
      <c r="B102" s="151"/>
      <c r="C102" s="151"/>
      <c r="D102" s="151"/>
      <c r="E102" s="151"/>
    </row>
    <row r="103" spans="1:5" ht="18" customHeight="1">
      <c r="A103" s="151"/>
      <c r="B103" s="151"/>
      <c r="C103" s="151"/>
      <c r="D103" s="151"/>
      <c r="E103" s="151"/>
    </row>
    <row r="104" spans="1:5" ht="18" customHeight="1">
      <c r="A104" s="152"/>
      <c r="B104" s="152"/>
      <c r="C104" s="152"/>
      <c r="D104" s="152"/>
      <c r="E104" s="152"/>
    </row>
    <row r="105" spans="1:5" ht="18" customHeight="1"/>
    <row r="106" spans="1:5" ht="24" customHeight="1">
      <c r="C106" s="24"/>
    </row>
    <row r="107" spans="1:5" ht="24" customHeight="1">
      <c r="A107" s="23" t="s">
        <v>6</v>
      </c>
      <c r="B107" s="52" t="str">
        <f>B70</f>
        <v>--</v>
      </c>
      <c r="C107" s="24" t="s">
        <v>4</v>
      </c>
      <c r="D107" s="253" t="str">
        <f>D70</f>
        <v/>
      </c>
    </row>
    <row r="108" spans="1:5" ht="24" customHeight="1">
      <c r="A108" s="23" t="s">
        <v>7</v>
      </c>
      <c r="B108" s="258" t="str">
        <f>B71</f>
        <v/>
      </c>
      <c r="C108" s="24" t="s">
        <v>5</v>
      </c>
      <c r="D108" s="253" t="str">
        <f>D71</f>
        <v/>
      </c>
    </row>
    <row r="109" spans="1:5" ht="24" customHeight="1">
      <c r="A109" s="12"/>
      <c r="B109" s="12"/>
      <c r="C109" s="24"/>
      <c r="D109" s="12"/>
      <c r="E109" s="12"/>
    </row>
    <row r="110" spans="1:5" ht="33" customHeight="1">
      <c r="A110" s="83"/>
      <c r="B110" s="83"/>
      <c r="C110" s="83"/>
      <c r="D110" s="128"/>
      <c r="E110" s="83"/>
    </row>
  </sheetData>
  <sheetProtection algorithmName="SHA-512" hashValue="EM5/FQGCa4RofVDZXJ6sF5jNnPqEnjQNnicabvvVwj6tS4QAAg2xd2/5i4TvNMuR6IOQD19ZuzCCiFwp37ndaQ==" saltValue="+UNXYfFBKIonLptIBmBHpA==" spinCount="100000" sheet="1" formatColumns="0" formatRows="0" selectLockedCells="1"/>
  <customSheetViews>
    <customSheetView guid="{BCE30E3D-0C5D-4C23-ABC5-E7C2D3AC4971}" scale="90" showPageBreaks="1" showGridLines="0" fitToPage="1" printArea="1" hiddenRows="1" hiddenColumns="1" view="pageBreakPreview" topLeftCell="A22">
      <selection activeCell="E43" sqref="E43"/>
      <rowBreaks count="1" manualBreakCount="1">
        <brk id="72" max="4" man="1"/>
      </rowBreaks>
      <pageMargins left="0.75" right="0.46" top="0.4" bottom="0.47" header="0.26" footer="0.28999999999999998"/>
      <pageSetup scale="83" orientation="portrait" r:id="rId1"/>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9"/>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10"/>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11"/>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12"/>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4"/>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5"/>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6"/>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7"/>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2"/>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3"/>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24"/>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25"/>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26"/>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8"/>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3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31"/>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32"/>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7"/>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8"/>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9"/>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0"/>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41"/>
      <headerFooter alignWithMargins="0">
        <oddFooter>&amp;R&amp;"Book Antiqua,Bold"&amp;8 Page &amp;P of &amp;N</oddFooter>
      </headerFooter>
    </customSheetView>
    <customSheetView guid="{4B898AE2-7356-489E-882D-EC3B09CB95AA}"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42"/>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3"/>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5" priority="2" stopIfTrue="1">
      <formula>$H$20="No"</formula>
    </cfRule>
  </conditionalFormatting>
  <conditionalFormatting sqref="D36:E39 A36:C40 D42:E109 A42:C77 A79:C109 C67:E67 C79:E104">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3" orientation="portrait" r:id="rId44"/>
  <headerFooter alignWithMargins="0">
    <oddFooter>&amp;R&amp;"Book Antiqua,Bold"&amp;8 Page &amp;P of &amp;N</oddFooter>
  </headerFooter>
  <rowBreaks count="1" manualBreakCount="1">
    <brk id="72" max="4" man="1"/>
  </rowBreaks>
  <drawing r:id="rId45"/>
  <legacyDrawing r:id="rId46"/>
  <mc:AlternateContent xmlns:mc="http://schemas.openxmlformats.org/markup-compatibility/2006">
    <mc:Choice Requires="x14">
      <controls>
        <mc:AlternateContent xmlns:mc="http://schemas.openxmlformats.org/markup-compatibility/2006">
          <mc:Choice Requires="x14">
            <control shapeId="9235" r:id="rId47"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indexed="11"/>
    <pageSetUpPr fitToPage="1"/>
  </sheetPr>
  <dimension ref="A1:I74"/>
  <sheetViews>
    <sheetView view="pageBreakPreview" topLeftCell="A9" zoomScaleNormal="100" zoomScaleSheetLayoutView="100" workbookViewId="0">
      <selection activeCell="E57" sqref="E57"/>
    </sheetView>
  </sheetViews>
  <sheetFormatPr defaultColWidth="9.140625" defaultRowHeight="15.75"/>
  <cols>
    <col min="1" max="1" width="12.140625" style="337" customWidth="1"/>
    <col min="2" max="2" width="28.5703125" style="337" customWidth="1"/>
    <col min="3" max="3" width="36.7109375" style="337" customWidth="1"/>
    <col min="4" max="4" width="15" style="337" customWidth="1"/>
    <col min="5" max="5" width="26" style="337" customWidth="1"/>
    <col min="6" max="7" width="9.140625" style="337"/>
    <col min="8" max="8" width="10.42578125" style="337" hidden="1" customWidth="1"/>
    <col min="9" max="16384" width="9.140625" style="338"/>
  </cols>
  <sheetData>
    <row r="1" spans="1:9" s="644" customFormat="1" ht="24.75" customHeight="1">
      <c r="A1" s="640" t="str">
        <f>'Attach 3(JV)'!A1</f>
        <v>Specification No. : 5002002361/TRANSFORMER/DOM/A00 - CC CS -1</v>
      </c>
      <c r="B1" s="641"/>
      <c r="C1" s="641"/>
      <c r="D1" s="641"/>
      <c r="E1" s="642" t="s">
        <v>527</v>
      </c>
      <c r="F1" s="643"/>
      <c r="G1" s="643"/>
      <c r="H1" s="643"/>
    </row>
    <row r="2" spans="1:9" ht="8.1" customHeight="1"/>
    <row r="3" spans="1:9" ht="79.5" customHeight="1">
      <c r="A3" s="950" t="str">
        <f>'Attach 3(JV)'!A3</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 s="951"/>
      <c r="C3" s="951"/>
      <c r="D3" s="951"/>
      <c r="E3" s="951"/>
      <c r="F3" s="339"/>
      <c r="G3" s="339"/>
      <c r="H3" s="339"/>
    </row>
    <row r="4" spans="1:9" ht="8.1" customHeight="1">
      <c r="A4" s="340"/>
      <c r="H4" s="341"/>
      <c r="I4" s="342"/>
    </row>
    <row r="5" spans="1:9" ht="27.75" customHeight="1">
      <c r="A5" s="1334" t="s">
        <v>528</v>
      </c>
      <c r="B5" s="1334"/>
      <c r="C5" s="1334"/>
      <c r="D5" s="1334"/>
      <c r="E5" s="1334"/>
      <c r="F5" s="343"/>
      <c r="H5" s="341"/>
      <c r="I5" s="344"/>
    </row>
    <row r="6" spans="1:9" ht="8.1" customHeight="1">
      <c r="A6" s="345"/>
      <c r="H6" s="341"/>
      <c r="I6" s="344"/>
    </row>
    <row r="7" spans="1:9" ht="20.100000000000001" customHeight="1">
      <c r="A7" s="343"/>
      <c r="B7" s="345"/>
      <c r="C7" s="345"/>
      <c r="H7" s="341"/>
      <c r="I7" s="344"/>
    </row>
    <row r="8" spans="1:9" ht="26.25" customHeight="1">
      <c r="A8" s="1335" t="str">
        <f>'[18]Attach 3(QR)'!A8:D8</f>
        <v>Bidder's Name and Address:</v>
      </c>
      <c r="B8" s="1335"/>
      <c r="C8" s="1335"/>
      <c r="D8" s="346" t="str">
        <f>'[18]Attach 3(JV)'!E7</f>
        <v>To:</v>
      </c>
      <c r="H8" s="341"/>
      <c r="I8" s="344"/>
    </row>
    <row r="9" spans="1:9" ht="23.25" customHeight="1">
      <c r="A9" s="1218" t="str">
        <f>'Attach 3(JV)'!A8</f>
        <v/>
      </c>
      <c r="B9" s="1218"/>
      <c r="C9" s="459"/>
      <c r="D9" s="347" t="str">
        <f>'[18]Attach 3(JV)'!E8</f>
        <v>Contract Services</v>
      </c>
      <c r="H9" s="341"/>
      <c r="I9" s="344"/>
    </row>
    <row r="10" spans="1:9" ht="26.25" customHeight="1">
      <c r="A10" s="348" t="s">
        <v>345</v>
      </c>
      <c r="B10" s="1336">
        <f>'Attach 3(JV)'!B9</f>
        <v>0</v>
      </c>
      <c r="C10" s="1336"/>
      <c r="D10" s="347" t="str">
        <f>'[18]Attach 3(JV)'!E9</f>
        <v>Power Grid Corporation of India Ltd.,</v>
      </c>
      <c r="F10" s="349"/>
      <c r="H10" s="341"/>
      <c r="I10" s="344"/>
    </row>
    <row r="11" spans="1:9" ht="16.5">
      <c r="A11" s="348" t="s">
        <v>347</v>
      </c>
      <c r="B11" s="1329">
        <f>'Attach 3(JV)'!B10</f>
        <v>0</v>
      </c>
      <c r="C11" s="1329"/>
      <c r="D11" s="347" t="str">
        <f>'[18]Attach 3(JV)'!E10</f>
        <v>"Saudamini", Plot No. 2, Sector 29</v>
      </c>
      <c r="H11" s="341"/>
      <c r="I11" s="344"/>
    </row>
    <row r="12" spans="1:9">
      <c r="B12" s="1329">
        <f>'Attach 3(JV)'!B11</f>
        <v>0</v>
      </c>
      <c r="C12" s="1329"/>
      <c r="D12" s="347" t="str">
        <f>'[18]Attach 3(JV)'!E11</f>
        <v>Gurgaon (Haryana) - 122001</v>
      </c>
    </row>
    <row r="13" spans="1:9" ht="21" customHeight="1">
      <c r="A13" s="345"/>
      <c r="B13" s="1329">
        <f>'Attach 3(JV)'!B12</f>
        <v>0</v>
      </c>
      <c r="C13" s="1329"/>
      <c r="D13" s="347"/>
    </row>
    <row r="14" spans="1:9" ht="20.100000000000001" customHeight="1">
      <c r="A14" s="337" t="s">
        <v>340</v>
      </c>
      <c r="D14" s="350"/>
    </row>
    <row r="15" spans="1:9" ht="63" customHeight="1">
      <c r="A15" s="351">
        <v>1</v>
      </c>
      <c r="B15" s="1293" t="s">
        <v>529</v>
      </c>
      <c r="C15" s="1293"/>
      <c r="D15" s="1293"/>
      <c r="E15" s="1293"/>
    </row>
    <row r="16" spans="1:9" ht="32.1" customHeight="1">
      <c r="A16" s="1330" t="s">
        <v>343</v>
      </c>
      <c r="B16" s="1330" t="s">
        <v>362</v>
      </c>
      <c r="C16" s="1330" t="s">
        <v>366</v>
      </c>
      <c r="D16" s="1332" t="s">
        <v>530</v>
      </c>
      <c r="E16" s="1333"/>
    </row>
    <row r="17" spans="1:8" ht="41.25" customHeight="1">
      <c r="A17" s="1331"/>
      <c r="B17" s="1331"/>
      <c r="C17" s="1331"/>
      <c r="D17" s="352" t="s">
        <v>368</v>
      </c>
      <c r="E17" s="352" t="s">
        <v>531</v>
      </c>
    </row>
    <row r="18" spans="1:8" ht="21.75" customHeight="1">
      <c r="A18" s="353">
        <v>1</v>
      </c>
      <c r="B18" s="354"/>
      <c r="C18" s="354"/>
      <c r="D18" s="354"/>
      <c r="E18" s="354"/>
    </row>
    <row r="19" spans="1:8" ht="21.95" customHeight="1">
      <c r="A19" s="355">
        <v>2</v>
      </c>
      <c r="B19" s="356"/>
      <c r="C19" s="356"/>
      <c r="D19" s="356"/>
      <c r="E19" s="356"/>
    </row>
    <row r="20" spans="1:8" ht="21.95" customHeight="1">
      <c r="A20" s="355">
        <v>3</v>
      </c>
      <c r="B20" s="356"/>
      <c r="C20" s="356"/>
      <c r="D20" s="356"/>
      <c r="E20" s="356"/>
    </row>
    <row r="21" spans="1:8" ht="21.95" customHeight="1">
      <c r="A21" s="355">
        <v>4</v>
      </c>
      <c r="B21" s="356"/>
      <c r="C21" s="356"/>
      <c r="D21" s="356"/>
      <c r="E21" s="356"/>
      <c r="F21" s="357"/>
      <c r="G21" s="357"/>
      <c r="H21" s="358" t="b">
        <v>0</v>
      </c>
    </row>
    <row r="22" spans="1:8" ht="24.75" customHeight="1">
      <c r="A22" s="359">
        <v>5</v>
      </c>
      <c r="B22" s="360"/>
      <c r="C22" s="360"/>
      <c r="D22" s="360"/>
      <c r="E22" s="360"/>
      <c r="F22" s="357"/>
      <c r="G22" s="357"/>
      <c r="H22" s="361"/>
    </row>
    <row r="23" spans="1:8" ht="107.25" customHeight="1">
      <c r="A23" s="362">
        <v>2</v>
      </c>
      <c r="B23" s="1327" t="s">
        <v>846</v>
      </c>
      <c r="C23" s="1327"/>
      <c r="D23" s="1327"/>
      <c r="E23" s="1327"/>
      <c r="F23" s="357"/>
      <c r="G23" s="357"/>
      <c r="H23" s="361"/>
    </row>
    <row r="24" spans="1:8" ht="18" customHeight="1">
      <c r="A24" s="363"/>
      <c r="B24" s="364"/>
      <c r="C24" s="364"/>
      <c r="D24" s="364"/>
      <c r="E24" s="364"/>
      <c r="F24" s="365"/>
      <c r="G24" s="365"/>
      <c r="H24" s="366"/>
    </row>
    <row r="25" spans="1:8" ht="54.75" hidden="1" customHeight="1">
      <c r="A25" s="1328" t="s">
        <v>77</v>
      </c>
      <c r="B25" s="1328"/>
      <c r="C25" s="1328"/>
      <c r="D25" s="1328"/>
      <c r="E25" s="1328"/>
      <c r="F25" s="367"/>
      <c r="G25" s="367"/>
      <c r="H25" s="366"/>
    </row>
    <row r="26" spans="1:8" ht="32.1" hidden="1" customHeight="1">
      <c r="A26" s="1324" t="s">
        <v>343</v>
      </c>
      <c r="B26" s="1324" t="s">
        <v>362</v>
      </c>
      <c r="C26" s="1324" t="s">
        <v>100</v>
      </c>
      <c r="D26" s="1033" t="s">
        <v>101</v>
      </c>
      <c r="E26" s="1035"/>
    </row>
    <row r="27" spans="1:8" ht="22.5" hidden="1" customHeight="1">
      <c r="A27" s="1323"/>
      <c r="B27" s="1323"/>
      <c r="C27" s="1323"/>
      <c r="D27" s="368" t="s">
        <v>102</v>
      </c>
      <c r="E27" s="368" t="s">
        <v>103</v>
      </c>
    </row>
    <row r="28" spans="1:8" ht="21.95" hidden="1" customHeight="1">
      <c r="A28" s="369">
        <v>1</v>
      </c>
      <c r="B28" s="370"/>
      <c r="C28" s="370"/>
      <c r="D28" s="370"/>
      <c r="E28" s="370"/>
    </row>
    <row r="29" spans="1:8" ht="21.95" hidden="1" customHeight="1">
      <c r="A29" s="369">
        <v>2</v>
      </c>
      <c r="B29" s="370"/>
      <c r="C29" s="370"/>
      <c r="D29" s="370"/>
      <c r="E29" s="370"/>
    </row>
    <row r="30" spans="1:8" ht="37.5" hidden="1" customHeight="1">
      <c r="A30" s="369">
        <v>3</v>
      </c>
      <c r="B30" s="370"/>
      <c r="C30" s="370"/>
      <c r="D30" s="370"/>
      <c r="E30" s="370"/>
    </row>
    <row r="31" spans="1:8" ht="15.95" customHeight="1">
      <c r="A31" s="371"/>
      <c r="B31" s="371"/>
      <c r="C31" s="371"/>
      <c r="D31" s="371"/>
      <c r="E31" s="371"/>
    </row>
    <row r="32" spans="1:8" ht="15.95" customHeight="1">
      <c r="A32" s="371"/>
      <c r="B32" s="371"/>
      <c r="C32" s="372"/>
      <c r="D32" s="371"/>
      <c r="E32" s="371"/>
    </row>
    <row r="33" spans="1:9" ht="15.95" customHeight="1">
      <c r="A33" s="373" t="s">
        <v>6</v>
      </c>
      <c r="B33" s="386" t="str">
        <f>'Attach 3(JV)'!B24</f>
        <v>--</v>
      </c>
      <c r="C33" s="372" t="s">
        <v>4</v>
      </c>
      <c r="D33" s="1320" t="str">
        <f>'Attach 3(JV)'!E24</f>
        <v/>
      </c>
      <c r="E33" s="1320"/>
    </row>
    <row r="34" spans="1:9" ht="15.95" customHeight="1">
      <c r="A34" s="373" t="s">
        <v>7</v>
      </c>
      <c r="B34" s="387" t="str">
        <f>'Attach 3(JV)'!B25</f>
        <v/>
      </c>
      <c r="C34" s="372" t="s">
        <v>5</v>
      </c>
      <c r="D34" s="1320" t="str">
        <f>'Attach 3(JV)'!E25</f>
        <v/>
      </c>
      <c r="E34" s="1320"/>
    </row>
    <row r="35" spans="1:9" s="337" customFormat="1" ht="15.75" customHeight="1">
      <c r="A35" s="338"/>
      <c r="B35" s="338"/>
      <c r="C35" s="372"/>
      <c r="D35" s="338"/>
      <c r="E35" s="338"/>
      <c r="I35" s="338"/>
    </row>
    <row r="36" spans="1:9" s="337" customFormat="1" ht="19.5" customHeight="1">
      <c r="A36" s="377" t="str">
        <f>A1</f>
        <v>Specification No. : 5002002361/TRANSFORMER/DOM/A00 - CC CS -1</v>
      </c>
      <c r="B36" s="378"/>
      <c r="C36" s="378"/>
      <c r="D36" s="378"/>
      <c r="E36" s="379" t="str">
        <f>E1</f>
        <v>Attachment-5A</v>
      </c>
      <c r="I36" s="338"/>
    </row>
    <row r="37" spans="1:9" s="337" customFormat="1" ht="18" customHeight="1">
      <c r="A37" s="375"/>
      <c r="I37" s="338"/>
    </row>
    <row r="38" spans="1:9" s="337" customFormat="1" ht="30" customHeight="1">
      <c r="A38" s="1321" t="s">
        <v>364</v>
      </c>
      <c r="B38" s="1321"/>
      <c r="C38" s="1321"/>
      <c r="D38" s="1321"/>
      <c r="E38" s="1321"/>
      <c r="I38" s="338"/>
    </row>
    <row r="39" spans="1:9" s="337" customFormat="1" ht="18" customHeight="1">
      <c r="B39" s="371"/>
      <c r="I39" s="338"/>
    </row>
    <row r="40" spans="1:9" s="337" customFormat="1" ht="36" customHeight="1">
      <c r="A40" s="1322" t="s">
        <v>343</v>
      </c>
      <c r="B40" s="1021" t="s">
        <v>362</v>
      </c>
      <c r="C40" s="1324" t="s">
        <v>366</v>
      </c>
      <c r="D40" s="1325" t="s">
        <v>530</v>
      </c>
      <c r="E40" s="1326"/>
      <c r="I40" s="338"/>
    </row>
    <row r="41" spans="1:9" s="337" customFormat="1" ht="36" customHeight="1">
      <c r="A41" s="1200"/>
      <c r="B41" s="1323"/>
      <c r="C41" s="1323"/>
      <c r="D41" s="368" t="s">
        <v>368</v>
      </c>
      <c r="E41" s="368" t="s">
        <v>532</v>
      </c>
      <c r="I41" s="338"/>
    </row>
    <row r="42" spans="1:9" s="337" customFormat="1" ht="18" customHeight="1">
      <c r="A42" s="380"/>
      <c r="B42" s="381"/>
      <c r="C42" s="380"/>
      <c r="D42" s="380"/>
      <c r="E42" s="380"/>
      <c r="I42" s="338"/>
    </row>
    <row r="43" spans="1:9" s="337" customFormat="1" ht="18" customHeight="1">
      <c r="A43" s="382"/>
      <c r="B43" s="383"/>
      <c r="C43" s="382"/>
      <c r="D43" s="382"/>
      <c r="E43" s="382"/>
      <c r="I43" s="338"/>
    </row>
    <row r="44" spans="1:9" s="337" customFormat="1" ht="18" customHeight="1">
      <c r="A44" s="382"/>
      <c r="B44" s="383"/>
      <c r="C44" s="382"/>
      <c r="D44" s="382"/>
      <c r="E44" s="382"/>
      <c r="I44" s="338"/>
    </row>
    <row r="45" spans="1:9" s="337" customFormat="1" ht="18" customHeight="1">
      <c r="A45" s="382"/>
      <c r="B45" s="383"/>
      <c r="C45" s="382"/>
      <c r="D45" s="382"/>
      <c r="E45" s="382"/>
      <c r="I45" s="338"/>
    </row>
    <row r="46" spans="1:9" s="337" customFormat="1" ht="18" customHeight="1">
      <c r="A46" s="382"/>
      <c r="B46" s="383"/>
      <c r="C46" s="382"/>
      <c r="D46" s="382"/>
      <c r="E46" s="382"/>
      <c r="I46" s="338"/>
    </row>
    <row r="47" spans="1:9" s="337" customFormat="1" ht="18" customHeight="1">
      <c r="A47" s="382"/>
      <c r="B47" s="383"/>
      <c r="C47" s="382"/>
      <c r="D47" s="382"/>
      <c r="E47" s="382"/>
      <c r="I47" s="338"/>
    </row>
    <row r="48" spans="1:9" s="337" customFormat="1" ht="18" customHeight="1">
      <c r="A48" s="382"/>
      <c r="B48" s="383"/>
      <c r="C48" s="382"/>
      <c r="D48" s="382"/>
      <c r="E48" s="382"/>
      <c r="I48" s="338"/>
    </row>
    <row r="49" spans="1:9" s="337" customFormat="1" ht="18" customHeight="1">
      <c r="A49" s="382"/>
      <c r="B49" s="383"/>
      <c r="C49" s="382"/>
      <c r="D49" s="382"/>
      <c r="E49" s="382"/>
      <c r="I49" s="338"/>
    </row>
    <row r="50" spans="1:9" s="337" customFormat="1" ht="18" customHeight="1">
      <c r="A50" s="382"/>
      <c r="B50" s="383"/>
      <c r="C50" s="382"/>
      <c r="D50" s="382"/>
      <c r="E50" s="382"/>
      <c r="I50" s="338"/>
    </row>
    <row r="51" spans="1:9" s="337" customFormat="1" ht="18" customHeight="1">
      <c r="A51" s="382"/>
      <c r="B51" s="383"/>
      <c r="C51" s="382"/>
      <c r="D51" s="382"/>
      <c r="E51" s="382"/>
      <c r="I51" s="338"/>
    </row>
    <row r="52" spans="1:9" s="337" customFormat="1" ht="18" customHeight="1">
      <c r="A52" s="382"/>
      <c r="B52" s="383"/>
      <c r="C52" s="382"/>
      <c r="D52" s="382"/>
      <c r="E52" s="382"/>
      <c r="I52" s="338"/>
    </row>
    <row r="53" spans="1:9" s="337" customFormat="1" ht="18" customHeight="1">
      <c r="A53" s="382"/>
      <c r="B53" s="383"/>
      <c r="C53" s="382"/>
      <c r="D53" s="382"/>
      <c r="E53" s="382"/>
      <c r="I53" s="338"/>
    </row>
    <row r="54" spans="1:9" s="337" customFormat="1" ht="18" customHeight="1">
      <c r="A54" s="382"/>
      <c r="B54" s="383"/>
      <c r="C54" s="382"/>
      <c r="D54" s="382"/>
      <c r="E54" s="382"/>
      <c r="I54" s="338"/>
    </row>
    <row r="55" spans="1:9" s="337" customFormat="1" ht="18" customHeight="1">
      <c r="A55" s="382"/>
      <c r="B55" s="383"/>
      <c r="C55" s="382"/>
      <c r="D55" s="382"/>
      <c r="E55" s="382"/>
      <c r="I55" s="338"/>
    </row>
    <row r="56" spans="1:9" s="337" customFormat="1" ht="18" customHeight="1">
      <c r="A56" s="382"/>
      <c r="B56" s="383"/>
      <c r="C56" s="382"/>
      <c r="D56" s="382"/>
      <c r="E56" s="382"/>
      <c r="I56" s="338"/>
    </row>
    <row r="57" spans="1:9" s="337" customFormat="1" ht="18" customHeight="1">
      <c r="A57" s="382"/>
      <c r="B57" s="383"/>
      <c r="C57" s="382"/>
      <c r="D57" s="382"/>
      <c r="E57" s="382"/>
      <c r="I57" s="338"/>
    </row>
    <row r="58" spans="1:9" s="337" customFormat="1" ht="18" customHeight="1">
      <c r="A58" s="382"/>
      <c r="B58" s="383"/>
      <c r="C58" s="382"/>
      <c r="D58" s="382"/>
      <c r="E58" s="382"/>
      <c r="I58" s="338"/>
    </row>
    <row r="59" spans="1:9" s="337" customFormat="1" ht="18" customHeight="1">
      <c r="A59" s="382"/>
      <c r="B59" s="383"/>
      <c r="C59" s="382"/>
      <c r="D59" s="382"/>
      <c r="E59" s="382"/>
      <c r="I59" s="338"/>
    </row>
    <row r="60" spans="1:9" s="337" customFormat="1" ht="18" customHeight="1">
      <c r="A60" s="382"/>
      <c r="B60" s="383"/>
      <c r="C60" s="382"/>
      <c r="D60" s="382"/>
      <c r="E60" s="382"/>
      <c r="I60" s="338"/>
    </row>
    <row r="61" spans="1:9" s="337" customFormat="1" ht="18" customHeight="1">
      <c r="A61" s="382"/>
      <c r="B61" s="383"/>
      <c r="C61" s="382"/>
      <c r="D61" s="382"/>
      <c r="E61" s="382"/>
      <c r="I61" s="338"/>
    </row>
    <row r="62" spans="1:9" s="337" customFormat="1" ht="18" customHeight="1">
      <c r="A62" s="382"/>
      <c r="B62" s="383"/>
      <c r="C62" s="382"/>
      <c r="D62" s="382"/>
      <c r="E62" s="382"/>
      <c r="I62" s="338"/>
    </row>
    <row r="63" spans="1:9" s="337" customFormat="1" ht="18" customHeight="1">
      <c r="A63" s="382"/>
      <c r="B63" s="383"/>
      <c r="C63" s="382"/>
      <c r="D63" s="382"/>
      <c r="E63" s="382"/>
      <c r="I63" s="338"/>
    </row>
    <row r="64" spans="1:9" s="337" customFormat="1" ht="18" customHeight="1">
      <c r="A64" s="382"/>
      <c r="B64" s="383"/>
      <c r="C64" s="382"/>
      <c r="D64" s="382"/>
      <c r="E64" s="382"/>
      <c r="I64" s="338"/>
    </row>
    <row r="65" spans="1:9" s="337" customFormat="1" ht="18" customHeight="1">
      <c r="A65" s="382"/>
      <c r="B65" s="383"/>
      <c r="C65" s="382"/>
      <c r="D65" s="382"/>
      <c r="E65" s="382"/>
      <c r="I65" s="338"/>
    </row>
    <row r="66" spans="1:9" s="337" customFormat="1" ht="18" customHeight="1">
      <c r="A66" s="382"/>
      <c r="B66" s="383"/>
      <c r="C66" s="382"/>
      <c r="D66" s="382"/>
      <c r="E66" s="382"/>
      <c r="I66" s="338"/>
    </row>
    <row r="67" spans="1:9" s="337" customFormat="1" ht="18" customHeight="1">
      <c r="A67" s="382"/>
      <c r="B67" s="383"/>
      <c r="C67" s="382"/>
      <c r="D67" s="382"/>
      <c r="E67" s="382"/>
      <c r="I67" s="338"/>
    </row>
    <row r="68" spans="1:9" s="337" customFormat="1" ht="18" customHeight="1">
      <c r="A68" s="384"/>
      <c r="B68" s="385"/>
      <c r="C68" s="384"/>
      <c r="D68" s="384"/>
      <c r="E68" s="384"/>
      <c r="I68" s="338"/>
    </row>
    <row r="69" spans="1:9" s="337" customFormat="1" ht="18" customHeight="1">
      <c r="I69" s="338"/>
    </row>
    <row r="70" spans="1:9" s="337" customFormat="1" ht="24" customHeight="1">
      <c r="C70" s="372"/>
      <c r="I70" s="338"/>
    </row>
    <row r="71" spans="1:9" s="337" customFormat="1" ht="24" customHeight="1">
      <c r="A71" s="373" t="s">
        <v>6</v>
      </c>
      <c r="B71" s="374" t="str">
        <f>B33</f>
        <v>--</v>
      </c>
      <c r="C71" s="372" t="s">
        <v>4</v>
      </c>
      <c r="D71" s="376" t="str">
        <f>D33</f>
        <v/>
      </c>
      <c r="I71" s="338"/>
    </row>
    <row r="72" spans="1:9" s="337" customFormat="1" ht="24" customHeight="1">
      <c r="A72" s="373" t="s">
        <v>7</v>
      </c>
      <c r="B72" s="374" t="str">
        <f>B34</f>
        <v/>
      </c>
      <c r="C72" s="372" t="s">
        <v>5</v>
      </c>
      <c r="D72" s="376" t="str">
        <f>D34</f>
        <v/>
      </c>
      <c r="I72" s="338"/>
    </row>
    <row r="73" spans="1:9" s="337" customFormat="1" ht="24" customHeight="1">
      <c r="A73" s="373"/>
      <c r="B73" s="386"/>
      <c r="C73" s="372"/>
      <c r="D73" s="387"/>
      <c r="I73" s="338"/>
    </row>
    <row r="74" spans="1:9" s="337" customFormat="1" ht="33" customHeight="1">
      <c r="A74" s="371"/>
      <c r="B74" s="371"/>
      <c r="C74" s="371"/>
      <c r="D74" s="388"/>
      <c r="E74" s="371"/>
      <c r="I74" s="338"/>
    </row>
  </sheetData>
  <sheetProtection password="CBD2" sheet="1" objects="1" scenarios="1" formatColumns="0" formatRows="0" selectLockedCells="1"/>
  <customSheetViews>
    <customSheetView guid="{BCE30E3D-0C5D-4C23-ABC5-E7C2D3AC4971}" showPageBreaks="1" fitToPage="1" printArea="1" hiddenRows="1" hiddenColumns="1" view="pageBreakPreview" topLeftCell="A9">
      <selection activeCell="E57" sqref="E57"/>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9F341631-288D-49D9-8F81-65CCC818C9BA}"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6" fitToHeight="0" orientation="portrait" r:id="rId4"/>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15"/>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16"/>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7"/>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18"/>
      <headerFooter alignWithMargins="0">
        <oddFooter xml:space="preserve">&amp;R&amp;"Book Antiqua,Bold"&amp;8 Page &amp;P </oddFooter>
      </headerFooter>
    </customSheetView>
    <customSheetView guid="{B9DDBA10-9BB0-4D91-9619-C113F75B248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9"/>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0"/>
      <headerFooter alignWithMargins="0">
        <oddFooter xml:space="preserve">&amp;R&amp;"Book Antiqua,Bold"&amp;8 Page &amp;P </oddFooter>
      </headerFooter>
    </customSheetView>
    <customSheetView guid="{4B898AE2-7356-489E-882D-EC3B09CB95AA}"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1"/>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2"/>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74:E74">
    <cfRule type="expression" dxfId="22" priority="2" stopIfTrue="1">
      <formula>$H$21="No"</formula>
    </cfRule>
  </conditionalFormatting>
  <conditionalFormatting sqref="A42:E73 A36:E39">
    <cfRule type="expression" dxfId="21" priority="3" stopIfTrue="1">
      <formula>$H$21=FALSE</formula>
    </cfRule>
  </conditionalFormatting>
  <conditionalFormatting sqref="F40:IV41">
    <cfRule type="expression" dxfId="20" priority="1" stopIfTrue="1">
      <formula>$H$21=FALSE</formula>
    </cfRule>
  </conditionalFormatting>
  <conditionalFormatting sqref="A40:E41">
    <cfRule type="expression" dxfId="19" priority="4" stopIfTrue="1">
      <formula>$H$21=FALSE</formula>
    </cfRule>
  </conditionalFormatting>
  <pageMargins left="0.75" right="0.46" top="0.4" bottom="0.47" header="0.26" footer="0.28999999999999998"/>
  <pageSetup scale="87" fitToHeight="0" orientation="portrait" r:id="rId23"/>
  <headerFooter alignWithMargins="0">
    <oddFooter xml:space="preserve">&amp;R&amp;"Book Antiqua,Bold"&amp;8 Page &amp;P </oddFooter>
  </headerFooter>
  <rowBreaks count="1" manualBreakCount="1">
    <brk id="35" max="4" man="1"/>
  </rowBreaks>
  <drawing r:id="rId24"/>
  <legacyDrawing r:id="rId25"/>
  <mc:AlternateContent xmlns:mc="http://schemas.openxmlformats.org/markup-compatibility/2006">
    <mc:Choice Requires="x14">
      <controls>
        <mc:AlternateContent xmlns:mc="http://schemas.openxmlformats.org/markup-compatibility/2006">
          <mc:Choice Requires="x14">
            <control shapeId="74753" r:id="rId26"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indexed="45"/>
    <pageSetUpPr fitToPage="1"/>
  </sheetPr>
  <dimension ref="A1:Z51"/>
  <sheetViews>
    <sheetView showGridLines="0" view="pageBreakPreview" topLeftCell="A21" zoomScale="90" zoomScaleSheetLayoutView="90" workbookViewId="0">
      <selection activeCell="B36" sqref="B36"/>
    </sheetView>
  </sheetViews>
  <sheetFormatPr defaultColWidth="9.140625" defaultRowHeight="16.5"/>
  <cols>
    <col min="1" max="1" width="12.140625" style="16" customWidth="1"/>
    <col min="2" max="2" width="20.5703125" style="16" customWidth="1"/>
    <col min="3" max="3" width="11.42578125" style="16" customWidth="1"/>
    <col min="4" max="4" width="19.42578125" style="16" customWidth="1"/>
    <col min="5" max="5" width="44.140625" style="16" customWidth="1"/>
    <col min="6" max="7" width="9.140625" style="11"/>
    <col min="8" max="8" width="0" style="11" hidden="1" customWidth="1"/>
    <col min="9" max="16384" width="9.140625" style="12"/>
  </cols>
  <sheetData>
    <row r="1" spans="1:26" s="621" customFormat="1" ht="16.5" customHeight="1">
      <c r="A1" s="1301" t="str">
        <f>'Attach 3(JV)'!A1</f>
        <v>Specification No. : 5002002361/TRANSFORMER/DOM/A00 - CC CS -1</v>
      </c>
      <c r="B1" s="1301"/>
      <c r="C1" s="1301"/>
      <c r="D1" s="1301"/>
      <c r="E1" s="637" t="str">
        <f>"Attachment-6 " &amp; 'Attach 3(JV)'!AT1</f>
        <v xml:space="preserve">Attachment-6 </v>
      </c>
      <c r="F1" s="620"/>
      <c r="G1" s="620"/>
      <c r="H1" s="620"/>
      <c r="Z1" s="645"/>
    </row>
    <row r="2" spans="1:26">
      <c r="Z2" s="132"/>
    </row>
    <row r="3" spans="1:26" ht="77.25" customHeight="1">
      <c r="A3" s="950" t="str">
        <f>'Attach 3(JV)'!A3</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 s="951"/>
      <c r="C3" s="951"/>
      <c r="D3" s="951"/>
      <c r="E3" s="951"/>
      <c r="F3" s="13"/>
      <c r="G3" s="14"/>
      <c r="H3" s="13"/>
    </row>
    <row r="4" spans="1:26" ht="6.75" customHeight="1">
      <c r="A4" s="15"/>
      <c r="H4" s="17"/>
      <c r="I4" s="1"/>
    </row>
    <row r="5" spans="1:26" ht="20.100000000000001" customHeight="1">
      <c r="A5" s="987" t="s">
        <v>43</v>
      </c>
      <c r="B5" s="987"/>
      <c r="C5" s="987"/>
      <c r="D5" s="987"/>
      <c r="E5" s="987"/>
      <c r="F5" s="18"/>
      <c r="H5" s="17"/>
      <c r="I5" s="3"/>
    </row>
    <row r="6" spans="1:26" ht="10.5" customHeight="1">
      <c r="A6" s="19"/>
      <c r="H6" s="17"/>
      <c r="I6" s="3"/>
    </row>
    <row r="7" spans="1:26" ht="20.100000000000001" customHeight="1">
      <c r="A7" s="20" t="str">
        <f>'Attach 3(JV)'!A7</f>
        <v>Bidder’s Name and Address  :</v>
      </c>
      <c r="E7" s="5" t="str">
        <f>'Attach 3(JV)'!E7</f>
        <v>To:</v>
      </c>
      <c r="H7" s="17"/>
      <c r="I7" s="3"/>
    </row>
    <row r="8" spans="1:26" ht="36" customHeight="1">
      <c r="A8" s="993" t="str">
        <f>'Attach 3(JV)'!A8</f>
        <v/>
      </c>
      <c r="B8" s="993"/>
      <c r="C8" s="993"/>
      <c r="D8" s="993"/>
      <c r="E8" s="2" t="str">
        <f>'Attach 3(JV)'!E8</f>
        <v>Contract Services</v>
      </c>
      <c r="H8" s="17"/>
      <c r="I8" s="3"/>
    </row>
    <row r="9" spans="1:26" ht="20.100000000000001" customHeight="1">
      <c r="A9" s="4" t="s">
        <v>345</v>
      </c>
      <c r="B9" s="1297">
        <f>'Attach 3(JV)'!B9</f>
        <v>0</v>
      </c>
      <c r="C9" s="1297"/>
      <c r="D9" s="1297"/>
      <c r="E9" s="2" t="str">
        <f>'Attach 3(JV)'!E9</f>
        <v>Power Grid Corporation of India Ltd.,</v>
      </c>
      <c r="H9" s="17"/>
      <c r="I9" s="3"/>
    </row>
    <row r="10" spans="1:26" ht="20.100000000000001" customHeight="1">
      <c r="A10" s="4" t="s">
        <v>347</v>
      </c>
      <c r="B10" s="1297">
        <f>'Attach 3(JV)'!B10</f>
        <v>0</v>
      </c>
      <c r="C10" s="1297"/>
      <c r="D10" s="1297"/>
      <c r="E10" s="2" t="str">
        <f>'Attach 3(JV)'!E10</f>
        <v>"Saudamini", Plot No. 2, Sector 29</v>
      </c>
      <c r="H10" s="17"/>
      <c r="I10" s="3"/>
    </row>
    <row r="11" spans="1:26" ht="20.100000000000001" customHeight="1">
      <c r="B11" s="1297">
        <f>'Attach 3(JV)'!B11</f>
        <v>0</v>
      </c>
      <c r="C11" s="1297"/>
      <c r="D11" s="1297"/>
      <c r="E11" s="2" t="str">
        <f>'Attach 3(JV)'!E11</f>
        <v>Gurgaon (Haryana) - 122001</v>
      </c>
    </row>
    <row r="12" spans="1:26" ht="17.25" customHeight="1">
      <c r="A12" s="19"/>
      <c r="B12" s="1297">
        <f>'Attach 3(JV)'!B12</f>
        <v>0</v>
      </c>
      <c r="C12" s="1297"/>
      <c r="D12" s="1297"/>
      <c r="E12" s="2"/>
    </row>
    <row r="13" spans="1:26" ht="21" customHeight="1">
      <c r="A13" s="16" t="s">
        <v>340</v>
      </c>
      <c r="B13" s="111"/>
      <c r="C13" s="111"/>
      <c r="D13" s="111"/>
    </row>
    <row r="14" spans="1:26" ht="45" customHeight="1">
      <c r="A14" s="1222" t="s">
        <v>44</v>
      </c>
      <c r="B14" s="1222"/>
      <c r="C14" s="1222"/>
      <c r="D14" s="1222"/>
      <c r="E14" s="1222"/>
      <c r="F14" s="21"/>
      <c r="G14" s="21"/>
      <c r="H14" s="21"/>
    </row>
    <row r="15" spans="1:26" ht="12" customHeight="1">
      <c r="A15" s="19"/>
      <c r="B15" s="19"/>
      <c r="C15" s="19"/>
      <c r="D15" s="19"/>
      <c r="E15" s="19"/>
      <c r="F15" s="21"/>
      <c r="G15" s="21"/>
      <c r="H15" s="21"/>
    </row>
    <row r="16" spans="1:26" ht="42" customHeight="1">
      <c r="A16" s="34" t="s">
        <v>343</v>
      </c>
      <c r="B16" s="34" t="s">
        <v>45</v>
      </c>
      <c r="C16" s="1342" t="s">
        <v>46</v>
      </c>
      <c r="D16" s="1342"/>
      <c r="E16" s="34" t="s">
        <v>47</v>
      </c>
      <c r="F16" s="21"/>
      <c r="G16" s="21"/>
      <c r="H16" s="21"/>
    </row>
    <row r="17" spans="1:9" ht="21" customHeight="1">
      <c r="A17" s="263"/>
      <c r="B17" s="263"/>
      <c r="C17" s="1338"/>
      <c r="D17" s="1339"/>
      <c r="E17" s="263"/>
      <c r="F17" s="21"/>
      <c r="G17" s="21"/>
      <c r="H17" s="21"/>
    </row>
    <row r="18" spans="1:9" ht="21" customHeight="1">
      <c r="A18" s="263"/>
      <c r="B18" s="263"/>
      <c r="C18" s="1338"/>
      <c r="D18" s="1339"/>
      <c r="E18" s="263"/>
      <c r="F18" s="21"/>
      <c r="G18" s="21"/>
      <c r="H18" s="21"/>
    </row>
    <row r="19" spans="1:9" ht="21" customHeight="1">
      <c r="A19" s="263"/>
      <c r="B19" s="263"/>
      <c r="C19" s="1337"/>
      <c r="D19" s="1337"/>
      <c r="E19" s="263"/>
      <c r="F19" s="149"/>
      <c r="G19" s="149"/>
      <c r="H19" s="149"/>
    </row>
    <row r="20" spans="1:9" ht="21" customHeight="1">
      <c r="A20" s="263"/>
      <c r="B20" s="263"/>
      <c r="C20" s="1337"/>
      <c r="D20" s="1337"/>
      <c r="E20" s="263"/>
      <c r="F20" s="181"/>
      <c r="G20" s="181"/>
      <c r="H20" s="179" t="b">
        <v>0</v>
      </c>
      <c r="I20" s="118"/>
    </row>
    <row r="21" spans="1:9" ht="21" customHeight="1">
      <c r="A21" s="263"/>
      <c r="B21" s="263"/>
      <c r="C21" s="1337"/>
      <c r="D21" s="1337"/>
      <c r="E21" s="263"/>
      <c r="F21" s="181"/>
      <c r="G21" s="181"/>
      <c r="H21" s="182"/>
    </row>
    <row r="22" spans="1:9" ht="16.5" customHeight="1">
      <c r="D22" s="19"/>
      <c r="E22" s="19"/>
      <c r="F22" s="149"/>
      <c r="G22" s="149"/>
      <c r="H22" s="149"/>
      <c r="I22" s="118"/>
    </row>
    <row r="23" spans="1:9" s="11" customFormat="1" ht="51.75" customHeight="1">
      <c r="A23" s="1303" t="s">
        <v>48</v>
      </c>
      <c r="B23" s="1303"/>
      <c r="C23" s="1303"/>
      <c r="D23" s="1303"/>
      <c r="E23" s="1303"/>
      <c r="F23" s="21"/>
      <c r="G23" s="21"/>
      <c r="H23" s="21"/>
    </row>
    <row r="24" spans="1:9" s="11" customFormat="1" ht="96.75" customHeight="1">
      <c r="A24" s="1303" t="s">
        <v>49</v>
      </c>
      <c r="B24" s="1303"/>
      <c r="C24" s="1303"/>
      <c r="D24" s="1303"/>
      <c r="E24" s="1303"/>
      <c r="F24" s="21"/>
      <c r="G24" s="21"/>
      <c r="H24" s="21"/>
    </row>
    <row r="25" spans="1:9" s="11" customFormat="1" ht="24" customHeight="1">
      <c r="A25" s="171"/>
      <c r="B25" s="171"/>
      <c r="C25" s="171"/>
      <c r="D25" s="24"/>
      <c r="E25" s="171"/>
      <c r="F25" s="21"/>
      <c r="G25" s="21"/>
      <c r="H25" s="21"/>
    </row>
    <row r="26" spans="1:9" ht="24" customHeight="1">
      <c r="A26" s="23" t="s">
        <v>6</v>
      </c>
      <c r="B26" s="52" t="str">
        <f>'Attach 3(JV)'!B24</f>
        <v>--</v>
      </c>
      <c r="C26" s="27"/>
      <c r="D26" s="24" t="s">
        <v>4</v>
      </c>
      <c r="E26" s="253" t="str">
        <f>'Attach 3(JV)'!E24</f>
        <v/>
      </c>
    </row>
    <row r="27" spans="1:9" ht="24" customHeight="1">
      <c r="A27" s="23" t="s">
        <v>7</v>
      </c>
      <c r="B27" s="253" t="str">
        <f>'Attach 3(JV)'!B25</f>
        <v/>
      </c>
      <c r="C27" s="27"/>
      <c r="D27" s="24" t="s">
        <v>5</v>
      </c>
      <c r="E27" s="253" t="str">
        <f>'Attach 3(JV)'!E25</f>
        <v/>
      </c>
    </row>
    <row r="28" spans="1:9" ht="24" customHeight="1">
      <c r="D28" s="24"/>
    </row>
    <row r="29" spans="1:9" ht="24" customHeight="1">
      <c r="D29" s="24"/>
    </row>
    <row r="30" spans="1:9" s="39" customFormat="1" ht="32.25" customHeight="1">
      <c r="A30" s="20" t="str">
        <f>A1</f>
        <v>Specification No. : 5002002361/TRANSFORMER/DOM/A00 - CC CS -1</v>
      </c>
      <c r="B30" s="20"/>
      <c r="C30" s="20"/>
      <c r="D30" s="20"/>
      <c r="E30" s="41" t="str">
        <f>"Annexure I to" &amp; E1</f>
        <v xml:space="preserve">Annexure I toAttachment-6 </v>
      </c>
      <c r="F30" s="38"/>
      <c r="G30" s="38"/>
      <c r="H30" s="38"/>
    </row>
    <row r="31" spans="1:9" ht="15.75" customHeight="1">
      <c r="A31" s="1341"/>
      <c r="B31" s="1341"/>
      <c r="C31" s="1341"/>
      <c r="D31" s="1341"/>
      <c r="E31" s="1341"/>
    </row>
    <row r="32" spans="1:9" ht="20.100000000000001" customHeight="1">
      <c r="A32" s="1340" t="str">
        <f>A5</f>
        <v>(Alternative, Deviations and Exceptions to the Provisions)</v>
      </c>
      <c r="B32" s="1340"/>
      <c r="C32" s="1340"/>
      <c r="D32" s="1340"/>
      <c r="E32" s="1340"/>
    </row>
    <row r="33" spans="1:5" ht="20.100000000000001" customHeight="1">
      <c r="A33" s="1340" t="s">
        <v>178</v>
      </c>
      <c r="B33" s="1340"/>
      <c r="C33" s="1340"/>
      <c r="D33" s="1340"/>
      <c r="E33" s="1340"/>
    </row>
    <row r="34" spans="1:5" ht="20.100000000000001" customHeight="1"/>
    <row r="35" spans="1:5" ht="42" customHeight="1">
      <c r="A35" s="34" t="s">
        <v>343</v>
      </c>
      <c r="B35" s="34" t="s">
        <v>45</v>
      </c>
      <c r="C35" s="1342" t="s">
        <v>46</v>
      </c>
      <c r="D35" s="1342"/>
      <c r="E35" s="34" t="s">
        <v>47</v>
      </c>
    </row>
    <row r="36" spans="1:5" ht="39.950000000000003" customHeight="1">
      <c r="A36" s="263"/>
      <c r="B36" s="263"/>
      <c r="C36" s="1338"/>
      <c r="D36" s="1339"/>
      <c r="E36" s="263"/>
    </row>
    <row r="37" spans="1:5" ht="39.950000000000003" customHeight="1">
      <c r="A37" s="263"/>
      <c r="B37" s="263"/>
      <c r="C37" s="1338"/>
      <c r="D37" s="1339"/>
      <c r="E37" s="263"/>
    </row>
    <row r="38" spans="1:5" ht="39.950000000000003" customHeight="1">
      <c r="A38" s="263"/>
      <c r="B38" s="263"/>
      <c r="C38" s="1338"/>
      <c r="D38" s="1339"/>
      <c r="E38" s="263"/>
    </row>
    <row r="39" spans="1:5" ht="39.950000000000003" customHeight="1">
      <c r="A39" s="263"/>
      <c r="B39" s="263"/>
      <c r="C39" s="1338"/>
      <c r="D39" s="1339"/>
      <c r="E39" s="263"/>
    </row>
    <row r="40" spans="1:5" ht="39.950000000000003" customHeight="1">
      <c r="A40" s="263"/>
      <c r="B40" s="263"/>
      <c r="C40" s="1338"/>
      <c r="D40" s="1339"/>
      <c r="E40" s="263"/>
    </row>
    <row r="41" spans="1:5" ht="39.950000000000003" customHeight="1">
      <c r="A41" s="263"/>
      <c r="B41" s="263"/>
      <c r="C41" s="1338"/>
      <c r="D41" s="1339"/>
      <c r="E41" s="263"/>
    </row>
    <row r="42" spans="1:5" ht="39.950000000000003" customHeight="1">
      <c r="A42" s="263"/>
      <c r="B42" s="263"/>
      <c r="C42" s="1338"/>
      <c r="D42" s="1339"/>
      <c r="E42" s="263"/>
    </row>
    <row r="43" spans="1:5" ht="39.950000000000003" customHeight="1">
      <c r="A43" s="263"/>
      <c r="B43" s="263"/>
      <c r="C43" s="1338"/>
      <c r="D43" s="1339"/>
      <c r="E43" s="263"/>
    </row>
    <row r="44" spans="1:5" ht="39.950000000000003" customHeight="1">
      <c r="A44" s="263"/>
      <c r="B44" s="263"/>
      <c r="C44" s="1338"/>
      <c r="D44" s="1339"/>
      <c r="E44" s="263"/>
    </row>
    <row r="45" spans="1:5" ht="39.950000000000003" customHeight="1">
      <c r="A45" s="263"/>
      <c r="B45" s="263"/>
      <c r="C45" s="1338"/>
      <c r="D45" s="1339"/>
      <c r="E45" s="263"/>
    </row>
    <row r="46" spans="1:5" ht="20.100000000000001" customHeight="1"/>
    <row r="47" spans="1:5" ht="25.5" customHeight="1"/>
    <row r="48" spans="1:5" ht="25.5" customHeight="1">
      <c r="A48" s="12"/>
      <c r="B48" s="12"/>
      <c r="C48" s="12"/>
      <c r="D48" s="24"/>
      <c r="E48" s="12"/>
    </row>
    <row r="49" spans="1:5" ht="25.5" customHeight="1">
      <c r="A49" s="23" t="s">
        <v>6</v>
      </c>
      <c r="B49" s="52" t="str">
        <f>B26</f>
        <v>--</v>
      </c>
      <c r="C49" s="27"/>
      <c r="D49" s="24" t="s">
        <v>4</v>
      </c>
      <c r="E49" s="253" t="str">
        <f>E26</f>
        <v/>
      </c>
    </row>
    <row r="50" spans="1:5" ht="25.5" customHeight="1">
      <c r="A50" s="23" t="s">
        <v>7</v>
      </c>
      <c r="B50" s="258" t="str">
        <f>B27</f>
        <v/>
      </c>
      <c r="C50" s="27"/>
      <c r="D50" s="24" t="s">
        <v>5</v>
      </c>
      <c r="E50" s="253" t="str">
        <f>E27</f>
        <v/>
      </c>
    </row>
    <row r="51" spans="1:5" ht="25.5" customHeight="1">
      <c r="D51" s="24"/>
    </row>
  </sheetData>
  <sheetProtection password="CBD2" sheet="1" objects="1" scenarios="1" formatColumns="0" formatRows="0" selectLockedCells="1"/>
  <customSheetViews>
    <customSheetView guid="{BCE30E3D-0C5D-4C23-ABC5-E7C2D3AC4971}" scale="90" showPageBreaks="1" showGridLines="0" fitToPage="1" printArea="1" hiddenColumns="1" view="pageBreakPreview" topLeftCell="A21">
      <selection activeCell="B36" sqref="B36"/>
      <pageMargins left="0.75" right="0.63" top="0.57999999999999996" bottom="0.4" header="0.34" footer="0.2"/>
      <pageSetup scale="94" fitToHeight="0" orientation="portrait" r:id="rId1"/>
      <headerFooter alignWithMargins="0">
        <oddFooter>&amp;R&amp;"Book Antiqua,Bold"&amp;8 Page &amp;P of &amp;N</oddFooter>
      </headerFooter>
    </customSheetView>
    <customSheetView guid="{9F341631-288D-49D9-8F81-65CCC818C9BA}" scale="90" showPageBreaks="1" showGridLines="0" fitToPage="1" printArea="1" hiddenColumns="1" view="pageBreakPreview">
      <selection activeCell="C19" sqref="C19:D19"/>
      <pageMargins left="0.75" right="0.63" top="0.57999999999999996" bottom="0.4" header="0.34" footer="0.2"/>
      <pageSetup scale="94" fitToHeight="0" orientation="portrait" r:id="rId2"/>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9"/>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10"/>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11"/>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12"/>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13"/>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14"/>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15"/>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16"/>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7"/>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8"/>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9"/>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20"/>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22"/>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3"/>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24"/>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25"/>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26"/>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7"/>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8"/>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9"/>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30"/>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31"/>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32"/>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37"/>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8"/>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9"/>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C37" sqref="C37:D37"/>
      <pageMargins left="0.75" right="0.63" top="0.57999999999999996" bottom="0.4" header="0.34" footer="0.2"/>
      <pageSetup scale="89" fitToHeight="0" orientation="portrait" r:id="rId40"/>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41"/>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42"/>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75" right="0.63" top="0.57999999999999996" bottom="0.4" header="0.34" footer="0.2"/>
      <pageSetup scale="89" fitToHeight="0" orientation="portrait" r:id="rId43"/>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52:E52">
    <cfRule type="expression" dxfId="18" priority="2" stopIfTrue="1">
      <formula>$H$20="No"</formula>
    </cfRule>
  </conditionalFormatting>
  <conditionalFormatting sqref="A31:E51">
    <cfRule type="expression" dxfId="17" priority="3" stopIfTrue="1">
      <formula>$H$20=FALSE</formula>
    </cfRule>
  </conditionalFormatting>
  <conditionalFormatting sqref="A30:E30">
    <cfRule type="expression" dxfId="16" priority="1" stopIfTrue="1">
      <formula>$H$20=FALSE</formula>
    </cfRule>
  </conditionalFormatting>
  <pageMargins left="0.75" right="0.63" top="0.57999999999999996" bottom="0.4" header="0.34" footer="0.2"/>
  <pageSetup scale="94" fitToHeight="0" orientation="portrait" r:id="rId44"/>
  <headerFooter alignWithMargins="0">
    <oddFooter>&amp;R&amp;"Book Antiqua,Bold"&amp;8 Page &amp;P of &amp;N</oddFooter>
  </headerFooter>
  <drawing r:id="rId45"/>
  <legacyDrawing r:id="rId46"/>
  <mc:AlternateContent xmlns:mc="http://schemas.openxmlformats.org/markup-compatibility/2006">
    <mc:Choice Requires="x14">
      <controls>
        <mc:AlternateContent xmlns:mc="http://schemas.openxmlformats.org/markup-compatibility/2006">
          <mc:Choice Requires="x14">
            <control shapeId="10254" r:id="rId47"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2"/>
    <pageSetUpPr fitToPage="1"/>
  </sheetPr>
  <dimension ref="A1:I38"/>
  <sheetViews>
    <sheetView showGridLines="0" view="pageBreakPreview" topLeftCell="A13" zoomScaleSheetLayoutView="100" workbookViewId="0">
      <selection activeCell="E17" sqref="E17"/>
    </sheetView>
  </sheetViews>
  <sheetFormatPr defaultColWidth="9.140625" defaultRowHeight="16.5"/>
  <cols>
    <col min="1" max="1" width="12.140625" style="16" customWidth="1"/>
    <col min="2" max="2" width="20.5703125" style="16" customWidth="1"/>
    <col min="3" max="3" width="11.42578125" style="16" customWidth="1"/>
    <col min="4" max="4" width="17.7109375" style="16" customWidth="1"/>
    <col min="5" max="5" width="40.5703125" style="16" customWidth="1"/>
    <col min="6" max="8" width="9.140625" style="11"/>
    <col min="9" max="16384" width="9.140625" style="12"/>
  </cols>
  <sheetData>
    <row r="1" spans="1:9" s="621" customFormat="1" ht="15.75" customHeight="1">
      <c r="A1" s="1301" t="str">
        <f>'Attach 3(JV)'!A1</f>
        <v>Specification No. : 5002002361/TRANSFORMER/DOM/A00 - CC CS -1</v>
      </c>
      <c r="B1" s="1301"/>
      <c r="C1" s="1301"/>
      <c r="D1" s="1301"/>
      <c r="E1" s="619" t="str">
        <f>"Attachment-7 " &amp; 'Attach 3(JV)'!AT1</f>
        <v xml:space="preserve">Attachment-7 </v>
      </c>
      <c r="F1" s="620"/>
      <c r="G1" s="620"/>
      <c r="H1" s="620"/>
    </row>
    <row r="2" spans="1:9">
      <c r="E2" s="230"/>
    </row>
    <row r="3" spans="1:9" ht="80.25" customHeight="1">
      <c r="A3" s="950" t="str">
        <f>'Attach 3(JV)'!A3</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 s="951"/>
      <c r="C3" s="951"/>
      <c r="D3" s="951"/>
      <c r="E3" s="951"/>
      <c r="F3" s="13"/>
      <c r="G3" s="14"/>
      <c r="H3" s="13"/>
    </row>
    <row r="4" spans="1:9" ht="20.100000000000001" customHeight="1">
      <c r="A4" s="15"/>
      <c r="H4" s="17"/>
      <c r="I4" s="1"/>
    </row>
    <row r="5" spans="1:9" ht="20.100000000000001" customHeight="1">
      <c r="A5" s="987" t="s">
        <v>181</v>
      </c>
      <c r="B5" s="987"/>
      <c r="C5" s="987"/>
      <c r="D5" s="987"/>
      <c r="E5" s="987"/>
      <c r="F5" s="18"/>
      <c r="H5" s="17"/>
      <c r="I5" s="3"/>
    </row>
    <row r="6" spans="1:9" ht="20.100000000000001" customHeight="1">
      <c r="A6" s="19"/>
      <c r="H6" s="17"/>
      <c r="I6" s="3"/>
    </row>
    <row r="7" spans="1:9" ht="20.100000000000001" customHeight="1">
      <c r="A7" s="20" t="str">
        <f>'Attach 3(JV)'!A7</f>
        <v>Bidder’s Name and Address  :</v>
      </c>
      <c r="E7" s="5" t="str">
        <f>'Attach 3(JV)'!E7</f>
        <v>To:</v>
      </c>
      <c r="H7" s="17"/>
      <c r="I7" s="3"/>
    </row>
    <row r="8" spans="1:9" ht="36" customHeight="1">
      <c r="A8" s="993" t="str">
        <f>'Attach 3(JV)'!A8</f>
        <v/>
      </c>
      <c r="B8" s="993"/>
      <c r="C8" s="993"/>
      <c r="D8" s="993"/>
      <c r="E8" s="122" t="str">
        <f>'Attach 3(JV)'!E8</f>
        <v>Contract Services</v>
      </c>
      <c r="H8" s="17"/>
      <c r="I8" s="3"/>
    </row>
    <row r="9" spans="1:9" ht="20.100000000000001" customHeight="1">
      <c r="A9" s="4" t="s">
        <v>345</v>
      </c>
      <c r="B9" s="990">
        <f>'Attach 3(JV)'!B9</f>
        <v>0</v>
      </c>
      <c r="C9" s="990"/>
      <c r="D9" s="990"/>
      <c r="E9" s="122" t="str">
        <f>'Attach 3(JV)'!E9</f>
        <v>Power Grid Corporation of India Ltd.,</v>
      </c>
      <c r="H9" s="17"/>
      <c r="I9" s="3"/>
    </row>
    <row r="10" spans="1:9" ht="20.100000000000001" customHeight="1">
      <c r="A10" s="4" t="s">
        <v>347</v>
      </c>
      <c r="B10" s="990">
        <f>'Attach 3(JV)'!B10</f>
        <v>0</v>
      </c>
      <c r="C10" s="990"/>
      <c r="D10" s="990"/>
      <c r="E10" s="122" t="str">
        <f>'Attach 3(JV)'!E10</f>
        <v>"Saudamini", Plot No. 2, Sector 29</v>
      </c>
      <c r="H10" s="17"/>
      <c r="I10" s="3"/>
    </row>
    <row r="11" spans="1:9" ht="20.100000000000001" customHeight="1">
      <c r="B11" s="990">
        <f>'Attach 3(JV)'!B11</f>
        <v>0</v>
      </c>
      <c r="C11" s="990"/>
      <c r="D11" s="990"/>
      <c r="E11" s="122" t="str">
        <f>'Attach 3(JV)'!E11</f>
        <v>Gurgaon (Haryana) - 122001</v>
      </c>
    </row>
    <row r="12" spans="1:9" ht="20.100000000000001" customHeight="1">
      <c r="A12" s="19"/>
      <c r="B12" s="990">
        <f>'Attach 3(JV)'!B12</f>
        <v>0</v>
      </c>
      <c r="C12" s="990"/>
      <c r="D12" s="990"/>
      <c r="E12" s="5"/>
    </row>
    <row r="13" spans="1:9" ht="20.100000000000001" customHeight="1">
      <c r="B13" s="83"/>
      <c r="C13" s="83"/>
      <c r="D13" s="83"/>
    </row>
    <row r="14" spans="1:9" ht="20.100000000000001" customHeight="1">
      <c r="A14" s="19"/>
      <c r="B14" s="83"/>
      <c r="C14" s="83"/>
      <c r="D14" s="83"/>
    </row>
    <row r="15" spans="1:9" ht="27.75" customHeight="1">
      <c r="A15" s="1340" t="s">
        <v>182</v>
      </c>
      <c r="B15" s="1340"/>
      <c r="C15" s="1340"/>
      <c r="D15" s="1340"/>
      <c r="E15" s="1340"/>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20.100000000000001" customHeight="1">
      <c r="D21" s="24"/>
    </row>
    <row r="22" spans="1:5" ht="33" customHeight="1">
      <c r="A22" s="23" t="s">
        <v>6</v>
      </c>
      <c r="B22" s="52" t="str">
        <f>'Attach 3(JV)'!B24</f>
        <v>--</v>
      </c>
      <c r="C22" s="20"/>
      <c r="D22" s="24" t="s">
        <v>4</v>
      </c>
      <c r="E22" s="253" t="str">
        <f>'Attach 3(JV)'!E24</f>
        <v/>
      </c>
    </row>
    <row r="23" spans="1:5" ht="33" customHeight="1">
      <c r="A23" s="23" t="s">
        <v>7</v>
      </c>
      <c r="B23" s="253" t="str">
        <f>'Attach 3(JV)'!B25</f>
        <v/>
      </c>
      <c r="C23" s="20"/>
      <c r="D23" s="24" t="s">
        <v>5</v>
      </c>
      <c r="E23" s="253" t="str">
        <f>'Attach 3(JV)'!E25</f>
        <v/>
      </c>
    </row>
    <row r="24" spans="1:5" ht="33" customHeight="1">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password="CBD2" sheet="1" objects="1" scenarios="1" formatColumns="0" formatRows="0" selectLockedCells="1"/>
  <customSheetViews>
    <customSheetView guid="{BCE30E3D-0C5D-4C23-ABC5-E7C2D3AC4971}" showPageBreaks="1" showGridLines="0" fitToPage="1" printArea="1" view="pageBreakPreview" topLeftCell="A13">
      <selection activeCell="E17" sqref="E17"/>
      <pageMargins left="0.75" right="0.63" top="0.57999999999999996" bottom="0.6" header="0.34" footer="0.35"/>
      <pageSetup scale="99" orientation="portrait" r:id="rId1"/>
      <headerFooter alignWithMargins="0">
        <oddFooter>&amp;R&amp;"Book Antiqua,Bold"&amp;8 Page &amp;P of &amp;N</oddFooter>
      </headerFooter>
    </customSheetView>
    <customSheetView guid="{9F341631-288D-49D9-8F81-65CCC818C9BA}" showPageBreaks="1" showGridLines="0" fitToPage="1" printArea="1" view="pageBreakPreview">
      <selection activeCell="E17" sqref="E17"/>
      <pageMargins left="0.75" right="0.63" top="0.57999999999999996" bottom="0.6" header="0.34" footer="0.35"/>
      <pageSetup scale="99" orientation="portrait" r:id="rId2"/>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75" right="0.63" top="0.57999999999999996" bottom="0.6" header="0.34" footer="0.35"/>
      <pageSetup scale="91" orientation="portrait" r:id="rId3"/>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75" right="0.63" top="0.57999999999999996" bottom="0.6" header="0.34" footer="0.35"/>
      <pageSetup scale="91" orientation="portrait" r:id="rId4"/>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75" right="0.63" top="0.57999999999999996" bottom="0.6" header="0.34" footer="0.35"/>
      <pageSetup scale="91" orientation="portrait" r:id="rId5"/>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6"/>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7"/>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8"/>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9"/>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10"/>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11"/>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12"/>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13"/>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14"/>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7"/>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0"/>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5"/>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6"/>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9"/>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30"/>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31"/>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32"/>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33"/>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34"/>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35"/>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36"/>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37"/>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38"/>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E17" sqref="E17"/>
      <pageMargins left="0.75" right="0.63" top="0.57999999999999996" bottom="0.6" header="0.34" footer="0.35"/>
      <pageSetup scale="91" orientation="portrait" r:id="rId39"/>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75" right="0.63" top="0.57999999999999996" bottom="0.6" header="0.34" footer="0.35"/>
      <pageSetup scale="91" orientation="portrait" r:id="rId40"/>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E17" sqref="E17"/>
      <pageMargins left="0.75" right="0.63" top="0.57999999999999996" bottom="0.6" header="0.34" footer="0.35"/>
      <pageSetup scale="91" orientation="portrait" r:id="rId41"/>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75" right="0.63" top="0.57999999999999996" bottom="0.6" header="0.34" footer="0.35"/>
      <pageSetup scale="91" orientation="portrait" r:id="rId42"/>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3"/>
  <headerFooter alignWithMargins="0">
    <oddFooter>&amp;R&amp;"Book Antiqua,Bold"&amp;8 Page &amp;P of &amp;N</oddFooter>
  </headerFooter>
  <drawing r:id="rId4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pageSetUpPr fitToPage="1"/>
  </sheetPr>
  <dimension ref="A1:I52"/>
  <sheetViews>
    <sheetView showGridLines="0" view="pageBreakPreview" topLeftCell="A17" zoomScale="80" zoomScaleSheetLayoutView="80" workbookViewId="0">
      <selection activeCell="E22" sqref="E22"/>
    </sheetView>
  </sheetViews>
  <sheetFormatPr defaultColWidth="9.140625" defaultRowHeight="16.5"/>
  <cols>
    <col min="1" max="1" width="12.140625" style="16" customWidth="1"/>
    <col min="2" max="2" width="20.5703125" style="16" customWidth="1"/>
    <col min="3" max="3" width="11.42578125" style="16" customWidth="1"/>
    <col min="4" max="4" width="34" style="16" customWidth="1"/>
    <col min="5" max="5" width="61" style="11" customWidth="1"/>
    <col min="6" max="6" width="39" style="11" customWidth="1"/>
    <col min="7" max="7" width="46" style="11" customWidth="1"/>
    <col min="8" max="16384" width="9.140625" style="12"/>
  </cols>
  <sheetData>
    <row r="1" spans="1:7" s="79" customFormat="1" ht="21.75" customHeight="1">
      <c r="A1" s="1295" t="str">
        <f>'Attach 3(JV)'!A1</f>
        <v>Specification No. : 5002002361/TRANSFORMER/DOM/A00 - CC CS -1</v>
      </c>
      <c r="B1" s="1295"/>
      <c r="C1" s="1295"/>
      <c r="D1" s="1295"/>
      <c r="E1" s="618"/>
      <c r="F1" s="618"/>
      <c r="G1" s="627" t="str">
        <f>"Attachment-9 " &amp; 'Attach 3(JV)'!AT1</f>
        <v xml:space="preserve">Attachment-9 </v>
      </c>
    </row>
    <row r="2" spans="1:7" ht="15" customHeight="1"/>
    <row r="3" spans="1:7" ht="87.75" customHeight="1">
      <c r="A3" s="1349" t="str">
        <f>'Attach 3(JV)'!A3</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 s="1350"/>
      <c r="C3" s="1350"/>
      <c r="D3" s="1350"/>
      <c r="E3" s="1350"/>
      <c r="F3" s="1350"/>
      <c r="G3" s="1350"/>
    </row>
    <row r="4" spans="1:7" ht="15" customHeight="1">
      <c r="A4" s="15"/>
      <c r="G4" s="17"/>
    </row>
    <row r="5" spans="1:7" ht="20.100000000000001" customHeight="1">
      <c r="A5" s="987" t="s">
        <v>370</v>
      </c>
      <c r="B5" s="987"/>
      <c r="C5" s="987"/>
      <c r="D5" s="987"/>
      <c r="E5" s="987"/>
      <c r="F5" s="987"/>
      <c r="G5" s="987"/>
    </row>
    <row r="6" spans="1:7" ht="12.75" customHeight="1">
      <c r="A6" s="19"/>
      <c r="G6" s="17"/>
    </row>
    <row r="7" spans="1:7" ht="20.100000000000001" customHeight="1">
      <c r="A7" s="20" t="str">
        <f>'Attach 3(JV)'!A7</f>
        <v>Bidder’s Name and Address  :</v>
      </c>
      <c r="E7" s="16" t="s">
        <v>344</v>
      </c>
      <c r="F7" s="16"/>
      <c r="G7" s="17"/>
    </row>
    <row r="8" spans="1:7" ht="36" customHeight="1">
      <c r="A8" s="993" t="str">
        <f>'Attach 3(JV)'!A8</f>
        <v/>
      </c>
      <c r="B8" s="993"/>
      <c r="C8" s="993"/>
      <c r="D8" s="993"/>
      <c r="E8" s="16" t="s">
        <v>346</v>
      </c>
      <c r="F8" s="16"/>
      <c r="G8" s="17"/>
    </row>
    <row r="9" spans="1:7" ht="20.100000000000001" customHeight="1">
      <c r="A9" s="4" t="s">
        <v>345</v>
      </c>
      <c r="B9" s="1297">
        <f>'Attach 3(JV)'!B9</f>
        <v>0</v>
      </c>
      <c r="C9" s="1297"/>
      <c r="D9" s="1297"/>
      <c r="E9" s="16" t="s">
        <v>348</v>
      </c>
      <c r="F9" s="16"/>
      <c r="G9" s="17"/>
    </row>
    <row r="10" spans="1:7" ht="20.100000000000001" customHeight="1">
      <c r="A10" s="4" t="s">
        <v>347</v>
      </c>
      <c r="B10" s="1297">
        <f>'Attach 3(JV)'!B10</f>
        <v>0</v>
      </c>
      <c r="C10" s="1297"/>
      <c r="D10" s="1297"/>
      <c r="E10" s="16" t="s">
        <v>177</v>
      </c>
      <c r="F10" s="16"/>
      <c r="G10" s="17"/>
    </row>
    <row r="11" spans="1:7" ht="20.100000000000001" customHeight="1">
      <c r="B11" s="1297">
        <f>'Attach 3(JV)'!B11</f>
        <v>0</v>
      </c>
      <c r="C11" s="1297"/>
      <c r="D11" s="1297"/>
      <c r="E11" s="16" t="s">
        <v>349</v>
      </c>
      <c r="F11" s="16"/>
    </row>
    <row r="12" spans="1:7" ht="20.100000000000001" customHeight="1">
      <c r="A12" s="19"/>
      <c r="B12" s="1297">
        <f>'Attach 3(JV)'!B12</f>
        <v>0</v>
      </c>
      <c r="C12" s="1297"/>
      <c r="D12" s="1297"/>
    </row>
    <row r="13" spans="1:7" ht="13.5" customHeight="1">
      <c r="A13" s="19"/>
      <c r="B13" s="113"/>
      <c r="C13" s="113"/>
      <c r="D13" s="113"/>
    </row>
    <row r="14" spans="1:7" ht="20.100000000000001" customHeight="1">
      <c r="A14" s="16" t="s">
        <v>340</v>
      </c>
    </row>
    <row r="15" spans="1:7" ht="15" customHeight="1">
      <c r="A15" s="19"/>
    </row>
    <row r="16" spans="1:7" ht="69" customHeight="1">
      <c r="A16" s="1351"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 for the period commencing from the effective date of Contract to us :</v>
      </c>
      <c r="B16" s="1351"/>
      <c r="C16" s="1351"/>
      <c r="D16" s="1351"/>
      <c r="E16" s="1351"/>
      <c r="F16" s="1351"/>
      <c r="G16" s="1351"/>
    </row>
    <row r="17" spans="1:7" ht="14.25" customHeight="1">
      <c r="A17" s="19"/>
      <c r="B17" s="19"/>
      <c r="C17" s="19"/>
      <c r="D17" s="19"/>
      <c r="E17" s="21"/>
      <c r="F17" s="728"/>
      <c r="G17" s="21"/>
    </row>
    <row r="18" spans="1:7" ht="20.25" customHeight="1">
      <c r="A18" s="1355" t="s">
        <v>343</v>
      </c>
      <c r="B18" s="1359" t="s">
        <v>382</v>
      </c>
      <c r="C18" s="1360"/>
      <c r="D18" s="1361"/>
      <c r="E18" s="1343" t="s">
        <v>972</v>
      </c>
      <c r="F18" s="1343"/>
      <c r="G18" s="1343"/>
    </row>
    <row r="19" spans="1:7" ht="77.25" customHeight="1">
      <c r="A19" s="1356"/>
      <c r="B19" s="1362"/>
      <c r="C19" s="1363"/>
      <c r="D19" s="1363"/>
      <c r="E19" s="928" t="s">
        <v>995</v>
      </c>
      <c r="F19" s="928" t="s">
        <v>996</v>
      </c>
      <c r="G19" s="928" t="s">
        <v>997</v>
      </c>
    </row>
    <row r="20" spans="1:7" ht="20.100000000000001" customHeight="1">
      <c r="A20" s="1352">
        <v>1</v>
      </c>
      <c r="B20" s="1345" t="s">
        <v>371</v>
      </c>
      <c r="C20" s="1345"/>
      <c r="D20" s="1346"/>
      <c r="E20" s="830"/>
      <c r="F20" s="830"/>
      <c r="G20" s="830"/>
    </row>
    <row r="21" spans="1:7" ht="20.100000000000001" customHeight="1">
      <c r="A21" s="1352"/>
      <c r="B21" s="1347" t="s">
        <v>372</v>
      </c>
      <c r="C21" s="1347"/>
      <c r="D21" s="1348"/>
      <c r="E21" s="831"/>
      <c r="F21" s="831"/>
      <c r="G21" s="831"/>
    </row>
    <row r="22" spans="1:7" ht="20.100000000000001" customHeight="1">
      <c r="A22" s="1352"/>
      <c r="B22" s="1353" t="s">
        <v>373</v>
      </c>
      <c r="C22" s="1353"/>
      <c r="D22" s="1354"/>
      <c r="E22" s="831"/>
      <c r="F22" s="831"/>
      <c r="G22" s="831"/>
    </row>
    <row r="23" spans="1:7" ht="20.100000000000001" customHeight="1">
      <c r="A23" s="1352">
        <v>2</v>
      </c>
      <c r="B23" s="1345" t="s">
        <v>374</v>
      </c>
      <c r="C23" s="1345"/>
      <c r="D23" s="1346"/>
      <c r="E23" s="830"/>
      <c r="F23" s="830"/>
      <c r="G23" s="830"/>
    </row>
    <row r="24" spans="1:7" ht="20.100000000000001" customHeight="1">
      <c r="A24" s="1352"/>
      <c r="B24" s="1347" t="s">
        <v>372</v>
      </c>
      <c r="C24" s="1347"/>
      <c r="D24" s="1348"/>
      <c r="E24" s="831"/>
      <c r="F24" s="831"/>
      <c r="G24" s="831"/>
    </row>
    <row r="25" spans="1:7" ht="20.100000000000001" customHeight="1">
      <c r="A25" s="1352"/>
      <c r="B25" s="1353" t="s">
        <v>373</v>
      </c>
      <c r="C25" s="1353"/>
      <c r="D25" s="1354"/>
      <c r="E25" s="831"/>
      <c r="F25" s="831"/>
      <c r="G25" s="831"/>
    </row>
    <row r="26" spans="1:7" ht="20.100000000000001" hidden="1" customHeight="1">
      <c r="A26" s="1352">
        <v>3</v>
      </c>
      <c r="B26" s="1345" t="s">
        <v>375</v>
      </c>
      <c r="C26" s="1345"/>
      <c r="D26" s="1346"/>
      <c r="E26" s="830"/>
      <c r="F26" s="830"/>
      <c r="G26" s="830"/>
    </row>
    <row r="27" spans="1:7" ht="20.100000000000001" hidden="1" customHeight="1">
      <c r="A27" s="1352"/>
      <c r="B27" s="1347" t="s">
        <v>372</v>
      </c>
      <c r="C27" s="1347"/>
      <c r="D27" s="1348"/>
      <c r="E27" s="831"/>
      <c r="F27" s="831"/>
      <c r="G27" s="831"/>
    </row>
    <row r="28" spans="1:7" ht="20.100000000000001" hidden="1" customHeight="1">
      <c r="A28" s="1352"/>
      <c r="B28" s="1353" t="s">
        <v>373</v>
      </c>
      <c r="C28" s="1353"/>
      <c r="D28" s="1354"/>
      <c r="E28" s="831"/>
      <c r="F28" s="831"/>
      <c r="G28" s="831"/>
    </row>
    <row r="29" spans="1:7" ht="20.100000000000001" customHeight="1">
      <c r="A29" s="1352">
        <v>3</v>
      </c>
      <c r="B29" s="1345" t="s">
        <v>376</v>
      </c>
      <c r="C29" s="1345"/>
      <c r="D29" s="1346"/>
      <c r="E29" s="830"/>
      <c r="F29" s="830"/>
      <c r="G29" s="830"/>
    </row>
    <row r="30" spans="1:7" ht="20.100000000000001" customHeight="1">
      <c r="A30" s="1352"/>
      <c r="B30" s="1347" t="s">
        <v>372</v>
      </c>
      <c r="C30" s="1347"/>
      <c r="D30" s="1348"/>
      <c r="E30" s="831"/>
      <c r="F30" s="831"/>
      <c r="G30" s="831"/>
    </row>
    <row r="31" spans="1:7" ht="20.100000000000001" customHeight="1">
      <c r="A31" s="1352"/>
      <c r="B31" s="1353" t="s">
        <v>373</v>
      </c>
      <c r="C31" s="1353"/>
      <c r="D31" s="1354"/>
      <c r="E31" s="831"/>
      <c r="F31" s="831"/>
      <c r="G31" s="831"/>
    </row>
    <row r="32" spans="1:7" ht="20.100000000000001" customHeight="1">
      <c r="A32" s="1352">
        <v>4</v>
      </c>
      <c r="B32" s="1345" t="s">
        <v>377</v>
      </c>
      <c r="C32" s="1345"/>
      <c r="D32" s="1346"/>
      <c r="E32" s="830"/>
      <c r="F32" s="830"/>
      <c r="G32" s="830"/>
    </row>
    <row r="33" spans="1:9" ht="20.100000000000001" customHeight="1">
      <c r="A33" s="1352"/>
      <c r="B33" s="1347" t="s">
        <v>372</v>
      </c>
      <c r="C33" s="1347"/>
      <c r="D33" s="1348"/>
      <c r="E33" s="831"/>
      <c r="F33" s="831"/>
      <c r="G33" s="831"/>
    </row>
    <row r="34" spans="1:9" ht="20.100000000000001" customHeight="1">
      <c r="A34" s="1352"/>
      <c r="B34" s="1353" t="s">
        <v>373</v>
      </c>
      <c r="C34" s="1353"/>
      <c r="D34" s="1354"/>
      <c r="E34" s="831"/>
      <c r="F34" s="831"/>
      <c r="G34" s="831"/>
    </row>
    <row r="35" spans="1:9" ht="20.100000000000001" customHeight="1">
      <c r="A35" s="31">
        <v>5</v>
      </c>
      <c r="B35" s="1357" t="s">
        <v>378</v>
      </c>
      <c r="C35" s="1357"/>
      <c r="D35" s="1358"/>
      <c r="E35" s="831"/>
      <c r="F35" s="831"/>
      <c r="G35" s="831"/>
    </row>
    <row r="36" spans="1:9" ht="20.100000000000001" customHeight="1">
      <c r="A36" s="1352">
        <v>6</v>
      </c>
      <c r="B36" s="1345" t="s">
        <v>379</v>
      </c>
      <c r="C36" s="1345"/>
      <c r="D36" s="1346"/>
      <c r="E36" s="830"/>
      <c r="F36" s="830"/>
      <c r="G36" s="830"/>
    </row>
    <row r="37" spans="1:9" ht="20.100000000000001" customHeight="1">
      <c r="A37" s="1352"/>
      <c r="B37" s="1347" t="s">
        <v>372</v>
      </c>
      <c r="C37" s="1347"/>
      <c r="D37" s="1348"/>
      <c r="E37" s="831"/>
      <c r="F37" s="831"/>
      <c r="G37" s="831"/>
    </row>
    <row r="38" spans="1:9" ht="20.100000000000001" customHeight="1">
      <c r="A38" s="1352"/>
      <c r="B38" s="1353" t="s">
        <v>373</v>
      </c>
      <c r="C38" s="1353"/>
      <c r="D38" s="1354"/>
      <c r="E38" s="831"/>
      <c r="F38" s="831"/>
      <c r="G38" s="831"/>
    </row>
    <row r="39" spans="1:9" ht="20.100000000000001" customHeight="1">
      <c r="A39" s="1352">
        <v>7</v>
      </c>
      <c r="B39" s="1345" t="s">
        <v>380</v>
      </c>
      <c r="C39" s="1345"/>
      <c r="D39" s="1346"/>
      <c r="E39" s="830"/>
      <c r="F39" s="830"/>
      <c r="G39" s="830"/>
    </row>
    <row r="40" spans="1:9" ht="20.100000000000001" customHeight="1">
      <c r="A40" s="1352"/>
      <c r="B40" s="1347" t="s">
        <v>372</v>
      </c>
      <c r="C40" s="1347"/>
      <c r="D40" s="1348"/>
      <c r="E40" s="831"/>
      <c r="F40" s="831"/>
      <c r="G40" s="831"/>
    </row>
    <row r="41" spans="1:9" ht="20.100000000000001" customHeight="1">
      <c r="A41" s="1352"/>
      <c r="B41" s="1353" t="s">
        <v>373</v>
      </c>
      <c r="C41" s="1353"/>
      <c r="D41" s="1354"/>
      <c r="E41" s="831"/>
      <c r="F41" s="831"/>
      <c r="G41" s="831"/>
    </row>
    <row r="42" spans="1:9" ht="20.100000000000001" customHeight="1">
      <c r="A42" s="1352">
        <v>8</v>
      </c>
      <c r="B42" s="1365" t="s">
        <v>381</v>
      </c>
      <c r="C42" s="1345"/>
      <c r="D42" s="1346"/>
      <c r="E42" s="830"/>
      <c r="F42" s="830"/>
      <c r="G42" s="830"/>
    </row>
    <row r="43" spans="1:9" ht="20.100000000000001" customHeight="1">
      <c r="A43" s="1352"/>
      <c r="B43" s="1364" t="s">
        <v>372</v>
      </c>
      <c r="C43" s="1347"/>
      <c r="D43" s="1348"/>
      <c r="E43" s="831"/>
      <c r="F43" s="831"/>
      <c r="G43" s="831"/>
    </row>
    <row r="44" spans="1:9" ht="20.100000000000001" customHeight="1">
      <c r="A44" s="1352"/>
      <c r="B44" s="1364" t="s">
        <v>373</v>
      </c>
      <c r="C44" s="1347"/>
      <c r="D44" s="1348"/>
      <c r="E44" s="831"/>
      <c r="F44" s="831"/>
      <c r="G44" s="831"/>
    </row>
    <row r="45" spans="1:9" s="871" customFormat="1" ht="18" customHeight="1">
      <c r="A45" s="868" t="str">
        <f>IF(OR(E44&gt;15, F44&gt;12, G44&gt;15),"You are exceeding the completion schedule specified in the bidding documents.","")</f>
        <v/>
      </c>
      <c r="B45" s="869"/>
      <c r="C45" s="869"/>
      <c r="D45" s="869"/>
      <c r="E45" s="869"/>
      <c r="F45" s="869"/>
      <c r="G45" s="869"/>
      <c r="H45" s="870"/>
      <c r="I45" s="870"/>
    </row>
    <row r="46" spans="1:9" ht="18" customHeight="1">
      <c r="A46" s="462"/>
      <c r="B46" s="462"/>
      <c r="C46" s="462"/>
      <c r="D46" s="462"/>
    </row>
    <row r="47" spans="1:9" ht="29.25" customHeight="1">
      <c r="A47" s="23" t="s">
        <v>6</v>
      </c>
      <c r="B47" s="52" t="str">
        <f>'Attach 3(JV)'!B24</f>
        <v>--</v>
      </c>
      <c r="D47" s="24"/>
      <c r="E47" s="24" t="s">
        <v>4</v>
      </c>
      <c r="F47" s="24"/>
      <c r="G47" s="26" t="str">
        <f>'Attach 3(JV)'!E24</f>
        <v/>
      </c>
    </row>
    <row r="48" spans="1:9" ht="22.5" customHeight="1">
      <c r="A48" s="23" t="s">
        <v>7</v>
      </c>
      <c r="B48" s="253" t="str">
        <f>'Attach 3(JV)'!B25</f>
        <v/>
      </c>
      <c r="D48" s="24"/>
      <c r="E48" s="24" t="s">
        <v>5</v>
      </c>
      <c r="F48" s="24"/>
      <c r="G48" s="26" t="str">
        <f>'Attach 3(JV)'!E25</f>
        <v/>
      </c>
    </row>
    <row r="49" spans="1:7" ht="8.25" customHeight="1">
      <c r="D49" s="24"/>
    </row>
    <row r="50" spans="1:7" ht="12" customHeight="1">
      <c r="A50" s="25"/>
    </row>
    <row r="51" spans="1:7" ht="29.25" customHeight="1">
      <c r="A51" s="33" t="s">
        <v>385</v>
      </c>
      <c r="B51" s="1344" t="s">
        <v>384</v>
      </c>
      <c r="C51" s="1344"/>
      <c r="D51" s="1344"/>
      <c r="E51" s="1344"/>
      <c r="F51" s="1344"/>
      <c r="G51" s="1344"/>
    </row>
    <row r="52" spans="1:7" ht="20.100000000000001" customHeight="1"/>
  </sheetData>
  <sheetProtection algorithmName="SHA-512" hashValue="+5fFlXhhxafwEP4g5PST4llOACbPNMDkS+2GCJhOhL732dWqO2sZGjnwxz2EAO8D+Llnhd5k3JBAHHHXcLxZWQ==" saltValue="IMw0pbbYOQUF/tJHqyi65A==" spinCount="100000" sheet="1" formatColumns="0" formatRows="0" selectLockedCells="1"/>
  <customSheetViews>
    <customSheetView guid="{BCE30E3D-0C5D-4C23-ABC5-E7C2D3AC4971}" scale="80" showPageBreaks="1" showGridLines="0" fitToPage="1" printArea="1" hiddenRows="1" view="pageBreakPreview" topLeftCell="A17">
      <selection activeCell="E22" sqref="E22"/>
      <pageMargins left="0.45" right="0.38" top="0.57999999999999996" bottom="0.6" header="0.34" footer="0.35"/>
      <pageSetup scale="48" fitToHeight="0" orientation="portrait" r:id="rId1"/>
      <headerFooter alignWithMargins="0">
        <oddFooter>&amp;R&amp;"Book Antiqua,Bold"&amp;8 Page &amp;P of &amp;N</oddFooter>
      </headerFooter>
    </customSheetView>
    <customSheetView guid="{9F341631-288D-49D9-8F81-65CCC818C9BA}" scale="80" showPageBreaks="1" showGridLines="0" fitToPage="1" printArea="1" hiddenRows="1" view="pageBreakPreview">
      <selection activeCell="E21" sqref="E21"/>
      <pageMargins left="0.45" right="0.38" top="0.57999999999999996" bottom="0.6" header="0.34" footer="0.35"/>
      <pageSetup scale="49" fitToHeight="0" orientation="portrait" r:id="rId2"/>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45" right="0.38" top="0.57999999999999996" bottom="0.6" header="0.34" footer="0.35"/>
      <pageSetup scale="76" fitToHeight="0" orientation="portrait" r:id="rId3"/>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45" right="0.38" top="0.57999999999999996" bottom="0.6" header="0.34" footer="0.35"/>
      <pageSetup scale="77" fitToHeight="0" orientation="portrait" r:id="rId4"/>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45" right="0.38" top="0.57999999999999996" bottom="0.6" header="0.34" footer="0.35"/>
      <pageSetup scale="76" fitToHeight="0" orientation="portrait" r:id="rId5"/>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6"/>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7"/>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8"/>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9"/>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10"/>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11"/>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12"/>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13"/>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4"/>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5"/>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16"/>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7"/>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8"/>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20"/>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2"/>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23"/>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24"/>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25"/>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26"/>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7"/>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8"/>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9"/>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30"/>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31"/>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32"/>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33"/>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34"/>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35"/>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36"/>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37"/>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38"/>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39"/>
      <headerFooter alignWithMargins="0">
        <oddFooter>&amp;R&amp;"Book Antiqua,Bold"&amp;8 Page &amp;P of &amp;N</oddFooter>
      </headerFooter>
    </customSheetView>
    <customSheetView guid="{B9DDBA10-9BB0-4D91-9619-C113F75B2489}" showPageBreaks="1" showGridLines="0" fitToPage="1" printArea="1" hiddenRows="1" view="pageBreakPreview" topLeftCell="A4">
      <selection activeCell="E21" sqref="E21:F21"/>
      <pageMargins left="0.45" right="0.38" top="0.57999999999999996" bottom="0.6" header="0.34" footer="0.35"/>
      <pageSetup scale="76" fitToHeight="0" orientation="portrait" r:id="rId40"/>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45" right="0.38" top="0.57999999999999996" bottom="0.6" header="0.34" footer="0.35"/>
      <pageSetup scale="76" fitToHeight="0" orientation="portrait" r:id="rId41"/>
      <headerFooter alignWithMargins="0">
        <oddFooter>&amp;R&amp;"Book Antiqua,Bold"&amp;8 Page &amp;P of &amp;N</oddFooter>
      </headerFooter>
    </customSheetView>
    <customSheetView guid="{4B898AE2-7356-489E-882D-EC3B09CB95AA}" showPageBreaks="1" showGridLines="0" fitToPage="1" printArea="1" hiddenRows="1" view="pageBreakPreview" topLeftCell="A13">
      <selection activeCell="E21" sqref="E21:F21"/>
      <pageMargins left="0.45" right="0.38" top="0.57999999999999996" bottom="0.6" header="0.34" footer="0.35"/>
      <pageSetup scale="76" fitToHeight="0" orientation="portrait" r:id="rId42"/>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45" right="0.38" top="0.57999999999999996" bottom="0.6" header="0.34" footer="0.35"/>
      <pageSetup scale="76" fitToHeight="0" orientation="portrait" r:id="rId43"/>
      <headerFooter alignWithMargins="0">
        <oddFooter>&amp;R&amp;"Book Antiqua,Bold"&amp;8 Page &amp;P of &amp;N</oddFooter>
      </headerFooter>
    </customSheetView>
  </customSheetViews>
  <mergeCells count="46">
    <mergeCell ref="B29:D29"/>
    <mergeCell ref="B44:D44"/>
    <mergeCell ref="A39:A41"/>
    <mergeCell ref="B42:D42"/>
    <mergeCell ref="B37:D37"/>
    <mergeCell ref="B27:D27"/>
    <mergeCell ref="B28:D28"/>
    <mergeCell ref="B43:D43"/>
    <mergeCell ref="A42:A44"/>
    <mergeCell ref="A26:A28"/>
    <mergeCell ref="B38:D38"/>
    <mergeCell ref="B40:D40"/>
    <mergeCell ref="B39:D39"/>
    <mergeCell ref="B26:D26"/>
    <mergeCell ref="A29:A31"/>
    <mergeCell ref="B32:D32"/>
    <mergeCell ref="B31:D31"/>
    <mergeCell ref="B33:D33"/>
    <mergeCell ref="B36:D36"/>
    <mergeCell ref="A32:A34"/>
    <mergeCell ref="B30:D30"/>
    <mergeCell ref="B25:D25"/>
    <mergeCell ref="A1:D1"/>
    <mergeCell ref="B9:D9"/>
    <mergeCell ref="A8:D8"/>
    <mergeCell ref="B12:D12"/>
    <mergeCell ref="B10:D10"/>
    <mergeCell ref="B11:D11"/>
    <mergeCell ref="B18:D19"/>
    <mergeCell ref="B21:D21"/>
    <mergeCell ref="E18:G18"/>
    <mergeCell ref="B51:G51"/>
    <mergeCell ref="B23:D23"/>
    <mergeCell ref="B24:D24"/>
    <mergeCell ref="A3:G3"/>
    <mergeCell ref="A5:G5"/>
    <mergeCell ref="A16:G16"/>
    <mergeCell ref="A23:A25"/>
    <mergeCell ref="B20:D20"/>
    <mergeCell ref="A20:A22"/>
    <mergeCell ref="B22:D22"/>
    <mergeCell ref="A18:A19"/>
    <mergeCell ref="A36:A38"/>
    <mergeCell ref="B34:D34"/>
    <mergeCell ref="B41:D41"/>
    <mergeCell ref="B35:D35"/>
  </mergeCells>
  <phoneticPr fontId="7" type="noConversion"/>
  <dataValidations count="1">
    <dataValidation type="decimal" allowBlank="1" showInputMessage="1" showErrorMessage="1" error="Enter period in numeric figure only !" sqref="E26:G26 E21:F21 E23:F25 E29:F43 E45:F45 E44:G44">
      <formula1>0</formula1>
      <formula2>100</formula2>
    </dataValidation>
  </dataValidations>
  <pageMargins left="0.45" right="0.38" top="0.57999999999999996" bottom="0.6" header="0.34" footer="0.35"/>
  <pageSetup scale="48" fitToHeight="0" orientation="portrait" r:id="rId44"/>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4"/>
    <pageSetUpPr fitToPage="1"/>
  </sheetPr>
  <dimension ref="A1:AE53"/>
  <sheetViews>
    <sheetView showGridLines="0" view="pageBreakPreview" topLeftCell="A10" zoomScaleNormal="100" zoomScaleSheetLayoutView="100" workbookViewId="0">
      <selection activeCell="E10" sqref="E10"/>
    </sheetView>
  </sheetViews>
  <sheetFormatPr defaultColWidth="9.140625" defaultRowHeight="16.5"/>
  <cols>
    <col min="1" max="1" width="12.140625" style="16" customWidth="1"/>
    <col min="2" max="2" width="36.42578125" style="16" customWidth="1"/>
    <col min="3" max="3" width="11.42578125" style="16" customWidth="1"/>
    <col min="4" max="4" width="15.42578125" style="16" customWidth="1"/>
    <col min="5" max="5" width="39.28515625" style="29" customWidth="1"/>
    <col min="6" max="7" width="9.140625" style="187"/>
    <col min="8" max="8" width="0" style="187" hidden="1" customWidth="1"/>
    <col min="9" max="11" width="9.140625" style="187"/>
    <col min="12" max="12" width="0" style="187" hidden="1" customWidth="1"/>
    <col min="13" max="13" width="35.42578125" style="187" hidden="1" customWidth="1"/>
    <col min="14" max="14" width="0" style="187" hidden="1" customWidth="1"/>
    <col min="15" max="31" width="9.140625" style="187"/>
    <col min="32" max="16384" width="9.140625" style="12"/>
  </cols>
  <sheetData>
    <row r="1" spans="1:31" ht="24" customHeight="1">
      <c r="A1" s="1219" t="str">
        <f>'Attach 3(JV)'!A1</f>
        <v>Specification No. : 5002002361/TRANSFORMER/DOM/A00 - CC CS -1</v>
      </c>
      <c r="B1" s="1219"/>
      <c r="C1" s="1219"/>
      <c r="D1" s="1219"/>
      <c r="E1" s="936" t="str">
        <f>"Attachment-10 "</f>
        <v xml:space="preserve">Attachment-10 </v>
      </c>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row>
    <row r="2" spans="1:31" ht="12" customHeight="1"/>
    <row r="3" spans="1:31" ht="78.75" customHeight="1">
      <c r="A3" s="1349" t="str">
        <f>Basic!B1</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 s="1350"/>
      <c r="C3" s="1350"/>
      <c r="D3" s="1350"/>
      <c r="E3" s="1350"/>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row>
    <row r="4" spans="1:31">
      <c r="A4" s="937"/>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row>
    <row r="5" spans="1:31" ht="31.5" customHeight="1">
      <c r="A5" s="1367" t="s">
        <v>383</v>
      </c>
      <c r="B5" s="1367"/>
      <c r="C5" s="1367"/>
      <c r="D5" s="1367"/>
      <c r="E5" s="1367"/>
      <c r="F5" s="186"/>
      <c r="G5" s="186"/>
      <c r="H5" s="186"/>
      <c r="I5" s="186"/>
      <c r="J5" s="186"/>
      <c r="K5" s="186"/>
      <c r="L5" s="186"/>
      <c r="M5" s="186"/>
      <c r="N5" s="186"/>
      <c r="O5" s="186"/>
      <c r="P5" s="186"/>
      <c r="Q5" s="186"/>
      <c r="R5" s="186"/>
      <c r="S5" s="186"/>
      <c r="T5" s="186"/>
      <c r="U5" s="186"/>
      <c r="V5" s="186"/>
      <c r="W5" s="186"/>
      <c r="X5" s="186"/>
      <c r="Y5" s="186"/>
      <c r="Z5" s="186"/>
      <c r="AA5" s="186"/>
      <c r="AB5" s="186"/>
      <c r="AC5" s="186"/>
      <c r="AD5" s="186"/>
      <c r="AE5" s="186"/>
    </row>
    <row r="6" spans="1:31">
      <c r="A6" s="935"/>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row>
    <row r="7" spans="1:31" ht="20.100000000000001" customHeight="1">
      <c r="A7" s="20"/>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row>
    <row r="8" spans="1:31" ht="36" customHeight="1">
      <c r="A8" s="993" t="str">
        <f>'Attach 3(JV)'!A7</f>
        <v>Bidder’s Name and Address  :</v>
      </c>
      <c r="B8" s="993"/>
      <c r="C8" s="993"/>
      <c r="D8" s="993"/>
      <c r="E8" s="5" t="str">
        <f>'Attach 3(JV)'!E7</f>
        <v>To:</v>
      </c>
      <c r="F8" s="186"/>
      <c r="G8" s="186"/>
      <c r="H8" s="186"/>
      <c r="I8" s="186"/>
      <c r="J8" s="186"/>
      <c r="K8" s="186"/>
      <c r="L8" s="186"/>
      <c r="M8" s="186"/>
      <c r="N8" s="186"/>
      <c r="O8" s="186"/>
      <c r="P8" s="186"/>
      <c r="Q8" s="186"/>
      <c r="R8" s="186"/>
      <c r="S8" s="186"/>
      <c r="T8" s="186"/>
      <c r="U8" s="186"/>
      <c r="V8" s="186"/>
      <c r="W8" s="186"/>
      <c r="X8" s="186"/>
      <c r="Y8" s="186"/>
      <c r="Z8" s="186"/>
      <c r="AA8" s="186"/>
      <c r="AB8" s="186"/>
      <c r="AC8" s="186"/>
      <c r="AD8" s="186"/>
      <c r="AE8" s="186"/>
    </row>
    <row r="9" spans="1:31" ht="36" customHeight="1">
      <c r="A9" s="1299" t="str">
        <f>'Attach 3(JV)'!A8</f>
        <v/>
      </c>
      <c r="B9" s="1299"/>
      <c r="C9" s="934"/>
      <c r="D9" s="934"/>
      <c r="E9" s="57" t="str">
        <f>'Attach 3(JV)'!E8</f>
        <v>Contract Services</v>
      </c>
      <c r="F9" s="186"/>
      <c r="G9" s="186"/>
      <c r="H9" s="186"/>
      <c r="I9" s="186"/>
      <c r="J9" s="186"/>
      <c r="K9" s="186"/>
      <c r="L9" s="186"/>
      <c r="M9" s="186"/>
      <c r="N9" s="186"/>
      <c r="O9" s="186"/>
      <c r="P9" s="186"/>
      <c r="Q9" s="186"/>
      <c r="R9" s="186"/>
      <c r="S9" s="186"/>
      <c r="T9" s="186"/>
      <c r="U9" s="186"/>
      <c r="V9" s="186"/>
      <c r="W9" s="186"/>
      <c r="X9" s="186"/>
      <c r="Y9" s="186"/>
      <c r="Z9" s="186"/>
      <c r="AA9" s="186"/>
      <c r="AB9" s="186"/>
      <c r="AC9" s="186"/>
      <c r="AD9" s="186"/>
      <c r="AE9" s="186"/>
    </row>
    <row r="10" spans="1:31" ht="20.100000000000001" customHeight="1">
      <c r="A10" s="4" t="s">
        <v>345</v>
      </c>
      <c r="B10" s="1368">
        <f>'Attach 3(JV)'!B9:D9</f>
        <v>0</v>
      </c>
      <c r="C10" s="1368"/>
      <c r="D10" s="1368"/>
      <c r="E10" s="57" t="str">
        <f>'Attach 3(JV)'!E9</f>
        <v>Power Grid Corporation of India Ltd.,</v>
      </c>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c r="AD10" s="186"/>
      <c r="AE10" s="186"/>
    </row>
    <row r="11" spans="1:31" ht="20.100000000000001" customHeight="1">
      <c r="A11" s="4" t="s">
        <v>347</v>
      </c>
      <c r="B11" s="1297">
        <f>'Attach 3(JV)'!B10:D10</f>
        <v>0</v>
      </c>
      <c r="C11" s="1297"/>
      <c r="D11" s="1297"/>
      <c r="E11" s="57" t="str">
        <f>'Attach 3(JV)'!E10</f>
        <v>"Saudamini", Plot No. 2, Sector 29</v>
      </c>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c r="AD11" s="186"/>
      <c r="AE11" s="186"/>
    </row>
    <row r="12" spans="1:31" ht="17.25" customHeight="1">
      <c r="B12" s="1297">
        <f>'Attach 3(JV)'!B11:D11</f>
        <v>0</v>
      </c>
      <c r="C12" s="1297"/>
      <c r="D12" s="1297"/>
      <c r="E12" s="57" t="str">
        <f>'Attach 3(JV)'!E11</f>
        <v>Gurgaon (Haryana) - 122001</v>
      </c>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row>
    <row r="13" spans="1:31" ht="17.25" customHeight="1">
      <c r="A13" s="935"/>
      <c r="B13" s="1297">
        <f>'Attach 3(JV)'!B12</f>
        <v>0</v>
      </c>
      <c r="C13" s="1297"/>
      <c r="D13" s="1297"/>
      <c r="E13" s="57"/>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c r="AD13" s="186"/>
      <c r="AE13" s="186"/>
    </row>
    <row r="14" spans="1:31" ht="13.5" customHeight="1">
      <c r="A14" s="935"/>
      <c r="B14" s="1297"/>
      <c r="C14" s="1297"/>
      <c r="D14" s="1297"/>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row>
    <row r="15" spans="1:31" ht="17.25" customHeight="1">
      <c r="A15" s="16" t="s">
        <v>340</v>
      </c>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row>
    <row r="16" spans="1:31">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c r="AD16" s="186"/>
      <c r="AE16" s="186"/>
    </row>
    <row r="17" spans="1:31" ht="236.25" customHeight="1">
      <c r="A17" s="1366" t="s">
        <v>1002</v>
      </c>
      <c r="B17" s="1366"/>
      <c r="C17" s="1366"/>
      <c r="D17" s="1366"/>
      <c r="E17" s="1366"/>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c r="AD17" s="186"/>
      <c r="AE17" s="186"/>
    </row>
    <row r="18" spans="1:31" ht="15.75">
      <c r="A18" s="938"/>
      <c r="B18" s="938"/>
      <c r="C18" s="938"/>
      <c r="D18" s="938"/>
      <c r="E18" s="938"/>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row>
    <row r="19" spans="1:31" s="187" customFormat="1">
      <c r="A19" s="48"/>
      <c r="B19" s="48"/>
      <c r="C19" s="48"/>
      <c r="D19" s="467"/>
      <c r="E19" s="468"/>
    </row>
    <row r="20" spans="1:31" s="187" customFormat="1" ht="24.95" customHeight="1">
      <c r="A20" s="939" t="s">
        <v>6</v>
      </c>
      <c r="B20" s="87" t="str">
        <f>'Attach 3(JV)'!B24</f>
        <v>--</v>
      </c>
      <c r="C20" s="16"/>
      <c r="D20" s="41" t="s">
        <v>4</v>
      </c>
      <c r="E20" s="252" t="str">
        <f>'Attach 3(JV)'!E24</f>
        <v/>
      </c>
    </row>
    <row r="21" spans="1:31" s="187" customFormat="1" ht="34.5" customHeight="1">
      <c r="A21" s="939" t="s">
        <v>7</v>
      </c>
      <c r="B21" s="252" t="str">
        <f>'Attach 3(JV)'!B25</f>
        <v/>
      </c>
      <c r="C21" s="16"/>
      <c r="D21" s="41" t="s">
        <v>5</v>
      </c>
      <c r="E21" s="252" t="str">
        <f>'Attach 3(JV)'!E25</f>
        <v/>
      </c>
    </row>
    <row r="22" spans="1:31" s="187" customFormat="1" ht="24.95" customHeight="1">
      <c r="A22" s="16"/>
      <c r="B22" s="16"/>
      <c r="C22" s="16"/>
      <c r="D22" s="41"/>
      <c r="E22" s="66"/>
    </row>
    <row r="23" spans="1:31" s="187" customFormat="1" ht="48" customHeight="1">
      <c r="A23" s="25"/>
      <c r="B23" s="16"/>
      <c r="C23" s="16"/>
      <c r="D23" s="16"/>
      <c r="E23" s="29"/>
    </row>
    <row r="24" spans="1:31" s="187" customFormat="1" ht="96" customHeight="1">
      <c r="A24" s="16"/>
      <c r="B24" s="16"/>
      <c r="C24" s="16"/>
      <c r="D24" s="16"/>
      <c r="E24" s="29"/>
    </row>
    <row r="25" spans="1:31" s="187" customFormat="1" ht="20.100000000000001" customHeight="1">
      <c r="A25" s="25"/>
      <c r="B25" s="16"/>
      <c r="C25" s="16"/>
      <c r="D25" s="16"/>
      <c r="E25" s="29"/>
    </row>
    <row r="26" spans="1:31" s="16" customFormat="1" ht="46.5" customHeight="1">
      <c r="E26" s="29"/>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row>
    <row r="27" spans="1:31" s="16" customFormat="1" ht="20.100000000000001" customHeight="1">
      <c r="A27" s="25"/>
      <c r="E27" s="29"/>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row>
    <row r="28" spans="1:31" s="16" customFormat="1" ht="20.100000000000001" customHeight="1">
      <c r="E28" s="29"/>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row>
    <row r="29" spans="1:31" s="16" customFormat="1" ht="20.100000000000001" customHeight="1">
      <c r="A29" s="25"/>
      <c r="E29" s="29"/>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row>
    <row r="30" spans="1:31" s="16" customFormat="1" ht="20.100000000000001" customHeight="1">
      <c r="E30" s="29"/>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row>
    <row r="31" spans="1:31" s="16" customFormat="1" ht="20.100000000000001" customHeight="1">
      <c r="E31" s="29"/>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row>
    <row r="32" spans="1:31" s="16" customFormat="1" ht="20.100000000000001" customHeight="1">
      <c r="E32" s="29"/>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row>
    <row r="33" spans="5:31" s="16" customFormat="1" ht="20.100000000000001" customHeight="1">
      <c r="E33" s="29"/>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row>
    <row r="49" spans="5:31" s="16" customFormat="1" ht="62.25" customHeight="1">
      <c r="E49" s="29"/>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row>
    <row r="51" spans="5:31" s="16" customFormat="1" ht="57" customHeight="1">
      <c r="E51" s="29"/>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row>
    <row r="53" spans="5:31" s="16" customFormat="1" ht="40.5" customHeight="1">
      <c r="E53" s="29"/>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row>
  </sheetData>
  <sheetProtection algorithmName="SHA-512" hashValue="/cziKVnFIc6x10ST8AqUJMrLwX5qlItxZeHmMeTlYu1eynjt0m/iH09m26euXrPgqZUSGX/1oG1gWf/B7BAVSg==" saltValue="6nnd9cbI0htUy4PhaEa5LA==" spinCount="100000" sheet="1" formatColumns="0" formatRows="0" selectLockedCells="1"/>
  <customSheetViews>
    <customSheetView guid="{BCE30E3D-0C5D-4C23-ABC5-E7C2D3AC4971}" showPageBreaks="1" showGridLines="0" fitToPage="1" printArea="1" hiddenColumns="1" view="pageBreakPreview" topLeftCell="A10">
      <selection activeCell="E10" sqref="E10"/>
      <pageMargins left="0.75" right="0.63" top="0.57999999999999996" bottom="0.6" header="0.34" footer="0.35"/>
      <pageSetup scale="88" fitToHeight="0" orientation="portrait" r:id="rId1"/>
      <headerFooter alignWithMargins="0">
        <oddFooter>&amp;R&amp;"Book Antiqua,Bold"&amp;8 Page &amp;P of &amp;N</oddFooter>
      </headerFooter>
    </customSheetView>
  </customSheetViews>
  <mergeCells count="11">
    <mergeCell ref="B10:D10"/>
    <mergeCell ref="A1:D1"/>
    <mergeCell ref="A3:E3"/>
    <mergeCell ref="A5:E5"/>
    <mergeCell ref="A8:D8"/>
    <mergeCell ref="A9:B9"/>
    <mergeCell ref="A17:E17"/>
    <mergeCell ref="B11:D11"/>
    <mergeCell ref="B12:D12"/>
    <mergeCell ref="B13:D13"/>
    <mergeCell ref="B14:D14"/>
  </mergeCells>
  <pageMargins left="0.75" right="0.63" top="0.57999999999999996" bottom="0.6" header="0.34" footer="0.35"/>
  <pageSetup scale="88" fitToHeight="0" orientation="portrait" r:id="rId2"/>
  <headerFooter alignWithMargins="0">
    <oddFooter>&amp;R&amp;"Book Antiqua,Bold"&amp;8 Page &amp;P of &amp;N</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14"/>
    <pageSetUpPr fitToPage="1"/>
  </sheetPr>
  <dimension ref="A1:Z86"/>
  <sheetViews>
    <sheetView showGridLines="0" view="pageBreakPreview" topLeftCell="A63" zoomScaleSheetLayoutView="100" workbookViewId="0">
      <selection activeCell="B79" sqref="B79:C79"/>
    </sheetView>
  </sheetViews>
  <sheetFormatPr defaultColWidth="9.140625" defaultRowHeight="16.5"/>
  <cols>
    <col min="1" max="1" width="12.140625" style="16" customWidth="1"/>
    <col min="2" max="2" width="30.7109375" style="16" customWidth="1"/>
    <col min="3" max="3" width="24.7109375" style="16" customWidth="1"/>
    <col min="4" max="4" width="31.28515625" style="16" customWidth="1"/>
    <col min="5" max="5" width="24" style="16" customWidth="1"/>
    <col min="6" max="8" width="9.140625" style="11"/>
    <col min="9" max="16384" width="9.140625" style="12"/>
  </cols>
  <sheetData>
    <row r="1" spans="1:26" s="79" customFormat="1" ht="23.25" customHeight="1">
      <c r="A1" s="1295" t="str">
        <f>'Attach 3(JV)'!A1</f>
        <v>Specification No. : 5002002361/TRANSFORMER/DOM/A00 - CC CS -1</v>
      </c>
      <c r="B1" s="1295"/>
      <c r="C1" s="1295"/>
      <c r="D1" s="1371" t="str">
        <f>"Attachment-11 " &amp; 'Attach 3(JV)'!AT1</f>
        <v xml:space="preserve">Attachment-11 </v>
      </c>
      <c r="E1" s="1371"/>
      <c r="F1" s="80"/>
      <c r="G1" s="80"/>
      <c r="H1" s="80"/>
    </row>
    <row r="2" spans="1:26" ht="13.5" customHeight="1">
      <c r="Z2" s="132">
        <f>'Attach 3(JV)'!Z2</f>
        <v>0</v>
      </c>
    </row>
    <row r="3" spans="1:26" ht="75.75" customHeight="1">
      <c r="A3" s="1349" t="str">
        <f>'Attach 3(QR)'!A3</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 s="1350"/>
      <c r="C3" s="1350"/>
      <c r="D3" s="1350"/>
      <c r="E3" s="1350"/>
      <c r="F3" s="13"/>
      <c r="G3" s="14"/>
      <c r="H3" s="13"/>
    </row>
    <row r="4" spans="1:26" ht="19.5" customHeight="1">
      <c r="A4" s="15"/>
      <c r="H4" s="17"/>
      <c r="I4" s="1"/>
    </row>
    <row r="5" spans="1:26" ht="21.75" customHeight="1">
      <c r="A5" s="987" t="s">
        <v>386</v>
      </c>
      <c r="B5" s="987"/>
      <c r="C5" s="987"/>
      <c r="D5" s="987"/>
      <c r="E5" s="987"/>
      <c r="F5" s="18"/>
      <c r="H5" s="17"/>
      <c r="I5" s="3"/>
    </row>
    <row r="6" spans="1:26" ht="19.5" customHeight="1">
      <c r="A6" s="19"/>
      <c r="H6" s="17"/>
      <c r="I6" s="3"/>
    </row>
    <row r="7" spans="1:26" ht="19.5" customHeight="1">
      <c r="A7" s="20" t="str">
        <f>'Attach 3(JV)'!A7</f>
        <v>Bidder’s Name and Address  :</v>
      </c>
      <c r="B7" s="19"/>
      <c r="C7" s="19"/>
      <c r="D7" s="5" t="str">
        <f>'Attach 3(JV)'!E7</f>
        <v>To:</v>
      </c>
      <c r="H7" s="17"/>
      <c r="I7" s="3"/>
    </row>
    <row r="8" spans="1:26" ht="36" customHeight="1">
      <c r="A8" s="993" t="str">
        <f>'Attach 3(JV)'!A8</f>
        <v/>
      </c>
      <c r="B8" s="993"/>
      <c r="C8" s="993"/>
      <c r="D8" s="2" t="str">
        <f>'Attach 3(JV)'!E8</f>
        <v>Contract Services</v>
      </c>
      <c r="H8" s="17"/>
      <c r="I8" s="3"/>
    </row>
    <row r="9" spans="1:26" ht="19.5" customHeight="1">
      <c r="A9" s="4" t="s">
        <v>345</v>
      </c>
      <c r="B9" s="1297">
        <f>'Attach 3(JV)'!B9</f>
        <v>0</v>
      </c>
      <c r="C9" s="1297"/>
      <c r="D9" s="2" t="str">
        <f>'Attach 3(JV)'!E9</f>
        <v>Power Grid Corporation of India Ltd.,</v>
      </c>
      <c r="H9" s="17"/>
      <c r="I9" s="3"/>
    </row>
    <row r="10" spans="1:26" ht="19.5" customHeight="1">
      <c r="A10" s="4" t="s">
        <v>347</v>
      </c>
      <c r="B10" s="1297">
        <f>'Attach 3(JV)'!B10</f>
        <v>0</v>
      </c>
      <c r="C10" s="1297"/>
      <c r="D10" s="2" t="str">
        <f>'Attach 3(JV)'!E10</f>
        <v>"Saudamini", Plot No. 2, Sector 29</v>
      </c>
      <c r="H10" s="17"/>
      <c r="I10" s="3"/>
    </row>
    <row r="11" spans="1:26" ht="19.5" customHeight="1">
      <c r="B11" s="1297">
        <f>'Attach 3(JV)'!B11</f>
        <v>0</v>
      </c>
      <c r="C11" s="1297"/>
      <c r="D11" s="2" t="str">
        <f>'Attach 3(JV)'!E11</f>
        <v>Gurgaon (Haryana) - 122001</v>
      </c>
    </row>
    <row r="12" spans="1:26" ht="19.5" customHeight="1">
      <c r="A12" s="19"/>
      <c r="B12" s="1297">
        <f>'Attach 3(JV)'!B12</f>
        <v>0</v>
      </c>
      <c r="C12" s="1297"/>
      <c r="D12" s="2"/>
    </row>
    <row r="13" spans="1:26" ht="19.5" customHeight="1">
      <c r="A13" s="16" t="s">
        <v>340</v>
      </c>
      <c r="D13" s="29"/>
    </row>
    <row r="14" spans="1:26" ht="9.9499999999999993" customHeight="1">
      <c r="A14" s="19"/>
    </row>
    <row r="15" spans="1:26" ht="184.5" customHeight="1">
      <c r="A15" s="1370" t="s">
        <v>511</v>
      </c>
      <c r="B15" s="1222"/>
      <c r="C15" s="1222"/>
      <c r="D15" s="1222"/>
      <c r="E15" s="1222"/>
      <c r="F15" s="21"/>
      <c r="G15" s="21"/>
      <c r="H15" s="21"/>
    </row>
    <row r="16" spans="1:26" ht="19.5" customHeight="1">
      <c r="A16" s="19"/>
      <c r="B16" s="19"/>
      <c r="C16" s="19"/>
      <c r="D16" s="19"/>
      <c r="E16" s="19"/>
      <c r="F16" s="21"/>
      <c r="G16" s="21"/>
      <c r="H16" s="21"/>
    </row>
    <row r="17" spans="1:8" s="11" customFormat="1" ht="72" customHeight="1">
      <c r="A17" s="34" t="s">
        <v>343</v>
      </c>
      <c r="B17" s="1342" t="s">
        <v>111</v>
      </c>
      <c r="C17" s="1342"/>
      <c r="D17" s="34" t="s">
        <v>112</v>
      </c>
      <c r="E17" s="34" t="s">
        <v>512</v>
      </c>
      <c r="G17" s="21"/>
      <c r="H17" s="21"/>
    </row>
    <row r="18" spans="1:8" ht="26.1" customHeight="1">
      <c r="A18" s="84">
        <v>1</v>
      </c>
      <c r="B18" s="1369"/>
      <c r="C18" s="1369"/>
      <c r="D18" s="262"/>
      <c r="E18" s="262"/>
      <c r="F18" s="21"/>
      <c r="G18" s="21"/>
      <c r="H18" s="21"/>
    </row>
    <row r="19" spans="1:8" ht="26.1" customHeight="1">
      <c r="A19" s="84">
        <v>2</v>
      </c>
      <c r="B19" s="1369"/>
      <c r="C19" s="1369"/>
      <c r="D19" s="262"/>
      <c r="E19" s="262"/>
      <c r="F19" s="21"/>
      <c r="G19" s="21"/>
      <c r="H19" s="21"/>
    </row>
    <row r="20" spans="1:8" ht="26.1" customHeight="1">
      <c r="A20" s="84">
        <v>3</v>
      </c>
      <c r="B20" s="1369"/>
      <c r="C20" s="1369"/>
      <c r="D20" s="262"/>
      <c r="E20" s="262"/>
      <c r="F20" s="21"/>
      <c r="G20" s="21"/>
      <c r="H20" s="21"/>
    </row>
    <row r="21" spans="1:8" ht="26.1" customHeight="1">
      <c r="A21" s="84">
        <v>4</v>
      </c>
      <c r="B21" s="1369"/>
      <c r="C21" s="1369"/>
      <c r="D21" s="262"/>
      <c r="E21" s="262"/>
      <c r="F21" s="21"/>
      <c r="G21" s="21"/>
      <c r="H21" s="21"/>
    </row>
    <row r="22" spans="1:8" ht="26.1" customHeight="1">
      <c r="A22" s="84">
        <v>5</v>
      </c>
      <c r="B22" s="1369"/>
      <c r="C22" s="1369"/>
      <c r="D22" s="262"/>
      <c r="E22" s="262"/>
      <c r="F22" s="21"/>
      <c r="G22" s="21"/>
      <c r="H22" s="21"/>
    </row>
    <row r="23" spans="1:8" ht="26.1" customHeight="1">
      <c r="A23" s="84">
        <v>6</v>
      </c>
      <c r="B23" s="1369"/>
      <c r="C23" s="1369"/>
      <c r="D23" s="262"/>
      <c r="E23" s="262"/>
      <c r="F23" s="21"/>
      <c r="G23" s="21"/>
      <c r="H23" s="21"/>
    </row>
    <row r="24" spans="1:8" ht="26.1" customHeight="1">
      <c r="A24" s="19"/>
      <c r="B24" s="19"/>
      <c r="C24" s="19"/>
      <c r="D24" s="19"/>
      <c r="E24" s="19"/>
      <c r="F24" s="21"/>
      <c r="G24" s="21"/>
      <c r="H24" s="21"/>
    </row>
    <row r="25" spans="1:8" ht="84.75" customHeight="1">
      <c r="A25" s="1370" t="s">
        <v>513</v>
      </c>
      <c r="B25" s="1222"/>
      <c r="C25" s="1222"/>
      <c r="D25" s="1222"/>
      <c r="E25" s="1222"/>
    </row>
    <row r="26" spans="1:8" ht="149.25" customHeight="1">
      <c r="A26" s="1370" t="s">
        <v>514</v>
      </c>
      <c r="B26" s="1222"/>
      <c r="C26" s="1222"/>
      <c r="D26" s="1222"/>
      <c r="E26" s="1222"/>
    </row>
    <row r="27" spans="1:8" ht="26.1" customHeight="1">
      <c r="A27" s="23" t="s">
        <v>6</v>
      </c>
      <c r="B27" s="52" t="str">
        <f>'Attach 3(JV)'!B24</f>
        <v>--</v>
      </c>
      <c r="D27" s="24" t="s">
        <v>4</v>
      </c>
      <c r="E27" s="253" t="str">
        <f>'Attach 3(JV)'!E24</f>
        <v/>
      </c>
    </row>
    <row r="28" spans="1:8" ht="26.1" customHeight="1">
      <c r="A28" s="23" t="s">
        <v>7</v>
      </c>
      <c r="B28" s="253" t="str">
        <f>'Attach 3(JV)'!B25</f>
        <v/>
      </c>
      <c r="D28" s="24" t="s">
        <v>5</v>
      </c>
      <c r="E28" s="253" t="str">
        <f>'Attach 3(JV)'!E25</f>
        <v/>
      </c>
    </row>
    <row r="29" spans="1:8" ht="230.25" customHeight="1">
      <c r="A29" s="988" t="s">
        <v>515</v>
      </c>
      <c r="B29" s="988"/>
      <c r="C29" s="988"/>
      <c r="D29" s="988"/>
      <c r="E29" s="988"/>
    </row>
    <row r="30" spans="1:8" ht="20.100000000000001" customHeight="1">
      <c r="A30" s="8" t="str">
        <f>A1</f>
        <v>Specification No. : 5002002361/TRANSFORMER/DOM/A00 - CC CS -1</v>
      </c>
      <c r="B30" s="9"/>
      <c r="C30" s="9"/>
      <c r="D30" s="9"/>
      <c r="E30" s="10" t="str">
        <f>D1</f>
        <v xml:space="preserve">Attachment-11 </v>
      </c>
    </row>
    <row r="31" spans="1:8" ht="19.5" customHeight="1"/>
    <row r="32" spans="1:8" ht="48" customHeight="1">
      <c r="A32" s="1373" t="str">
        <f>A3</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2" s="1373"/>
      <c r="C32" s="1373"/>
      <c r="D32" s="1373"/>
      <c r="E32" s="1373"/>
    </row>
    <row r="33" spans="1:5" ht="19.5" customHeight="1">
      <c r="A33" s="15"/>
    </row>
    <row r="34" spans="1:5" ht="19.5" customHeight="1">
      <c r="A34" s="1340" t="s">
        <v>386</v>
      </c>
      <c r="B34" s="1340"/>
      <c r="C34" s="1340"/>
      <c r="D34" s="1340"/>
      <c r="E34" s="1340"/>
    </row>
    <row r="35" spans="1:5" ht="19.5" customHeight="1">
      <c r="A35" s="19"/>
    </row>
    <row r="36" spans="1:5" ht="19.5" customHeight="1">
      <c r="A36" s="20" t="str">
        <f>'Attach 3(JV)'!A15</f>
        <v>Name(s) and Addresse(s) of other partner(s)</v>
      </c>
      <c r="B36" s="19"/>
      <c r="C36" s="19"/>
      <c r="D36" s="5" t="str">
        <f>D7</f>
        <v>To:</v>
      </c>
    </row>
    <row r="37" spans="1:5" ht="19.5" customHeight="1">
      <c r="A37" s="20" t="str">
        <f>'Attach 3(JV)'!B16</f>
        <v/>
      </c>
      <c r="B37" s="19"/>
      <c r="C37" s="19"/>
      <c r="D37" s="2" t="str">
        <f>D8</f>
        <v>Contract Services</v>
      </c>
    </row>
    <row r="38" spans="1:5" ht="19.5" customHeight="1">
      <c r="A38" s="4" t="s">
        <v>345</v>
      </c>
      <c r="B38" s="1297" t="str">
        <f>'Attach 3(JV)'!B17:D17</f>
        <v>Ram Lal</v>
      </c>
      <c r="C38" s="1297"/>
      <c r="D38" s="2" t="str">
        <f>D9</f>
        <v>Power Grid Corporation of India Ltd.,</v>
      </c>
    </row>
    <row r="39" spans="1:5" ht="19.5" customHeight="1">
      <c r="A39" s="4" t="s">
        <v>347</v>
      </c>
      <c r="B39" s="1297" t="str">
        <f>'Attach 3(JV)'!B18:D18</f>
        <v>G5</v>
      </c>
      <c r="C39" s="1297"/>
      <c r="D39" s="2" t="str">
        <f>D10</f>
        <v>"Saudamini", Plot No. 2, Sector 29</v>
      </c>
    </row>
    <row r="40" spans="1:5" ht="19.5" customHeight="1">
      <c r="B40" s="1297" t="str">
        <f>'Attach 3(JV)'!B19:D19</f>
        <v>Gurgaon</v>
      </c>
      <c r="C40" s="1297"/>
      <c r="D40" s="2" t="str">
        <f>D11</f>
        <v>Gurgaon (Haryana) - 122001</v>
      </c>
    </row>
    <row r="41" spans="1:5" ht="19.5" customHeight="1">
      <c r="A41" s="19"/>
      <c r="B41" s="1297" t="str">
        <f>'Attach 3(JV)'!B20:D20</f>
        <v/>
      </c>
      <c r="C41" s="1297"/>
      <c r="D41" s="2"/>
    </row>
    <row r="42" spans="1:5" ht="19.5" customHeight="1">
      <c r="A42" s="16" t="s">
        <v>340</v>
      </c>
      <c r="D42" s="29"/>
    </row>
    <row r="43" spans="1:5" ht="19.5" customHeight="1">
      <c r="A43" s="19"/>
    </row>
    <row r="44" spans="1:5" ht="33.75" customHeight="1">
      <c r="A44" s="1222" t="s">
        <v>387</v>
      </c>
      <c r="B44" s="1222"/>
      <c r="C44" s="1222"/>
      <c r="D44" s="1222"/>
      <c r="E44" s="1222"/>
    </row>
    <row r="45" spans="1:5" ht="19.5" customHeight="1">
      <c r="A45" s="19"/>
      <c r="B45" s="19"/>
      <c r="C45" s="19"/>
      <c r="D45" s="19"/>
      <c r="E45" s="19"/>
    </row>
    <row r="46" spans="1:5" ht="72" customHeight="1">
      <c r="A46" s="34" t="s">
        <v>343</v>
      </c>
      <c r="B46" s="1342" t="s">
        <v>111</v>
      </c>
      <c r="C46" s="1342"/>
      <c r="D46" s="34" t="s">
        <v>112</v>
      </c>
      <c r="E46" s="34" t="s">
        <v>113</v>
      </c>
    </row>
    <row r="47" spans="1:5" ht="25.5" customHeight="1">
      <c r="A47" s="84">
        <v>1</v>
      </c>
      <c r="B47" s="1372"/>
      <c r="C47" s="1372"/>
      <c r="D47" s="266"/>
      <c r="E47" s="266"/>
    </row>
    <row r="48" spans="1:5" ht="25.5" customHeight="1">
      <c r="A48" s="84">
        <v>2</v>
      </c>
      <c r="B48" s="1372"/>
      <c r="C48" s="1372"/>
      <c r="D48" s="266"/>
      <c r="E48" s="266"/>
    </row>
    <row r="49" spans="1:5" ht="25.5" customHeight="1">
      <c r="A49" s="84">
        <v>3</v>
      </c>
      <c r="B49" s="1372"/>
      <c r="C49" s="1372"/>
      <c r="D49" s="266"/>
      <c r="E49" s="266"/>
    </row>
    <row r="50" spans="1:5" ht="25.5" customHeight="1">
      <c r="A50" s="84">
        <v>4</v>
      </c>
      <c r="B50" s="1372"/>
      <c r="C50" s="1372"/>
      <c r="D50" s="266"/>
      <c r="E50" s="266"/>
    </row>
    <row r="51" spans="1:5" ht="25.5" customHeight="1">
      <c r="A51" s="84">
        <v>5</v>
      </c>
      <c r="B51" s="1372"/>
      <c r="C51" s="1372"/>
      <c r="D51" s="266"/>
      <c r="E51" s="266"/>
    </row>
    <row r="52" spans="1:5" ht="25.5" customHeight="1">
      <c r="A52" s="84">
        <v>6</v>
      </c>
      <c r="B52" s="1372"/>
      <c r="C52" s="1372"/>
      <c r="D52" s="266"/>
      <c r="E52" s="266"/>
    </row>
    <row r="53" spans="1:5" ht="27.95" customHeight="1">
      <c r="A53" s="19"/>
      <c r="B53" s="19"/>
      <c r="C53" s="19"/>
      <c r="D53" s="19"/>
      <c r="E53" s="19"/>
    </row>
    <row r="54" spans="1:5" ht="27.95" customHeight="1">
      <c r="A54" s="173"/>
      <c r="B54" s="173"/>
      <c r="C54" s="173"/>
      <c r="D54" s="173"/>
      <c r="E54" s="173"/>
    </row>
    <row r="55" spans="1:5" ht="27.95" customHeight="1">
      <c r="A55" s="173" t="s">
        <v>6</v>
      </c>
      <c r="B55" s="52" t="str">
        <f>B27</f>
        <v>--</v>
      </c>
      <c r="C55" s="173" t="s">
        <v>4</v>
      </c>
      <c r="D55" s="173" t="str">
        <f>E27</f>
        <v/>
      </c>
      <c r="E55" s="173"/>
    </row>
    <row r="56" spans="1:5" ht="27.95" customHeight="1">
      <c r="A56" s="173" t="s">
        <v>7</v>
      </c>
      <c r="B56" s="173" t="str">
        <f>B28</f>
        <v/>
      </c>
      <c r="C56" s="173" t="s">
        <v>5</v>
      </c>
      <c r="D56" s="173" t="str">
        <f>E28</f>
        <v/>
      </c>
      <c r="E56" s="173"/>
    </row>
    <row r="57" spans="1:5" ht="27.95" customHeight="1">
      <c r="A57" s="173"/>
      <c r="B57" s="173"/>
      <c r="C57" s="173"/>
      <c r="D57" s="173"/>
      <c r="E57" s="173"/>
    </row>
    <row r="58" spans="1:5" ht="19.5" customHeight="1">
      <c r="A58" s="8" t="str">
        <f>A30</f>
        <v>Specification No. : 5002002361/TRANSFORMER/DOM/A00 - CC CS -1</v>
      </c>
      <c r="B58" s="9"/>
      <c r="C58" s="9"/>
      <c r="D58" s="9"/>
      <c r="E58" s="10" t="str">
        <f>E30</f>
        <v xml:space="preserve">Attachment-11 </v>
      </c>
    </row>
    <row r="59" spans="1:5" ht="19.5" customHeight="1"/>
    <row r="60" spans="1:5" ht="48" customHeight="1">
      <c r="A60" s="1373" t="str">
        <f>A32</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60" s="1373"/>
      <c r="C60" s="1373"/>
      <c r="D60" s="1373"/>
      <c r="E60" s="1373"/>
    </row>
    <row r="61" spans="1:5" ht="19.5" customHeight="1">
      <c r="A61" s="15"/>
    </row>
    <row r="62" spans="1:5" ht="19.5" customHeight="1">
      <c r="A62" s="1340" t="s">
        <v>386</v>
      </c>
      <c r="B62" s="1340"/>
      <c r="C62" s="1340"/>
      <c r="D62" s="1340"/>
      <c r="E62" s="1340"/>
    </row>
    <row r="63" spans="1:5" ht="19.5" customHeight="1">
      <c r="A63" s="19"/>
    </row>
    <row r="64" spans="1:5" ht="19.5" customHeight="1">
      <c r="A64" s="20" t="str">
        <f>'Attach 3(JV)'!A15</f>
        <v>Name(s) and Addresse(s) of other partner(s)</v>
      </c>
      <c r="B64" s="19"/>
      <c r="C64" s="19"/>
      <c r="D64" s="5" t="str">
        <f>D7</f>
        <v>To:</v>
      </c>
    </row>
    <row r="65" spans="1:5" ht="19.5" customHeight="1">
      <c r="A65" s="20" t="str">
        <f>'Attach 3(JV)'!E16</f>
        <v/>
      </c>
      <c r="B65" s="19"/>
      <c r="C65" s="19"/>
      <c r="D65" s="2" t="str">
        <f>D8</f>
        <v>Contract Services</v>
      </c>
    </row>
    <row r="66" spans="1:5" ht="19.5" customHeight="1">
      <c r="A66" s="4" t="s">
        <v>345</v>
      </c>
      <c r="B66" s="1297" t="str">
        <f>'Attach 3(JV)'!E17</f>
        <v/>
      </c>
      <c r="C66" s="1297"/>
      <c r="D66" s="2" t="str">
        <f>D9</f>
        <v>Power Grid Corporation of India Ltd.,</v>
      </c>
    </row>
    <row r="67" spans="1:5" ht="19.5" customHeight="1">
      <c r="A67" s="4" t="s">
        <v>347</v>
      </c>
      <c r="B67" s="1297" t="str">
        <f>'Attach 3(JV)'!E18</f>
        <v/>
      </c>
      <c r="C67" s="1297"/>
      <c r="D67" s="2" t="str">
        <f>D10</f>
        <v>"Saudamini", Plot No. 2, Sector 29</v>
      </c>
    </row>
    <row r="68" spans="1:5" ht="19.5" customHeight="1">
      <c r="B68" s="1297" t="str">
        <f>'Attach 3(JV)'!E19</f>
        <v/>
      </c>
      <c r="C68" s="1297"/>
      <c r="D68" s="2" t="str">
        <f>D11</f>
        <v>Gurgaon (Haryana) - 122001</v>
      </c>
    </row>
    <row r="69" spans="1:5" ht="19.5" customHeight="1">
      <c r="A69" s="19"/>
      <c r="B69" s="1297" t="str">
        <f>'Attach 3(JV)'!E20</f>
        <v/>
      </c>
      <c r="C69" s="1297"/>
      <c r="D69" s="2"/>
    </row>
    <row r="70" spans="1:5" ht="19.5" customHeight="1">
      <c r="A70" s="16" t="s">
        <v>340</v>
      </c>
      <c r="D70" s="29"/>
    </row>
    <row r="71" spans="1:5" ht="19.5" customHeight="1">
      <c r="A71" s="19"/>
    </row>
    <row r="72" spans="1:5" ht="33.75" customHeight="1">
      <c r="A72" s="1222" t="s">
        <v>387</v>
      </c>
      <c r="B72" s="1222"/>
      <c r="C72" s="1222"/>
      <c r="D72" s="1222"/>
      <c r="E72" s="1222"/>
    </row>
    <row r="73" spans="1:5" ht="19.5" customHeight="1">
      <c r="A73" s="19"/>
      <c r="B73" s="19"/>
      <c r="C73" s="19"/>
      <c r="D73" s="19"/>
      <c r="E73" s="19"/>
    </row>
    <row r="74" spans="1:5" ht="72" customHeight="1">
      <c r="A74" s="34" t="s">
        <v>343</v>
      </c>
      <c r="B74" s="1342" t="s">
        <v>111</v>
      </c>
      <c r="C74" s="1342"/>
      <c r="D74" s="34" t="s">
        <v>112</v>
      </c>
      <c r="E74" s="34" t="s">
        <v>113</v>
      </c>
    </row>
    <row r="75" spans="1:5" ht="25.5" customHeight="1">
      <c r="A75" s="84">
        <v>1</v>
      </c>
      <c r="B75" s="1372"/>
      <c r="C75" s="1372"/>
      <c r="D75" s="266"/>
      <c r="E75" s="266"/>
    </row>
    <row r="76" spans="1:5" ht="25.5" customHeight="1">
      <c r="A76" s="84">
        <v>2</v>
      </c>
      <c r="B76" s="1372"/>
      <c r="C76" s="1372"/>
      <c r="D76" s="266"/>
      <c r="E76" s="266"/>
    </row>
    <row r="77" spans="1:5" ht="25.5" customHeight="1">
      <c r="A77" s="84">
        <v>3</v>
      </c>
      <c r="B77" s="1372"/>
      <c r="C77" s="1372"/>
      <c r="D77" s="266"/>
      <c r="E77" s="266"/>
    </row>
    <row r="78" spans="1:5" ht="25.5" customHeight="1">
      <c r="A78" s="84">
        <v>4</v>
      </c>
      <c r="B78" s="1372"/>
      <c r="C78" s="1372"/>
      <c r="D78" s="266"/>
      <c r="E78" s="266"/>
    </row>
    <row r="79" spans="1:5" ht="25.5" customHeight="1">
      <c r="A79" s="84">
        <v>5</v>
      </c>
      <c r="B79" s="1372"/>
      <c r="C79" s="1372"/>
      <c r="D79" s="266"/>
      <c r="E79" s="266"/>
    </row>
    <row r="80" spans="1:5" ht="25.5" customHeight="1">
      <c r="A80" s="84">
        <v>6</v>
      </c>
      <c r="B80" s="1372"/>
      <c r="C80" s="1372"/>
      <c r="D80" s="266"/>
      <c r="E80" s="266"/>
    </row>
    <row r="81" spans="1:5" ht="19.5" customHeight="1">
      <c r="A81" s="19"/>
      <c r="B81" s="19"/>
      <c r="C81" s="19"/>
      <c r="D81" s="19"/>
      <c r="E81" s="19"/>
    </row>
    <row r="82" spans="1:5" ht="24.75" customHeight="1">
      <c r="A82" s="173"/>
      <c r="B82" s="173"/>
      <c r="C82" s="173"/>
      <c r="D82" s="173"/>
      <c r="E82" s="173"/>
    </row>
    <row r="83" spans="1:5" ht="24.75" customHeight="1">
      <c r="A83" s="173" t="s">
        <v>6</v>
      </c>
      <c r="B83" s="52" t="str">
        <f>B55</f>
        <v>--</v>
      </c>
      <c r="C83" s="173" t="s">
        <v>4</v>
      </c>
      <c r="D83" s="173" t="str">
        <f>D55</f>
        <v/>
      </c>
      <c r="E83" s="173"/>
    </row>
    <row r="84" spans="1:5" ht="24.75" customHeight="1">
      <c r="A84" s="173" t="s">
        <v>7</v>
      </c>
      <c r="B84" s="173" t="str">
        <f>B56</f>
        <v/>
      </c>
      <c r="C84" s="173" t="s">
        <v>5</v>
      </c>
      <c r="D84" s="173" t="str">
        <f>D56</f>
        <v/>
      </c>
      <c r="E84" s="173"/>
    </row>
    <row r="85" spans="1:5" ht="24.75" customHeight="1">
      <c r="A85" s="173"/>
      <c r="B85" s="173"/>
      <c r="C85" s="173"/>
      <c r="D85" s="173"/>
      <c r="E85" s="173"/>
    </row>
    <row r="86" spans="1:5" ht="37.5" customHeight="1">
      <c r="A86" s="48"/>
      <c r="B86" s="48"/>
      <c r="C86" s="48"/>
      <c r="D86" s="48"/>
      <c r="E86" s="48"/>
    </row>
  </sheetData>
  <sheetProtection password="CBD2" sheet="1" objects="1" scenarios="1" formatColumns="0" formatRows="0" selectLockedCells="1"/>
  <customSheetViews>
    <customSheetView guid="{BCE30E3D-0C5D-4C23-ABC5-E7C2D3AC4971}" showPageBreaks="1" showGridLines="0" fitToPage="1" printArea="1" view="pageBreakPreview" topLeftCell="A63">
      <selection activeCell="B79" sqref="B79:C79"/>
      <pageMargins left="0.75" right="0.63" top="0.57999999999999996" bottom="0.6" header="0.34" footer="0.35"/>
      <pageSetup scale="82" fitToHeight="0" orientation="portrait" r:id="rId1"/>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B19" sqref="B19:C19"/>
      <pageMargins left="0.75" right="0.63" top="0.57999999999999996" bottom="0.6" header="0.34" footer="0.35"/>
      <pageSetup scale="82" fitToHeight="0" orientation="portrait" r:id="rId2"/>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75" right="0.63" top="0.57999999999999996" bottom="0.6" header="0.34" footer="0.35"/>
      <pageSetup scale="79" fitToHeight="0" orientation="portrait" r:id="rId4"/>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8"/>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9"/>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10"/>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11"/>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12"/>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13"/>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14"/>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15"/>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16"/>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7"/>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9"/>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20"/>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2"/>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3"/>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24"/>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25"/>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26"/>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7"/>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8"/>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9"/>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30"/>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31"/>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32"/>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36"/>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37"/>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38"/>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39"/>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8" sqref="B18:C18"/>
      <pageMargins left="0.75" right="0.63" top="0.57999999999999996" bottom="0.6" header="0.34" footer="0.35"/>
      <pageSetup scale="78" fitToHeight="0" orientation="portrait" r:id="rId40"/>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75" right="0.63" top="0.57999999999999996" bottom="0.6" header="0.34" footer="0.35"/>
      <pageSetup scale="78" fitToHeight="0" orientation="portrait" r:id="rId41"/>
      <headerFooter alignWithMargins="0">
        <oddFooter>&amp;R&amp;"Book Antiqua,Bold"&amp;8 Page &amp;P of &amp;N</oddFooter>
      </headerFooter>
    </customSheetView>
    <customSheetView guid="{4B898AE2-7356-489E-882D-EC3B09CB95AA}" scale="115" showPageBreaks="1" showGridLines="0" fitToPage="1" printArea="1" view="pageBreakPreview" topLeftCell="A28">
      <selection activeCell="B18" sqref="B18:C18"/>
      <pageMargins left="0.75" right="0.63" top="0.57999999999999996" bottom="0.6" header="0.34" footer="0.35"/>
      <pageSetup scale="78" fitToHeight="0"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75" right="0.63" top="0.57999999999999996" bottom="0.6" header="0.34" footer="0.35"/>
      <pageSetup scale="78" fitToHeight="0" orientation="portrait" r:id="rId43"/>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B56:B57 A30:A57 C30:E57 B30:B54 A82:A86 C82:E86 B82 B84:B86">
    <cfRule type="expression" dxfId="15" priority="1" stopIfTrue="1">
      <formula>$Z$2&lt;1</formula>
    </cfRule>
  </conditionalFormatting>
  <conditionalFormatting sqref="A58:E81">
    <cfRule type="expression" dxfId="14" priority="2" stopIfTrue="1">
      <formula>$Z$2&lt;2</formula>
    </cfRule>
  </conditionalFormatting>
  <pageMargins left="0.75" right="0.63" top="0.57999999999999996" bottom="0.6" header="0.34" footer="0.35"/>
  <pageSetup scale="82" fitToHeight="0" orientation="portrait" r:id="rId44"/>
  <headerFooter alignWithMargins="0">
    <oddFooter>&amp;R&amp;"Book Antiqua,Bold"&amp;8 Page &amp;P of &amp;N</oddFooter>
  </headerFooter>
  <drawing r:id="rId4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G37"/>
  <sheetViews>
    <sheetView showGridLines="0" showZeros="0" view="pageBreakPreview" topLeftCell="A21" zoomScale="85" zoomScaleNormal="100" zoomScaleSheetLayoutView="85" workbookViewId="0">
      <selection activeCell="C22" sqref="C22"/>
    </sheetView>
  </sheetViews>
  <sheetFormatPr defaultColWidth="9.140625" defaultRowHeight="16.5"/>
  <cols>
    <col min="1" max="1" width="15.28515625" style="293" customWidth="1"/>
    <col min="2" max="2" width="26.5703125" style="293" customWidth="1"/>
    <col min="3" max="3" width="35.140625" style="293" customWidth="1"/>
    <col min="4" max="4" width="33.5703125" style="293" customWidth="1"/>
    <col min="5" max="5" width="20" style="293" customWidth="1"/>
    <col min="6" max="6" width="14.7109375" style="293" hidden="1" customWidth="1"/>
    <col min="7" max="8" width="0" style="437" hidden="1" customWidth="1"/>
    <col min="9" max="16384" width="9.140625" style="437"/>
  </cols>
  <sheetData>
    <row r="1" spans="1:7" s="626" customFormat="1" ht="20.25" customHeight="1">
      <c r="A1" s="622" t="str">
        <f>'Attach 3(JV)'!A1</f>
        <v>Specification No. : 5002002361/TRANSFORMER/DOM/A00 - CC CS -1</v>
      </c>
      <c r="B1" s="623"/>
      <c r="C1" s="623"/>
      <c r="D1" s="623"/>
      <c r="E1" s="624" t="s">
        <v>538</v>
      </c>
      <c r="F1" s="625"/>
    </row>
    <row r="3" spans="1:7" ht="73.5" customHeight="1">
      <c r="A3" s="1349" t="str">
        <f>'Attach 3(JV)'!A3</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 s="1350"/>
      <c r="C3" s="1350"/>
      <c r="D3" s="1350"/>
      <c r="E3" s="1350"/>
      <c r="F3" s="438"/>
    </row>
    <row r="4" spans="1:7" ht="1.5" hidden="1" customHeight="1">
      <c r="A4" s="297"/>
      <c r="F4" s="17"/>
      <c r="G4" s="1"/>
    </row>
    <row r="5" spans="1:7" ht="20.100000000000001" customHeight="1">
      <c r="A5" s="1386" t="s">
        <v>388</v>
      </c>
      <c r="B5" s="1386"/>
      <c r="C5" s="1386"/>
      <c r="D5" s="1386"/>
      <c r="E5" s="1386"/>
      <c r="F5" s="17"/>
      <c r="G5" s="3"/>
    </row>
    <row r="6" spans="1:7" ht="20.100000000000001" customHeight="1">
      <c r="A6" s="299"/>
      <c r="F6" s="17"/>
      <c r="G6" s="3"/>
    </row>
    <row r="7" spans="1:7" ht="20.100000000000001" customHeight="1">
      <c r="A7" s="316" t="str">
        <f>'[19]Attach 3 (JV)'!A5</f>
        <v>Bidder’s Name and Address (Sole Bidder) :</v>
      </c>
      <c r="D7" s="6" t="str">
        <f>'[19]Attach 3 (JV)'!F5</f>
        <v>To:</v>
      </c>
      <c r="F7" s="17"/>
      <c r="G7" s="3"/>
    </row>
    <row r="8" spans="1:7" ht="36" customHeight="1">
      <c r="A8" s="1387" t="str">
        <f>'Attach 3(JV)'!A8</f>
        <v/>
      </c>
      <c r="B8" s="1387"/>
      <c r="C8" s="1387"/>
      <c r="D8" s="44" t="str">
        <f>'[19]Attach 3 (JV)'!F6</f>
        <v>Contract Services</v>
      </c>
      <c r="F8" s="17"/>
      <c r="G8" s="3"/>
    </row>
    <row r="9" spans="1:7">
      <c r="A9" s="4" t="s">
        <v>345</v>
      </c>
      <c r="B9" s="1388">
        <f>'Attach 3(JV)'!B9</f>
        <v>0</v>
      </c>
      <c r="C9" s="1388"/>
      <c r="D9" s="44" t="str">
        <f>'[19]Attach 3 (JV)'!F7</f>
        <v>Power Grid Corporation of India Ltd.,</v>
      </c>
      <c r="F9" s="17"/>
      <c r="G9" s="3"/>
    </row>
    <row r="10" spans="1:7">
      <c r="A10" s="4" t="s">
        <v>347</v>
      </c>
      <c r="B10" s="1297">
        <f>'Attach 3(JV)'!B10</f>
        <v>0</v>
      </c>
      <c r="C10" s="1297"/>
      <c r="D10" s="44" t="str">
        <f>'[19]Attach 3 (JV)'!F8</f>
        <v>"Saudamini", Plot No.-2</v>
      </c>
      <c r="F10" s="17"/>
      <c r="G10" s="3"/>
    </row>
    <row r="11" spans="1:7">
      <c r="B11" s="1297">
        <f>'Attach 3(JV)'!B11</f>
        <v>0</v>
      </c>
      <c r="C11" s="1297"/>
      <c r="D11" s="44" t="str">
        <f>'[19]Attach 3 (JV)'!F9</f>
        <v xml:space="preserve">Sector-29, </v>
      </c>
    </row>
    <row r="12" spans="1:7">
      <c r="A12" s="299"/>
      <c r="B12" s="1297">
        <f>'Attach 3(JV)'!B12</f>
        <v>0</v>
      </c>
      <c r="C12" s="1297"/>
      <c r="D12" s="7" t="str">
        <f>'[19]Attach 3 (JV)'!F10</f>
        <v>Gurgaon (Haryana) - 122001</v>
      </c>
    </row>
    <row r="13" spans="1:7" ht="9.9499999999999993" customHeight="1">
      <c r="A13" s="299"/>
      <c r="B13" s="113"/>
      <c r="C13" s="113"/>
    </row>
    <row r="14" spans="1:7" ht="20.100000000000001" customHeight="1">
      <c r="A14" s="293" t="s">
        <v>340</v>
      </c>
    </row>
    <row r="15" spans="1:7" ht="45.75" customHeight="1">
      <c r="A15" s="1385" t="s">
        <v>999</v>
      </c>
      <c r="B15" s="1385"/>
      <c r="C15" s="1385"/>
      <c r="D15" s="1385"/>
      <c r="E15" s="1385"/>
    </row>
    <row r="16" spans="1:7" ht="51.6" customHeight="1">
      <c r="A16" s="434" t="s">
        <v>343</v>
      </c>
      <c r="B16" s="434" t="s">
        <v>539</v>
      </c>
      <c r="C16" s="434" t="s">
        <v>389</v>
      </c>
      <c r="D16" s="434" t="s">
        <v>390</v>
      </c>
      <c r="E16" s="434" t="s">
        <v>960</v>
      </c>
    </row>
    <row r="17" spans="1:6" ht="13.5" customHeight="1">
      <c r="A17" s="448">
        <v>1</v>
      </c>
      <c r="B17" s="448">
        <v>2</v>
      </c>
      <c r="C17" s="448">
        <v>3</v>
      </c>
      <c r="D17" s="448">
        <v>4</v>
      </c>
      <c r="E17" s="448">
        <v>5</v>
      </c>
    </row>
    <row r="18" spans="1:6" ht="32.25" customHeight="1">
      <c r="A18" s="435" t="s">
        <v>540</v>
      </c>
      <c r="B18" s="435"/>
      <c r="C18" s="435"/>
      <c r="D18" s="435"/>
      <c r="E18" s="435"/>
    </row>
    <row r="19" spans="1:6" s="440" customFormat="1" ht="32.25" customHeight="1">
      <c r="A19" s="1374" t="s">
        <v>568</v>
      </c>
      <c r="B19" s="1375"/>
      <c r="C19" s="1375"/>
      <c r="D19" s="1376"/>
      <c r="E19" s="436"/>
      <c r="F19" s="439"/>
    </row>
    <row r="20" spans="1:6" s="442" customFormat="1" ht="37.5" customHeight="1">
      <c r="A20" s="463" t="s">
        <v>955</v>
      </c>
      <c r="B20" s="1380" t="s">
        <v>998</v>
      </c>
      <c r="C20" s="1380"/>
      <c r="D20" s="1380"/>
      <c r="E20" s="1380"/>
      <c r="F20" s="441"/>
    </row>
    <row r="21" spans="1:6" ht="59.25" customHeight="1">
      <c r="A21" s="443" t="s">
        <v>391</v>
      </c>
      <c r="B21" s="443" t="s">
        <v>543</v>
      </c>
      <c r="C21" s="629"/>
      <c r="D21" s="892" t="s">
        <v>976</v>
      </c>
      <c r="E21" s="450"/>
    </row>
    <row r="22" spans="1:6" ht="67.150000000000006" customHeight="1">
      <c r="A22" s="443" t="s">
        <v>392</v>
      </c>
      <c r="B22" s="443" t="s">
        <v>544</v>
      </c>
      <c r="C22" s="629"/>
      <c r="D22" s="892" t="s">
        <v>962</v>
      </c>
      <c r="E22" s="450"/>
    </row>
    <row r="23" spans="1:6" ht="52.5" customHeight="1">
      <c r="A23" s="443" t="s">
        <v>541</v>
      </c>
      <c r="B23" s="443" t="s">
        <v>545</v>
      </c>
      <c r="C23" s="629"/>
      <c r="D23" s="892" t="s">
        <v>843</v>
      </c>
      <c r="E23" s="450"/>
    </row>
    <row r="24" spans="1:6" ht="45.75" customHeight="1">
      <c r="A24" s="443" t="s">
        <v>542</v>
      </c>
      <c r="B24" s="443" t="s">
        <v>546</v>
      </c>
      <c r="C24" s="629"/>
      <c r="D24" s="892" t="s">
        <v>547</v>
      </c>
      <c r="E24" s="450"/>
    </row>
    <row r="25" spans="1:6" ht="145.5" customHeight="1">
      <c r="A25" s="449" t="s">
        <v>855</v>
      </c>
      <c r="B25" s="449" t="s">
        <v>957</v>
      </c>
      <c r="C25" s="629"/>
      <c r="D25" s="892" t="s">
        <v>963</v>
      </c>
      <c r="E25" s="450"/>
    </row>
    <row r="26" spans="1:6" ht="35.25" customHeight="1">
      <c r="A26" s="1383" t="str">
        <f>IF(OR((SUM(C21:C25)&gt;0.85),SUM(C21:C25)&lt;0.85),"ERROR -Sum of all the coefficients including labour is not equal to 0.85","")</f>
        <v>ERROR -Sum of all the coefficients including labour is not equal to 0.85</v>
      </c>
      <c r="B26" s="1383"/>
      <c r="C26" s="1383"/>
      <c r="D26" s="1383"/>
      <c r="E26" s="1384"/>
    </row>
    <row r="27" spans="1:6" ht="24.75" customHeight="1">
      <c r="A27" s="1381" t="s">
        <v>726</v>
      </c>
      <c r="B27" s="1381"/>
      <c r="C27" s="1381"/>
      <c r="D27" s="1381"/>
      <c r="E27" s="1382"/>
    </row>
    <row r="28" spans="1:6" ht="20.100000000000001" customHeight="1">
      <c r="A28" s="463" t="s">
        <v>859</v>
      </c>
      <c r="B28" s="1380" t="s">
        <v>710</v>
      </c>
      <c r="C28" s="1380"/>
      <c r="D28" s="1380"/>
      <c r="E28" s="1380"/>
    </row>
    <row r="29" spans="1:6" ht="82.5">
      <c r="A29" s="443" t="s">
        <v>415</v>
      </c>
      <c r="B29" s="443" t="s">
        <v>548</v>
      </c>
      <c r="C29" s="304">
        <v>0.85</v>
      </c>
      <c r="D29" s="305" t="s">
        <v>562</v>
      </c>
      <c r="E29" s="450"/>
    </row>
    <row r="30" spans="1:6" s="440" customFormat="1" ht="20.100000000000001" customHeight="1">
      <c r="A30" s="872" t="s">
        <v>570</v>
      </c>
      <c r="B30" s="1374" t="s">
        <v>569</v>
      </c>
      <c r="C30" s="1375"/>
      <c r="D30" s="1375"/>
      <c r="E30" s="1376"/>
      <c r="F30" s="439"/>
    </row>
    <row r="31" spans="1:6" s="445" customFormat="1" ht="30" customHeight="1">
      <c r="A31" s="873" t="s">
        <v>393</v>
      </c>
      <c r="B31" s="1377" t="s">
        <v>583</v>
      </c>
      <c r="C31" s="1378"/>
      <c r="D31" s="1378"/>
      <c r="E31" s="1379"/>
      <c r="F31" s="444"/>
    </row>
    <row r="32" spans="1:6" ht="147" customHeight="1">
      <c r="A32" s="446" t="s">
        <v>391</v>
      </c>
      <c r="B32" s="446" t="s">
        <v>957</v>
      </c>
      <c r="C32" s="451">
        <v>0.8</v>
      </c>
      <c r="D32" s="305" t="s">
        <v>871</v>
      </c>
      <c r="E32" s="450"/>
    </row>
    <row r="33" spans="1:7" s="452" customFormat="1" ht="205.5" customHeight="1">
      <c r="A33" s="1044" t="s">
        <v>560</v>
      </c>
      <c r="B33" s="1045"/>
      <c r="C33" s="1045"/>
      <c r="D33" s="1045"/>
      <c r="E33" s="1046"/>
      <c r="F33" s="16"/>
    </row>
    <row r="34" spans="1:7" ht="20.100000000000001" customHeight="1">
      <c r="A34" s="453"/>
      <c r="B34" s="453"/>
      <c r="C34" s="453"/>
      <c r="D34" s="435"/>
      <c r="E34" s="435"/>
    </row>
    <row r="35" spans="1:7" s="293" customFormat="1">
      <c r="A35" s="316" t="s">
        <v>6</v>
      </c>
      <c r="B35" s="447" t="str">
        <f>'Attach 3(JV)'!B24</f>
        <v>--</v>
      </c>
      <c r="D35" s="316" t="s">
        <v>4</v>
      </c>
      <c r="E35" s="316" t="str">
        <f>'Attach 3(JV)'!E24</f>
        <v/>
      </c>
      <c r="G35" s="437"/>
    </row>
    <row r="36" spans="1:7" s="293" customFormat="1">
      <c r="A36" s="316" t="s">
        <v>7</v>
      </c>
      <c r="B36" s="316" t="str">
        <f>'Attach 3(JV)'!B25</f>
        <v/>
      </c>
      <c r="D36" s="316" t="s">
        <v>153</v>
      </c>
      <c r="E36" s="300" t="str">
        <f>'Attach 3(JV)'!E25</f>
        <v/>
      </c>
      <c r="G36" s="437"/>
    </row>
    <row r="37" spans="1:7" s="293" customFormat="1">
      <c r="A37" s="300"/>
      <c r="B37" s="300"/>
      <c r="C37" s="316"/>
      <c r="D37" s="315"/>
      <c r="E37" s="300"/>
      <c r="G37" s="437"/>
    </row>
  </sheetData>
  <sheetProtection algorithmName="SHA-512" hashValue="mknAIjY9IAzeqjZ6Whd3e4Yk7CApNAWQ+iOm1YbcjEZ8semhFuD0MjYdw3jUaD3HLiNLrv8rCguX4oz4TecEHA==" saltValue="U2gWzfW5QavDXzXVIbQGAQ==" spinCount="100000" sheet="1" formatColumns="0" formatRows="0" selectLockedCells="1"/>
  <customSheetViews>
    <customSheetView guid="{BCE30E3D-0C5D-4C23-ABC5-E7C2D3AC4971}" scale="85" showPageBreaks="1" showGridLines="0" zeroValues="0" fitToPage="1" printArea="1" hiddenRows="1" hiddenColumns="1" view="pageBreakPreview" topLeftCell="A21">
      <selection activeCell="C22" sqref="C22"/>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9F341631-288D-49D9-8F81-65CCC818C9BA}" scale="8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16"/>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17"/>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18"/>
      <headerFooter alignWithMargins="0">
        <oddFooter>&amp;R&amp;"Book Antiqua,Bold"&amp;8 Page &amp;P of &amp;N</oddFooter>
      </headerFooter>
    </customSheetView>
    <customSheetView guid="{B9DDBA10-9BB0-4D91-9619-C113F75B2489}" scale="11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19"/>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7" right="0.25" top="0.47" bottom="0.48" header="0.28000000000000003" footer="0.23"/>
      <pageSetup scale="82" fitToHeight="0" orientation="portrait" r:id="rId20"/>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C21" sqref="C21"/>
      <pageMargins left="0.7" right="0.25" top="0.47" bottom="0.48" header="0.28000000000000003" footer="0.23"/>
      <pageSetup scale="82" fitToHeight="0" orientation="portrait" r:id="rId21"/>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22"/>
      <headerFooter alignWithMargins="0">
        <oddFooter>&amp;R&amp;"Book Antiqua,Bold"&amp;8 Page &amp;P of &amp;N</oddFooter>
      </headerFooter>
    </customSheetView>
  </customSheetViews>
  <mergeCells count="16">
    <mergeCell ref="A3:E3"/>
    <mergeCell ref="A5:E5"/>
    <mergeCell ref="A8:C8"/>
    <mergeCell ref="B9:C9"/>
    <mergeCell ref="B10:C10"/>
    <mergeCell ref="B11:C11"/>
    <mergeCell ref="B28:E28"/>
    <mergeCell ref="A26:E26"/>
    <mergeCell ref="B12:C12"/>
    <mergeCell ref="A15:E15"/>
    <mergeCell ref="A19:D19"/>
    <mergeCell ref="A33:E33"/>
    <mergeCell ref="B30:E30"/>
    <mergeCell ref="B31:E31"/>
    <mergeCell ref="B20:E20"/>
    <mergeCell ref="A27:E27"/>
  </mergeCells>
  <dataValidations count="4">
    <dataValidation type="list" allowBlank="1" showInputMessage="1" showErrorMessage="1" sqref="C21">
      <formula1>"0.16,0.17,0.18,0.19,0.20"</formula1>
    </dataValidation>
    <dataValidation type="list" allowBlank="1" showInputMessage="1" showErrorMessage="1" sqref="C25">
      <formula1>"0.22,0.23,0.24,0.25,0.26"</formula1>
    </dataValidation>
    <dataValidation type="list" allowBlank="1" showInputMessage="1" showErrorMessage="1" sqref="C23:C24">
      <formula1>"0.10,0.11,0.12"</formula1>
    </dataValidation>
    <dataValidation type="list" allowBlank="1" showInputMessage="1" showErrorMessage="1" sqref="C22">
      <formula1>"0.19,0.20,0.21,0.22,0.23"</formula1>
    </dataValidation>
  </dataValidations>
  <pageMargins left="0.7" right="0.25" top="0.47" bottom="0.48" header="0.28000000000000003" footer="0.23"/>
  <pageSetup scale="82" fitToHeight="0" orientation="portrait" r:id="rId23"/>
  <headerFooter alignWithMargins="0">
    <oddFooter>&amp;R&amp;"Book Antiqua,Bold"&amp;8 Page &amp;P of &amp;N</oddFooter>
  </headerFooter>
  <drawing r:id="rId2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39"/>
    <pageSetUpPr fitToPage="1"/>
  </sheetPr>
  <dimension ref="A1:I39"/>
  <sheetViews>
    <sheetView showGridLines="0" view="pageBreakPreview" topLeftCell="A4" zoomScale="90" zoomScaleSheetLayoutView="90" workbookViewId="0">
      <selection activeCell="C2" sqref="C2"/>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39.28515625" style="16" customWidth="1"/>
    <col min="6" max="8" width="9.140625" style="11"/>
    <col min="9" max="16384" width="9.140625" style="12"/>
  </cols>
  <sheetData>
    <row r="1" spans="1:9" s="79" customFormat="1" ht="15">
      <c r="A1" s="627" t="str">
        <f>'Attach 3(JV)'!A1</f>
        <v>Specification No. : 5002002361/TRANSFORMER/DOM/A00 - CC CS -1</v>
      </c>
      <c r="B1" s="618"/>
      <c r="C1" s="618"/>
      <c r="D1" s="618"/>
      <c r="E1" s="628" t="str">
        <f>"Attachment-13 " &amp; 'Attach 3(JV)'!AT1</f>
        <v xml:space="preserve">Attachment-13 </v>
      </c>
      <c r="F1" s="80"/>
      <c r="G1" s="80"/>
      <c r="H1" s="80"/>
    </row>
    <row r="3" spans="1:9" ht="75" customHeight="1">
      <c r="A3" s="1349" t="str">
        <f>'Attach 3(JV)'!A3</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 s="1350"/>
      <c r="C3" s="1350"/>
      <c r="D3" s="1350"/>
      <c r="E3" s="1350"/>
      <c r="F3" s="13"/>
      <c r="G3" s="14"/>
      <c r="H3" s="13"/>
    </row>
    <row r="4" spans="1:9" ht="20.100000000000001" customHeight="1">
      <c r="A4" s="15"/>
      <c r="H4" s="17"/>
      <c r="I4" s="1"/>
    </row>
    <row r="5" spans="1:9" ht="20.100000000000001" customHeight="1">
      <c r="A5" s="987" t="s">
        <v>0</v>
      </c>
      <c r="B5" s="987"/>
      <c r="C5" s="987"/>
      <c r="D5" s="987"/>
      <c r="E5" s="987"/>
      <c r="F5" s="18"/>
      <c r="H5" s="17"/>
      <c r="I5" s="3"/>
    </row>
    <row r="6" spans="1:9" ht="20.100000000000001" customHeight="1">
      <c r="A6" s="19"/>
      <c r="H6" s="17"/>
      <c r="I6" s="3"/>
    </row>
    <row r="7" spans="1:9" ht="20.100000000000001" customHeight="1">
      <c r="A7" s="20" t="str">
        <f>'Attach 3(JV)'!A7</f>
        <v>Bidder’s Name and Address  :</v>
      </c>
      <c r="E7" s="5" t="str">
        <f>'Attach 3(JV)'!E7</f>
        <v>To:</v>
      </c>
      <c r="H7" s="17"/>
      <c r="I7" s="3"/>
    </row>
    <row r="8" spans="1:9" ht="36" customHeight="1">
      <c r="A8" s="993" t="str">
        <f>'Attach 3(JV)'!A8</f>
        <v/>
      </c>
      <c r="B8" s="993"/>
      <c r="C8" s="993"/>
      <c r="D8" s="993"/>
      <c r="E8" s="2" t="str">
        <f>'Attach 3(JV)'!E8</f>
        <v>Contract Services</v>
      </c>
      <c r="H8" s="17"/>
      <c r="I8" s="3"/>
    </row>
    <row r="9" spans="1:9" ht="20.100000000000001" customHeight="1">
      <c r="A9" s="4" t="s">
        <v>345</v>
      </c>
      <c r="B9" s="1297">
        <f>'Attach 3(JV)'!B9</f>
        <v>0</v>
      </c>
      <c r="C9" s="1297"/>
      <c r="D9" s="1297"/>
      <c r="E9" s="2" t="str">
        <f>'Attach 3(JV)'!E9</f>
        <v>Power Grid Corporation of India Ltd.,</v>
      </c>
      <c r="H9" s="17"/>
      <c r="I9" s="3"/>
    </row>
    <row r="10" spans="1:9" ht="20.100000000000001" customHeight="1">
      <c r="A10" s="4" t="s">
        <v>347</v>
      </c>
      <c r="B10" s="1297">
        <f>'Attach 3(JV)'!B10</f>
        <v>0</v>
      </c>
      <c r="C10" s="1297"/>
      <c r="D10" s="1297"/>
      <c r="E10" s="2" t="str">
        <f>'Attach 3(JV)'!E10</f>
        <v>"Saudamini", Plot No. 2, Sector 29</v>
      </c>
      <c r="H10" s="17"/>
      <c r="I10" s="3"/>
    </row>
    <row r="11" spans="1:9" ht="20.100000000000001" customHeight="1">
      <c r="B11" s="1297">
        <f>'Attach 3(JV)'!B11</f>
        <v>0</v>
      </c>
      <c r="C11" s="1297"/>
      <c r="D11" s="1297"/>
      <c r="E11" s="2" t="str">
        <f>'Attach 3(JV)'!E11</f>
        <v>Gurgaon (Haryana) - 122001</v>
      </c>
      <c r="G11" s="42" t="s">
        <v>471</v>
      </c>
    </row>
    <row r="12" spans="1:9" ht="20.100000000000001" customHeight="1">
      <c r="A12" s="19"/>
      <c r="B12" s="1297">
        <f>'Attach 3(JV)'!B12</f>
        <v>0</v>
      </c>
      <c r="C12" s="1297"/>
      <c r="D12" s="1297"/>
      <c r="E12" s="2"/>
    </row>
    <row r="13" spans="1:9" ht="20.100000000000001" customHeight="1">
      <c r="A13" s="19"/>
      <c r="B13" s="113"/>
      <c r="C13" s="113"/>
      <c r="D13" s="113"/>
      <c r="E13" s="12"/>
    </row>
    <row r="14" spans="1:9" ht="20.100000000000001" customHeight="1">
      <c r="A14" s="16" t="s">
        <v>340</v>
      </c>
    </row>
    <row r="15" spans="1:9" ht="20.100000000000001" customHeight="1">
      <c r="A15" s="19"/>
    </row>
    <row r="16" spans="1:9" ht="45" customHeight="1">
      <c r="A16" s="1222" t="s">
        <v>1</v>
      </c>
      <c r="B16" s="1222"/>
      <c r="C16" s="1222"/>
      <c r="D16" s="1222"/>
      <c r="E16" s="1222"/>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v>
      </c>
      <c r="B24" s="52" t="str">
        <f>'Attach 3(JV)'!B24</f>
        <v>--</v>
      </c>
      <c r="C24" s="27"/>
      <c r="D24" s="24" t="s">
        <v>4</v>
      </c>
      <c r="E24" s="253" t="str">
        <f>'Attach 3(JV)'!E24</f>
        <v/>
      </c>
    </row>
    <row r="25" spans="1:5" ht="33" customHeight="1">
      <c r="A25" s="23" t="s">
        <v>7</v>
      </c>
      <c r="B25" s="253" t="str">
        <f>'Attach 3(JV)'!B25</f>
        <v/>
      </c>
      <c r="C25" s="27"/>
      <c r="D25" s="24" t="s">
        <v>5</v>
      </c>
      <c r="E25" s="253"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BCE30E3D-0C5D-4C23-ABC5-E7C2D3AC4971}" scale="90" showPageBreaks="1" showGridLines="0" fitToPage="1" printArea="1" view="pageBreakPreview" topLeftCell="A4">
      <selection activeCell="C2" sqref="C2"/>
      <pageMargins left="0.75" right="0.63" top="0.57999999999999996" bottom="0.6" header="0.34" footer="0.35"/>
      <pageSetup scale="86" orientation="portrait" r:id="rId1"/>
      <headerFooter alignWithMargins="0">
        <oddFooter>&amp;R&amp;"Book Antiqua,Bold"&amp;8 Page &amp;P of &amp;N</oddFooter>
      </headerFooter>
    </customSheetView>
    <customSheetView guid="{9F341631-288D-49D9-8F81-65CCC818C9BA}" scale="90" showPageBreaks="1" showGridLines="0" fitToPage="1" printArea="1" view="pageBreakPreview">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6"/>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7"/>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8"/>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9"/>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10"/>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11"/>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12"/>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7"/>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0"/>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22"/>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23"/>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6"/>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7"/>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31"/>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32"/>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33"/>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34"/>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35"/>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36"/>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37"/>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38"/>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39"/>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C2" sqref="C2"/>
      <pageMargins left="0.75" right="0.63" top="0.57999999999999996" bottom="0.6" header="0.34" footer="0.35"/>
      <pageSetup scale="86" orientation="portrait" r:id="rId40"/>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75" right="0.63" top="0.57999999999999996" bottom="0.6" header="0.34" footer="0.35"/>
      <pageSetup scale="86" orientation="portrait" r:id="rId41"/>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C2" sqref="C2"/>
      <pageMargins left="0.75" right="0.63" top="0.57999999999999996" bottom="0.6" header="0.34" footer="0.35"/>
      <pageSetup scale="86" orientation="portrait" r:id="rId42"/>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75" right="0.63" top="0.57999999999999996" bottom="0.6" header="0.34" footer="0.35"/>
      <pageSetup scale="86" orientation="portrait" r:id="rId43"/>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4"/>
  <headerFooter alignWithMargins="0">
    <oddFooter>&amp;R&amp;"Book Antiqua,Bold"&amp;8 Page &amp;P of &amp;N</oddFooter>
  </headerFooter>
  <drawing r:id="rId4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37"/>
  </sheetPr>
  <dimension ref="A1:L30"/>
  <sheetViews>
    <sheetView showGridLines="0" view="pageBreakPreview" topLeftCell="A4" zoomScale="85" zoomScaleNormal="100" zoomScaleSheetLayoutView="85" workbookViewId="0">
      <selection activeCell="C15" sqref="C15:E15"/>
    </sheetView>
  </sheetViews>
  <sheetFormatPr defaultColWidth="9.140625" defaultRowHeight="13.5"/>
  <cols>
    <col min="1" max="1" width="9.85546875" style="98" customWidth="1"/>
    <col min="2" max="2" width="12.7109375" style="98" customWidth="1"/>
    <col min="3" max="3" width="44.140625" style="98" customWidth="1"/>
    <col min="4" max="4" width="60.5703125" style="98" customWidth="1"/>
    <col min="5" max="5" width="12.85546875" style="98" customWidth="1"/>
    <col min="6" max="6" width="9.85546875" style="95" customWidth="1"/>
    <col min="7" max="9" width="9.140625" style="95"/>
    <col min="10" max="16384" width="9.140625" style="92"/>
  </cols>
  <sheetData>
    <row r="1" spans="1:12" ht="18" customHeight="1">
      <c r="A1" s="946" t="s">
        <v>961</v>
      </c>
      <c r="B1" s="949" t="s">
        <v>128</v>
      </c>
      <c r="C1" s="949"/>
      <c r="D1" s="949"/>
      <c r="E1" s="949"/>
      <c r="F1" s="946" t="str">
        <f>": Transformer Package -" &amp; Basic!B2 &amp; " :"</f>
        <v>: Transformer Package -TR-07 :</v>
      </c>
      <c r="G1" s="89"/>
      <c r="H1" s="90"/>
      <c r="I1" s="90"/>
      <c r="J1" s="91"/>
      <c r="L1" s="92" t="s">
        <v>471</v>
      </c>
    </row>
    <row r="2" spans="1:12" ht="74.25" customHeight="1">
      <c r="A2" s="947"/>
      <c r="B2" s="950" t="str">
        <f>Basic!B1</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C2" s="951"/>
      <c r="D2" s="951"/>
      <c r="E2" s="952"/>
      <c r="F2" s="947"/>
      <c r="G2" s="89"/>
      <c r="H2" s="90"/>
      <c r="I2" s="90"/>
      <c r="J2" s="91"/>
    </row>
    <row r="3" spans="1:12" ht="21" customHeight="1">
      <c r="A3" s="947"/>
      <c r="B3" s="967" t="str">
        <f>"Specification No.: " &amp; Basic!B3</f>
        <v>Specification No.:  5002002361/TRANSFORMER/DOM/A00 - CC CS -1</v>
      </c>
      <c r="C3" s="967"/>
      <c r="D3" s="967"/>
      <c r="E3" s="967"/>
      <c r="F3" s="947"/>
      <c r="G3" s="89"/>
      <c r="H3" s="90"/>
      <c r="I3" s="90"/>
      <c r="J3" s="91"/>
    </row>
    <row r="4" spans="1:12" s="104" customFormat="1" ht="18" customHeight="1">
      <c r="A4" s="947"/>
      <c r="B4" s="272">
        <v>1</v>
      </c>
      <c r="C4" s="966" t="s">
        <v>129</v>
      </c>
      <c r="D4" s="966"/>
      <c r="E4" s="966"/>
      <c r="F4" s="947"/>
      <c r="G4" s="101"/>
      <c r="H4" s="101"/>
      <c r="I4" s="102"/>
      <c r="J4" s="103"/>
    </row>
    <row r="5" spans="1:12" s="104" customFormat="1" ht="31.5" customHeight="1">
      <c r="A5" s="947"/>
      <c r="B5" s="273">
        <v>2</v>
      </c>
      <c r="C5" s="966" t="s">
        <v>508</v>
      </c>
      <c r="D5" s="966"/>
      <c r="E5" s="966"/>
      <c r="F5" s="947"/>
      <c r="G5" s="100"/>
      <c r="H5" s="102"/>
      <c r="I5" s="102"/>
      <c r="J5" s="103"/>
    </row>
    <row r="6" spans="1:12" s="104" customFormat="1" ht="23.25" customHeight="1">
      <c r="A6" s="947"/>
      <c r="B6" s="273">
        <v>3</v>
      </c>
      <c r="C6" s="954" t="s">
        <v>161</v>
      </c>
      <c r="D6" s="954"/>
      <c r="E6" s="954"/>
      <c r="F6" s="947"/>
      <c r="G6" s="100"/>
      <c r="H6" s="102"/>
      <c r="I6" s="102"/>
      <c r="J6" s="103"/>
    </row>
    <row r="7" spans="1:12" s="104" customFormat="1" ht="25.15" customHeight="1">
      <c r="A7" s="947"/>
      <c r="B7" s="273">
        <v>4</v>
      </c>
      <c r="C7" s="966" t="s">
        <v>160</v>
      </c>
      <c r="D7" s="966"/>
      <c r="E7" s="966"/>
      <c r="F7" s="947"/>
      <c r="G7" s="100"/>
      <c r="H7" s="102"/>
      <c r="I7" s="102"/>
      <c r="J7" s="103"/>
    </row>
    <row r="8" spans="1:12" s="104" customFormat="1" ht="37.5" customHeight="1">
      <c r="A8" s="947"/>
      <c r="B8" s="273">
        <v>5</v>
      </c>
      <c r="C8" s="966" t="s">
        <v>479</v>
      </c>
      <c r="D8" s="966"/>
      <c r="E8" s="966"/>
      <c r="F8" s="947"/>
      <c r="G8" s="100"/>
      <c r="H8" s="102"/>
      <c r="I8" s="102"/>
      <c r="J8" s="103"/>
    </row>
    <row r="9" spans="1:12" s="104" customFormat="1" ht="22.5" customHeight="1">
      <c r="A9" s="947"/>
      <c r="B9" s="274">
        <v>6</v>
      </c>
      <c r="C9" s="953" t="s">
        <v>470</v>
      </c>
      <c r="D9" s="953"/>
      <c r="E9" s="953"/>
      <c r="F9" s="947"/>
      <c r="G9" s="100"/>
      <c r="H9" s="102"/>
      <c r="I9" s="102"/>
      <c r="J9" s="103"/>
    </row>
    <row r="10" spans="1:12" s="104" customFormat="1" ht="29.25" customHeight="1">
      <c r="A10" s="947"/>
      <c r="B10" s="274">
        <v>7</v>
      </c>
      <c r="C10" s="953" t="s">
        <v>507</v>
      </c>
      <c r="D10" s="953"/>
      <c r="E10" s="953"/>
      <c r="F10" s="947"/>
      <c r="G10" s="100"/>
      <c r="H10" s="102"/>
      <c r="I10" s="102"/>
      <c r="J10" s="271"/>
    </row>
    <row r="11" spans="1:12" s="104" customFormat="1" ht="25.15" customHeight="1">
      <c r="A11" s="947"/>
      <c r="B11" s="604">
        <v>8</v>
      </c>
      <c r="C11" s="953" t="s">
        <v>700</v>
      </c>
      <c r="D11" s="953"/>
      <c r="E11" s="953"/>
      <c r="F11" s="947"/>
      <c r="G11" s="100"/>
      <c r="H11" s="102"/>
      <c r="I11" s="102"/>
      <c r="J11" s="271"/>
    </row>
    <row r="12" spans="1:12" s="104" customFormat="1" ht="23.45" customHeight="1">
      <c r="A12" s="947"/>
      <c r="B12" s="604">
        <v>9</v>
      </c>
      <c r="C12" s="954" t="s">
        <v>701</v>
      </c>
      <c r="D12" s="954"/>
      <c r="E12" s="955"/>
      <c r="F12" s="947"/>
      <c r="G12" s="100"/>
      <c r="H12" s="102"/>
      <c r="I12" s="102"/>
      <c r="J12" s="271"/>
    </row>
    <row r="13" spans="1:12" s="104" customFormat="1" ht="54" customHeight="1">
      <c r="A13" s="947"/>
      <c r="B13" s="604">
        <v>10</v>
      </c>
      <c r="C13" s="954" t="s">
        <v>702</v>
      </c>
      <c r="D13" s="954"/>
      <c r="E13" s="955"/>
      <c r="F13" s="947"/>
      <c r="G13" s="100"/>
      <c r="H13" s="102"/>
      <c r="I13" s="102"/>
      <c r="J13" s="271"/>
    </row>
    <row r="14" spans="1:12" s="104" customFormat="1" ht="33.75" customHeight="1">
      <c r="A14" s="947"/>
      <c r="B14" s="604">
        <v>11</v>
      </c>
      <c r="C14" s="954" t="s">
        <v>864</v>
      </c>
      <c r="D14" s="954"/>
      <c r="E14" s="955"/>
      <c r="F14" s="947"/>
      <c r="G14" s="100"/>
      <c r="H14" s="102"/>
      <c r="I14" s="102"/>
      <c r="J14" s="271"/>
    </row>
    <row r="15" spans="1:12" s="104" customFormat="1" ht="21" customHeight="1">
      <c r="A15" s="947"/>
      <c r="B15" s="604">
        <v>12</v>
      </c>
      <c r="C15" s="954" t="s">
        <v>865</v>
      </c>
      <c r="D15" s="954"/>
      <c r="E15" s="955"/>
      <c r="F15" s="947"/>
      <c r="G15" s="100"/>
      <c r="H15" s="102"/>
      <c r="I15" s="102"/>
      <c r="J15" s="271"/>
    </row>
    <row r="16" spans="1:12" s="104" customFormat="1" ht="33" customHeight="1">
      <c r="A16" s="947"/>
      <c r="B16" s="604">
        <v>13</v>
      </c>
      <c r="C16" s="954" t="s">
        <v>863</v>
      </c>
      <c r="D16" s="954"/>
      <c r="E16" s="955"/>
      <c r="F16" s="947"/>
      <c r="G16" s="100"/>
      <c r="H16" s="102"/>
      <c r="I16" s="102"/>
      <c r="J16" s="271"/>
    </row>
    <row r="17" spans="1:10" s="104" customFormat="1" ht="20.25" customHeight="1">
      <c r="A17" s="947"/>
      <c r="B17" s="604">
        <v>14</v>
      </c>
      <c r="C17" s="954" t="s">
        <v>866</v>
      </c>
      <c r="D17" s="954"/>
      <c r="E17" s="955"/>
      <c r="F17" s="947"/>
      <c r="G17" s="100"/>
      <c r="H17" s="102"/>
      <c r="I17" s="102"/>
      <c r="J17" s="271"/>
    </row>
    <row r="18" spans="1:10" s="104" customFormat="1" ht="20.25" customHeight="1">
      <c r="A18" s="947"/>
      <c r="B18" s="604">
        <v>15</v>
      </c>
      <c r="C18" s="954" t="s">
        <v>872</v>
      </c>
      <c r="D18" s="954"/>
      <c r="E18" s="955"/>
      <c r="F18" s="947"/>
      <c r="G18" s="100"/>
      <c r="H18" s="102"/>
      <c r="I18" s="102"/>
      <c r="J18" s="271"/>
    </row>
    <row r="19" spans="1:10" s="104" customFormat="1" ht="20.25" hidden="1" customHeight="1">
      <c r="A19" s="947"/>
      <c r="B19" s="604"/>
      <c r="C19" s="954"/>
      <c r="D19" s="954"/>
      <c r="E19" s="955"/>
      <c r="F19" s="947"/>
      <c r="G19" s="100"/>
      <c r="H19" s="102"/>
      <c r="I19" s="102"/>
      <c r="J19" s="271"/>
    </row>
    <row r="20" spans="1:10" s="104" customFormat="1" ht="20.25" hidden="1" customHeight="1">
      <c r="A20" s="947"/>
      <c r="B20" s="604"/>
      <c r="C20" s="954"/>
      <c r="D20" s="954"/>
      <c r="E20" s="955"/>
      <c r="F20" s="947"/>
      <c r="G20" s="100"/>
      <c r="H20" s="102"/>
      <c r="I20" s="102"/>
      <c r="J20" s="271"/>
    </row>
    <row r="21" spans="1:10" s="104" customFormat="1" ht="37.5" customHeight="1">
      <c r="A21" s="947"/>
      <c r="B21" s="275" t="s">
        <v>385</v>
      </c>
      <c r="C21" s="968" t="s">
        <v>867</v>
      </c>
      <c r="D21" s="968"/>
      <c r="E21" s="969"/>
      <c r="F21" s="947"/>
      <c r="G21" s="100"/>
      <c r="H21" s="102"/>
      <c r="I21" s="102"/>
      <c r="J21" s="103"/>
    </row>
    <row r="22" spans="1:10" ht="17.25" customHeight="1">
      <c r="A22" s="947"/>
      <c r="B22" s="276"/>
      <c r="C22" s="276"/>
      <c r="D22" s="276"/>
      <c r="E22" s="276"/>
      <c r="F22" s="947"/>
      <c r="G22" s="89"/>
      <c r="H22" s="90"/>
      <c r="I22" s="90"/>
      <c r="J22" s="91"/>
    </row>
    <row r="23" spans="1:10" ht="30" customHeight="1">
      <c r="A23" s="947"/>
      <c r="B23" s="965"/>
      <c r="C23" s="965"/>
      <c r="D23" s="965"/>
      <c r="E23" s="965"/>
      <c r="F23" s="947"/>
      <c r="G23" s="89"/>
      <c r="H23" s="90"/>
      <c r="I23" s="90"/>
      <c r="J23" s="91"/>
    </row>
    <row r="24" spans="1:10" ht="21.75" customHeight="1">
      <c r="A24" s="947"/>
      <c r="B24" s="94"/>
      <c r="C24" s="94"/>
      <c r="D24" s="94"/>
      <c r="E24" s="94"/>
      <c r="F24" s="947"/>
      <c r="G24" s="89"/>
      <c r="H24" s="90"/>
      <c r="I24" s="90"/>
      <c r="J24" s="91"/>
    </row>
    <row r="25" spans="1:10" ht="24" customHeight="1">
      <c r="A25" s="947"/>
      <c r="B25" s="956"/>
      <c r="C25" s="957"/>
      <c r="D25" s="957"/>
      <c r="E25" s="958"/>
      <c r="F25" s="947"/>
    </row>
    <row r="26" spans="1:10" ht="15.95" customHeight="1">
      <c r="A26" s="947"/>
      <c r="B26" s="959"/>
      <c r="C26" s="960"/>
      <c r="D26" s="960"/>
      <c r="E26" s="961"/>
      <c r="F26" s="947"/>
      <c r="G26" s="89"/>
      <c r="H26" s="90"/>
      <c r="I26" s="90"/>
      <c r="J26" s="91"/>
    </row>
    <row r="27" spans="1:10" ht="17.25" customHeight="1">
      <c r="A27" s="947"/>
      <c r="B27" s="959"/>
      <c r="C27" s="960"/>
      <c r="D27" s="960"/>
      <c r="E27" s="961"/>
      <c r="F27" s="947"/>
      <c r="G27" s="96"/>
      <c r="H27" s="96"/>
      <c r="I27" s="96"/>
      <c r="J27" s="96"/>
    </row>
    <row r="28" spans="1:10" ht="24" customHeight="1">
      <c r="A28" s="948"/>
      <c r="B28" s="962"/>
      <c r="C28" s="963"/>
      <c r="D28" s="963"/>
      <c r="E28" s="964"/>
      <c r="F28" s="948"/>
      <c r="G28" s="96"/>
      <c r="H28" s="96"/>
      <c r="I28" s="96"/>
      <c r="J28" s="96"/>
    </row>
    <row r="29" spans="1:10" ht="15.75">
      <c r="A29" s="97"/>
      <c r="B29" s="93"/>
      <c r="C29" s="93"/>
      <c r="D29" s="93"/>
      <c r="E29" s="93"/>
      <c r="F29" s="90"/>
      <c r="G29" s="90"/>
      <c r="H29" s="90"/>
      <c r="I29" s="90"/>
      <c r="J29" s="91"/>
    </row>
    <row r="30" spans="1:10" ht="15.75">
      <c r="A30" s="97"/>
      <c r="B30" s="97"/>
      <c r="C30" s="97"/>
      <c r="D30" s="97"/>
      <c r="E30" s="97"/>
      <c r="F30" s="90"/>
      <c r="G30" s="90"/>
      <c r="H30" s="90"/>
      <c r="I30" s="90"/>
      <c r="J30" s="91"/>
    </row>
  </sheetData>
  <sheetProtection algorithmName="SHA-512" hashValue="DEXTIwFSUdSAwZqQQPUkUJhceNs1rv6GC3b2owZZAIuZhz5nMKRTjxRWk+wACflqK9+Nr0wX+HXg1KFU7ECAFg==" saltValue="JpkZiRhOn8TfEJVdoN693w==" spinCount="100000" sheet="1" formatColumns="0" formatRows="0" selectLockedCells="1"/>
  <customSheetViews>
    <customSheetView guid="{BCE30E3D-0C5D-4C23-ABC5-E7C2D3AC4971}" scale="85" showPageBreaks="1" showGridLines="0" printArea="1" hiddenRows="1" view="pageBreakPreview" topLeftCell="A4">
      <selection activeCell="C15" sqref="C15:E15"/>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9F341631-288D-49D9-8F81-65CCC818C9BA}"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DBB6855E-D634-47BF-8EAD-2479D63E426E}"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9CD72AD0-8BDA-437F-A784-A667464C809C}"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757C3C2F-C668-4CD7-806B-CA71CC57DCC1}"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9"/>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10"/>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11"/>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31"/>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32"/>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33"/>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8"/>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39"/>
      <headerFooter alignWithMargins="0"/>
    </customSheetView>
    <customSheetView guid="{B9DDBA10-9BB0-4D91-9619-C113F75B2489}" scale="115" showPageBreaks="1" showGridLines="0" printArea="1" view="pageBreakPreview" topLeftCell="B1">
      <selection activeCell="C15" sqref="C15:E15"/>
      <pageMargins left="0.15748031496063" right="0.23622047244094499" top="0.78" bottom="0.98425196850393704" header="0.35433070866141703" footer="0.511811023622047"/>
      <printOptions horizontalCentered="1"/>
      <pageSetup paperSize="9" scale="95" orientation="landscape" r:id="rId40"/>
      <headerFooter alignWithMargins="0"/>
    </customSheetView>
    <customSheetView guid="{F0C5A243-1ADF-42BF-85A0-B6506A13618B}" scale="115" showPageBreaks="1" showGridLines="0" printArea="1" view="pageBreakPreview" topLeftCell="B1">
      <selection sqref="A1:A28"/>
      <pageMargins left="0.15748031496063" right="0.23622047244094499" top="0.78" bottom="0.98425196850393704" header="0.35433070866141703" footer="0.511811023622047"/>
      <printOptions horizontalCentered="1"/>
      <pageSetup paperSize="9" scale="95" orientation="landscape" r:id="rId41"/>
      <headerFooter alignWithMargins="0"/>
    </customSheetView>
    <customSheetView guid="{4B898AE2-7356-489E-882D-EC3B09CB95AA}" scale="85" showPageBreaks="1" showGridLines="0" printArea="1" hiddenRows="1" view="pageBreakPreview" topLeftCell="A7">
      <selection activeCell="C15" sqref="C15:E15"/>
      <pageMargins left="0.15748031496063" right="0.23622047244094499" top="0.78" bottom="0.98425196850393704" header="0.35433070866141703" footer="0.511811023622047"/>
      <printOptions horizontalCentered="1"/>
      <pageSetup paperSize="9" scale="95" orientation="landscape" r:id="rId42"/>
      <headerFooter alignWithMargins="0"/>
    </customSheetView>
    <customSheetView guid="{176DC383-BC5B-4A2C-B484-0B54305CAC0E}"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3"/>
      <headerFooter alignWithMargins="0"/>
    </customSheetView>
  </customSheetViews>
  <mergeCells count="25">
    <mergeCell ref="F1:F28"/>
    <mergeCell ref="B23:E23"/>
    <mergeCell ref="C7:E7"/>
    <mergeCell ref="C8:E8"/>
    <mergeCell ref="C10:E10"/>
    <mergeCell ref="C6:E6"/>
    <mergeCell ref="B3:E3"/>
    <mergeCell ref="C4:E4"/>
    <mergeCell ref="C5:E5"/>
    <mergeCell ref="C21:E21"/>
    <mergeCell ref="C9:E9"/>
    <mergeCell ref="C14:E14"/>
    <mergeCell ref="C17:E17"/>
    <mergeCell ref="C18:E18"/>
    <mergeCell ref="C19:E19"/>
    <mergeCell ref="A1:A28"/>
    <mergeCell ref="B1:E1"/>
    <mergeCell ref="B2:E2"/>
    <mergeCell ref="C11:E11"/>
    <mergeCell ref="C12:E12"/>
    <mergeCell ref="C13:E13"/>
    <mergeCell ref="C16:E16"/>
    <mergeCell ref="C15:E15"/>
    <mergeCell ref="C20:E20"/>
    <mergeCell ref="B25:E28"/>
  </mergeCells>
  <phoneticPr fontId="29" type="noConversion"/>
  <printOptions horizontalCentered="1"/>
  <pageMargins left="0.15748031496063" right="0.23622047244094499" top="0.78" bottom="0.98425196850393704" header="0.35433070866141703" footer="0.511811023622047"/>
  <pageSetup paperSize="9" scale="95" orientation="landscape" r:id="rId44"/>
  <headerFooter alignWithMargins="0"/>
  <drawing r:id="rId4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I39"/>
  <sheetViews>
    <sheetView showGridLines="0" view="pageBreakPreview" zoomScaleSheetLayoutView="100" workbookViewId="0">
      <selection activeCell="J17" sqref="J17"/>
    </sheetView>
  </sheetViews>
  <sheetFormatPr defaultColWidth="9.140625" defaultRowHeight="16.5"/>
  <cols>
    <col min="1" max="1" width="12.140625" style="16" customWidth="1"/>
    <col min="2" max="2" width="20.5703125" style="16" customWidth="1"/>
    <col min="3" max="3" width="11.42578125" style="16" customWidth="1"/>
    <col min="4" max="4" width="32.5703125" style="16" customWidth="1"/>
    <col min="5" max="5" width="39.28515625" style="16" customWidth="1"/>
    <col min="6" max="8" width="9.140625" style="11"/>
    <col min="9" max="16384" width="9.140625" style="12"/>
  </cols>
  <sheetData>
    <row r="1" spans="1:9" s="79" customFormat="1" ht="15">
      <c r="A1" s="1295" t="str">
        <f>'Attach 3(JV)'!A1</f>
        <v>Specification No. : 5002002361/TRANSFORMER/DOM/A00 - CC CS -1</v>
      </c>
      <c r="B1" s="1295"/>
      <c r="C1" s="1295"/>
      <c r="D1" s="1295"/>
      <c r="E1" s="617" t="str">
        <f>"Attachment-14 " &amp; 'Attach 3(JV)'!AT1</f>
        <v xml:space="preserve">Attachment-14 </v>
      </c>
      <c r="F1" s="80"/>
      <c r="G1" s="80"/>
      <c r="H1" s="80"/>
    </row>
    <row r="3" spans="1:9" ht="83.25" customHeight="1">
      <c r="A3" s="1349" t="str">
        <f>'Attach 3(JV)'!A3</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 s="1350"/>
      <c r="C3" s="1350"/>
      <c r="D3" s="1350"/>
      <c r="E3" s="1350"/>
      <c r="F3" s="13"/>
      <c r="G3" s="14"/>
      <c r="H3" s="13"/>
    </row>
    <row r="4" spans="1:9" ht="20.100000000000001" customHeight="1">
      <c r="A4" s="15"/>
      <c r="H4" s="17"/>
      <c r="I4" s="1"/>
    </row>
    <row r="5" spans="1:9" ht="20.100000000000001" customHeight="1">
      <c r="A5" s="987" t="s">
        <v>409</v>
      </c>
      <c r="B5" s="987"/>
      <c r="C5" s="987"/>
      <c r="D5" s="987"/>
      <c r="E5" s="987"/>
      <c r="F5" s="18"/>
      <c r="H5" s="17"/>
      <c r="I5" s="3"/>
    </row>
    <row r="6" spans="1:9" ht="20.100000000000001" customHeight="1">
      <c r="A6" s="19"/>
      <c r="H6" s="17"/>
      <c r="I6" s="3"/>
    </row>
    <row r="7" spans="1:9" ht="20.100000000000001" customHeight="1">
      <c r="A7" s="20" t="str">
        <f>'Attach 3(JV)'!A7</f>
        <v>Bidder’s Name and Address  :</v>
      </c>
      <c r="E7" s="5" t="str">
        <f>'Attach 3(JV)'!E7</f>
        <v>To:</v>
      </c>
      <c r="H7" s="17"/>
      <c r="I7" s="3"/>
    </row>
    <row r="8" spans="1:9" ht="36" customHeight="1">
      <c r="A8" s="993" t="str">
        <f>'Attach 3(JV)'!A8</f>
        <v/>
      </c>
      <c r="B8" s="993"/>
      <c r="C8" s="993"/>
      <c r="D8" s="993"/>
      <c r="E8" s="2" t="str">
        <f>'Attach 3(JV)'!E8</f>
        <v>Contract Services</v>
      </c>
      <c r="H8" s="17"/>
      <c r="I8" s="3"/>
    </row>
    <row r="9" spans="1:9" ht="20.100000000000001" customHeight="1">
      <c r="A9" s="4" t="s">
        <v>345</v>
      </c>
      <c r="B9" s="1297">
        <f>'Attach 3(JV)'!B9</f>
        <v>0</v>
      </c>
      <c r="C9" s="1297"/>
      <c r="D9" s="1297"/>
      <c r="E9" s="2" t="str">
        <f>'Attach 3(JV)'!E9</f>
        <v>Power Grid Corporation of India Ltd.,</v>
      </c>
      <c r="H9" s="17"/>
      <c r="I9" s="3"/>
    </row>
    <row r="10" spans="1:9" ht="20.100000000000001" customHeight="1">
      <c r="A10" s="4" t="s">
        <v>347</v>
      </c>
      <c r="B10" s="1297">
        <f>'Attach 3(JV)'!B10</f>
        <v>0</v>
      </c>
      <c r="C10" s="1297"/>
      <c r="D10" s="1297"/>
      <c r="E10" s="2" t="str">
        <f>'Attach 3(JV)'!E10</f>
        <v>"Saudamini", Plot No. 2, Sector 29</v>
      </c>
      <c r="H10" s="17"/>
      <c r="I10" s="3"/>
    </row>
    <row r="11" spans="1:9" ht="20.100000000000001" customHeight="1">
      <c r="B11" s="1297">
        <f>'Attach 3(JV)'!B11</f>
        <v>0</v>
      </c>
      <c r="C11" s="1297"/>
      <c r="D11" s="1297"/>
      <c r="E11" s="2" t="str">
        <f>'Attach 3(JV)'!E11</f>
        <v>Gurgaon (Haryana) - 122001</v>
      </c>
    </row>
    <row r="12" spans="1:9" ht="20.100000000000001" customHeight="1">
      <c r="A12" s="19"/>
      <c r="B12" s="1297">
        <f>'Attach 3(JV)'!B12</f>
        <v>0</v>
      </c>
      <c r="C12" s="1297"/>
      <c r="D12" s="1297"/>
      <c r="E12" s="2"/>
    </row>
    <row r="13" spans="1:9" ht="20.100000000000001" customHeight="1">
      <c r="A13" s="19"/>
      <c r="B13" s="113"/>
      <c r="C13" s="113"/>
      <c r="D13" s="113"/>
      <c r="E13" s="12"/>
    </row>
    <row r="14" spans="1:9" ht="20.100000000000001" customHeight="1">
      <c r="A14" s="16" t="s">
        <v>340</v>
      </c>
    </row>
    <row r="15" spans="1:9" ht="20.100000000000001" customHeight="1">
      <c r="A15" s="19"/>
    </row>
    <row r="16" spans="1:9" ht="45" customHeight="1">
      <c r="A16" s="1389" t="s">
        <v>469</v>
      </c>
      <c r="B16" s="1389"/>
      <c r="C16" s="1389"/>
      <c r="D16" s="1389"/>
      <c r="E16" s="1389"/>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v>
      </c>
      <c r="B24" s="52" t="str">
        <f>'Attach 3(JV)'!B24</f>
        <v>--</v>
      </c>
      <c r="C24" s="27"/>
      <c r="D24" s="24" t="s">
        <v>4</v>
      </c>
      <c r="E24" s="253" t="str">
        <f>'Attach 3(JV)'!E24</f>
        <v/>
      </c>
    </row>
    <row r="25" spans="1:5" ht="33" customHeight="1">
      <c r="A25" s="23" t="s">
        <v>7</v>
      </c>
      <c r="B25" s="253" t="str">
        <f>'Attach 3(JV)'!B25</f>
        <v/>
      </c>
      <c r="C25" s="27"/>
      <c r="D25" s="24" t="s">
        <v>5</v>
      </c>
      <c r="E25" s="253"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BCE30E3D-0C5D-4C23-ABC5-E7C2D3AC4971}" showPageBreaks="1" showGridLines="0" fitToPage="1" printArea="1" view="pageBreakPreview">
      <selection activeCell="J17" sqref="J17"/>
      <pageMargins left="0.75" right="0.63" top="0.57999999999999996" bottom="0.6" header="0.34" footer="0.35"/>
      <pageSetup scale="87" orientation="portrait" r:id="rId1"/>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75" right="0.63" top="0.57999999999999996" bottom="0.6" header="0.34" footer="0.35"/>
      <pageSetup scale="87" orientation="portrait" r:id="rId2"/>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75" right="0.63" top="0.57999999999999996" bottom="0.6" header="0.34" footer="0.35"/>
      <pageSetup scale="87" orientation="portrait" r:id="rId3"/>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75" right="0.63" top="0.57999999999999996" bottom="0.6" header="0.34" footer="0.35"/>
      <pageSetup scale="86" orientation="portrait" r:id="rId4"/>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75" right="0.63" top="0.57999999999999996" bottom="0.6" header="0.34" footer="0.35"/>
      <pageSetup scale="87" orientation="portrait" r:id="rId5"/>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6"/>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7"/>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8"/>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9"/>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10"/>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11"/>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12"/>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13"/>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4"/>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5"/>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7"/>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22"/>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23"/>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24"/>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25"/>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26"/>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7"/>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29"/>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30"/>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31"/>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32"/>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33"/>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34"/>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J17" sqref="J17"/>
      <pageMargins left="0.75" right="0.63" top="0.57999999999999996" bottom="0.6" header="0.34" footer="0.35"/>
      <pageSetup scale="87" orientation="portrait" r:id="rId35"/>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75" right="0.63" top="0.57999999999999996" bottom="0.6" header="0.34" footer="0.35"/>
      <pageSetup scale="87" orientation="portrait" r:id="rId36"/>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J17" sqref="J17"/>
      <pageMargins left="0.75" right="0.63" top="0.57999999999999996" bottom="0.6" header="0.34" footer="0.35"/>
      <pageSetup scale="87" orientation="portrait" r:id="rId37"/>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75" right="0.63" top="0.57999999999999996" bottom="0.6" header="0.34" footer="0.35"/>
      <pageSetup scale="87" orientation="portrait" r:id="rId38"/>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9"/>
  <headerFooter alignWithMargins="0">
    <oddFooter>&amp;R&amp;"Book Antiqua,Bold"&amp;8 Page &amp;P of &amp;N</oddFooter>
  </headerFooter>
  <drawing r:id="rId4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4"/>
    <pageSetUpPr fitToPage="1"/>
  </sheetPr>
  <dimension ref="A1:J238"/>
  <sheetViews>
    <sheetView view="pageBreakPreview" topLeftCell="A40" zoomScaleNormal="100" zoomScaleSheetLayoutView="100" workbookViewId="0">
      <selection activeCell="R54" sqref="R54"/>
    </sheetView>
  </sheetViews>
  <sheetFormatPr defaultColWidth="9.140625" defaultRowHeight="13.5"/>
  <cols>
    <col min="1" max="1" width="10" style="12" customWidth="1"/>
    <col min="2" max="2" width="10.7109375" style="12" customWidth="1"/>
    <col min="3" max="3" width="10.85546875" style="12" customWidth="1"/>
    <col min="4" max="4" width="16.85546875" style="12" customWidth="1"/>
    <col min="5" max="5" width="20" style="12" customWidth="1"/>
    <col min="6" max="8" width="10.7109375" style="12" customWidth="1"/>
    <col min="9" max="9" width="8.140625" style="12" customWidth="1"/>
    <col min="10" max="16384" width="9.140625" style="12"/>
  </cols>
  <sheetData>
    <row r="1" spans="1:9" s="280" customFormat="1" ht="32.1" customHeight="1">
      <c r="A1" s="1402" t="s">
        <v>480</v>
      </c>
      <c r="B1" s="1403"/>
      <c r="C1" s="1403"/>
      <c r="D1" s="1403"/>
      <c r="E1" s="1403"/>
      <c r="F1" s="1403"/>
      <c r="G1" s="1403"/>
      <c r="H1" s="1403"/>
      <c r="I1" s="1404"/>
    </row>
    <row r="2" spans="1:9" s="280" customFormat="1" ht="32.1" customHeight="1">
      <c r="A2" s="277" t="s">
        <v>481</v>
      </c>
      <c r="B2" s="1405" t="s">
        <v>482</v>
      </c>
      <c r="C2" s="1405"/>
      <c r="D2" s="1405"/>
      <c r="E2" s="1405"/>
      <c r="F2" s="1405"/>
      <c r="G2" s="1405"/>
      <c r="H2" s="1405"/>
      <c r="I2" s="1406"/>
    </row>
    <row r="3" spans="1:9" s="280" customFormat="1" ht="32.1" customHeight="1">
      <c r="A3" s="277" t="s">
        <v>483</v>
      </c>
      <c r="B3" s="1405" t="s">
        <v>484</v>
      </c>
      <c r="C3" s="1405"/>
      <c r="D3" s="1405"/>
      <c r="E3" s="1405"/>
      <c r="F3" s="1405"/>
      <c r="G3" s="1405"/>
      <c r="H3" s="1405"/>
      <c r="I3" s="1406"/>
    </row>
    <row r="4" spans="1:9" s="280" customFormat="1" ht="32.1" customHeight="1">
      <c r="A4" s="277" t="s">
        <v>485</v>
      </c>
      <c r="B4" s="1405" t="s">
        <v>486</v>
      </c>
      <c r="C4" s="1405"/>
      <c r="D4" s="1405"/>
      <c r="E4" s="1405"/>
      <c r="F4" s="1405"/>
      <c r="G4" s="1405"/>
      <c r="H4" s="1405"/>
      <c r="I4" s="1406"/>
    </row>
    <row r="5" spans="1:9" s="280" customFormat="1" ht="32.1" customHeight="1">
      <c r="A5" s="277" t="s">
        <v>487</v>
      </c>
      <c r="B5" s="1405" t="s">
        <v>488</v>
      </c>
      <c r="C5" s="1405"/>
      <c r="D5" s="1405"/>
      <c r="E5" s="1405"/>
      <c r="F5" s="1405"/>
      <c r="G5" s="1405"/>
      <c r="H5" s="1405"/>
      <c r="I5" s="1406"/>
    </row>
    <row r="6" spans="1:9" s="280" customFormat="1" ht="32.1" customHeight="1">
      <c r="A6" s="278" t="s">
        <v>489</v>
      </c>
      <c r="B6" s="1407" t="s">
        <v>549</v>
      </c>
      <c r="C6" s="1407"/>
      <c r="D6" s="1407"/>
      <c r="E6" s="1407"/>
      <c r="F6" s="1407"/>
      <c r="G6" s="1407"/>
      <c r="H6" s="1407"/>
      <c r="I6" s="1408"/>
    </row>
    <row r="7" spans="1:9" s="280" customFormat="1" ht="32.1" customHeight="1">
      <c r="A7" s="279"/>
      <c r="C7" s="279"/>
      <c r="D7" s="279"/>
      <c r="E7" s="279"/>
      <c r="F7" s="279"/>
      <c r="G7" s="279"/>
      <c r="H7" s="279"/>
      <c r="I7" s="279"/>
    </row>
    <row r="24" spans="1:10" ht="6.75" customHeight="1"/>
    <row r="28" spans="1:10">
      <c r="A28" s="49"/>
      <c r="B28" s="49"/>
      <c r="C28" s="49"/>
      <c r="D28" s="49"/>
      <c r="E28" s="49"/>
      <c r="F28" s="49"/>
      <c r="G28" s="49"/>
      <c r="H28" s="49"/>
      <c r="I28" s="49"/>
      <c r="J28" s="49"/>
    </row>
    <row r="29" spans="1:10">
      <c r="A29" s="49"/>
      <c r="B29" s="49"/>
      <c r="C29" s="49"/>
      <c r="D29" s="49"/>
      <c r="E29" s="49"/>
      <c r="F29" s="49"/>
      <c r="G29" s="49"/>
      <c r="H29" s="49"/>
      <c r="I29" s="49"/>
      <c r="J29" s="49"/>
    </row>
    <row r="30" spans="1:10">
      <c r="A30" s="49"/>
      <c r="B30" s="49"/>
      <c r="C30" s="49"/>
      <c r="D30" s="49"/>
      <c r="E30" s="49"/>
      <c r="F30" s="49"/>
      <c r="G30" s="49"/>
      <c r="H30" s="49"/>
      <c r="I30" s="49"/>
      <c r="J30" s="49"/>
    </row>
    <row r="31" spans="1:10" ht="18.75">
      <c r="A31" s="1397" t="s">
        <v>398</v>
      </c>
      <c r="B31" s="1397"/>
      <c r="C31" s="1397"/>
      <c r="D31" s="1397"/>
      <c r="E31" s="1397"/>
      <c r="F31" s="1397"/>
      <c r="G31" s="1397"/>
      <c r="H31" s="1397"/>
      <c r="I31" s="1397"/>
      <c r="J31" s="49"/>
    </row>
    <row r="32" spans="1:10" ht="15.75">
      <c r="A32" s="1398" t="s">
        <v>399</v>
      </c>
      <c r="B32" s="1398"/>
      <c r="C32" s="1398"/>
      <c r="D32" s="1398"/>
      <c r="E32" s="1398"/>
      <c r="F32" s="1398"/>
      <c r="G32" s="1398"/>
      <c r="H32" s="1398"/>
      <c r="I32" s="1398"/>
      <c r="J32" s="49"/>
    </row>
    <row r="33" spans="1:10" ht="18.75">
      <c r="A33" s="1399" t="s">
        <v>400</v>
      </c>
      <c r="B33" s="1399"/>
      <c r="C33" s="1399"/>
      <c r="D33" s="1399"/>
      <c r="E33" s="1399"/>
      <c r="F33" s="1399"/>
      <c r="G33" s="1399"/>
      <c r="H33" s="1399"/>
      <c r="I33" s="1399"/>
      <c r="J33" s="49"/>
    </row>
    <row r="34" spans="1:10" ht="36" customHeight="1">
      <c r="A34" s="1400" t="s">
        <v>565</v>
      </c>
      <c r="B34" s="1400"/>
      <c r="C34" s="1400"/>
      <c r="D34" s="1400"/>
      <c r="E34" s="1400"/>
      <c r="F34" s="1400"/>
      <c r="G34" s="1400"/>
      <c r="H34" s="1400"/>
      <c r="I34" s="1400"/>
      <c r="J34" s="49"/>
    </row>
    <row r="35" spans="1:10" ht="18.75">
      <c r="A35" s="1399" t="s">
        <v>401</v>
      </c>
      <c r="B35" s="1399"/>
      <c r="C35" s="1399"/>
      <c r="D35" s="1399"/>
      <c r="E35" s="1399"/>
      <c r="F35" s="1399"/>
      <c r="G35" s="1399"/>
      <c r="H35" s="1399"/>
      <c r="I35" s="1399"/>
      <c r="J35" s="49"/>
    </row>
    <row r="36" spans="1:10" ht="15.75">
      <c r="A36" s="1398" t="s">
        <v>402</v>
      </c>
      <c r="B36" s="1398"/>
      <c r="C36" s="1398"/>
      <c r="D36" s="1398"/>
      <c r="E36" s="1398"/>
      <c r="F36" s="1398"/>
      <c r="G36" s="1398"/>
      <c r="H36" s="1398"/>
      <c r="I36" s="1398"/>
      <c r="J36" s="49"/>
    </row>
    <row r="37" spans="1:10" ht="15.75">
      <c r="A37" s="1398">
        <f>'Attach 3(JV)'!B9</f>
        <v>0</v>
      </c>
      <c r="B37" s="1398"/>
      <c r="C37" s="1398"/>
      <c r="D37" s="1398"/>
      <c r="E37" s="1398"/>
      <c r="F37" s="1398"/>
      <c r="G37" s="1398"/>
      <c r="H37" s="1398"/>
      <c r="I37" s="1398"/>
      <c r="J37" s="49"/>
    </row>
    <row r="38" spans="1:10" ht="58.5" customHeight="1">
      <c r="A38" s="1401" t="str">
        <f>" having its Registered Office at " &amp; 'Attach 3(JV)'!B10 &amp; " " &amp;'Attach 3(JV)'!B11 &amp; " " &amp;'Attach 3(JV)'!B12</f>
        <v xml:space="preserve"> having its Registered Office at 0 0 0</v>
      </c>
      <c r="B38" s="1401"/>
      <c r="C38" s="1401"/>
      <c r="D38" s="1401"/>
      <c r="E38" s="1401"/>
      <c r="F38" s="1401"/>
      <c r="G38" s="1401"/>
      <c r="H38" s="1401"/>
      <c r="I38" s="1401"/>
      <c r="J38" s="49"/>
    </row>
    <row r="39" spans="1:10" ht="15.75">
      <c r="A39" s="1398" t="str">
        <f>IF('Names of Bidder'!D6 = "Sole Bidder", " ", " and ")</f>
        <v xml:space="preserve"> </v>
      </c>
      <c r="B39" s="1398"/>
      <c r="C39" s="1398"/>
      <c r="D39" s="1398"/>
      <c r="E39" s="1398"/>
      <c r="F39" s="1398"/>
      <c r="G39" s="1398"/>
      <c r="H39" s="1398"/>
      <c r="I39" s="1398"/>
      <c r="J39" s="49"/>
    </row>
    <row r="40" spans="1:10" ht="17.25" customHeight="1">
      <c r="A40" s="1401" t="str">
        <f>IF('Names of Bidder'!D6= "Sole Bidder", "", IF('Names of Bidder'!D7=1,'Names of Bidder'!D23,IF('Names of Bidder'!D7="2 or More",'Names of Bidder'!D23&amp;" &amp; "&amp;'Names of Bidder'!D28,"")))</f>
        <v/>
      </c>
      <c r="B40" s="1401"/>
      <c r="C40" s="1401"/>
      <c r="D40" s="1401"/>
      <c r="E40" s="1401"/>
      <c r="F40" s="1401"/>
      <c r="G40" s="1401"/>
      <c r="H40" s="1401"/>
      <c r="I40" s="1401"/>
      <c r="J40" s="49"/>
    </row>
    <row r="41" spans="1:10" ht="39" customHeight="1">
      <c r="A41" s="1401"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401"/>
      <c r="C41" s="1401"/>
      <c r="D41" s="1401"/>
      <c r="E41" s="1401"/>
      <c r="F41" s="1401"/>
      <c r="G41" s="1401"/>
      <c r="H41" s="1401"/>
      <c r="I41" s="1401"/>
      <c r="J41" s="49"/>
    </row>
    <row r="42" spans="1:10" ht="15.75">
      <c r="A42" s="1398" t="s">
        <v>403</v>
      </c>
      <c r="B42" s="1398"/>
      <c r="C42" s="1398"/>
      <c r="D42" s="1398"/>
      <c r="E42" s="1398"/>
      <c r="F42" s="1398"/>
      <c r="G42" s="1398"/>
      <c r="H42" s="1398"/>
      <c r="I42" s="1398"/>
      <c r="J42" s="49"/>
    </row>
    <row r="43" spans="1:10" ht="18.75">
      <c r="A43" s="1399" t="s">
        <v>404</v>
      </c>
      <c r="B43" s="1399"/>
      <c r="C43" s="1399"/>
      <c r="D43" s="1399"/>
      <c r="E43" s="1399"/>
      <c r="F43" s="1399"/>
      <c r="G43" s="1399"/>
      <c r="H43" s="1399"/>
      <c r="I43" s="1399"/>
      <c r="J43" s="49"/>
    </row>
    <row r="44" spans="1:10" ht="18.75">
      <c r="A44" s="1399" t="s">
        <v>405</v>
      </c>
      <c r="B44" s="1399"/>
      <c r="C44" s="1399"/>
      <c r="D44" s="1399"/>
      <c r="E44" s="1399"/>
      <c r="F44" s="1399"/>
      <c r="G44" s="1399"/>
      <c r="H44" s="1399"/>
      <c r="I44" s="1399"/>
      <c r="J44" s="49"/>
    </row>
    <row r="45" spans="1:10" ht="102" customHeight="1">
      <c r="A45" s="1409" t="str">
        <f>"POWERGRID intends to award, under laid-down organisational procedures, contract(s) for " &amp; Basic!B1</f>
        <v>POWERGRID intends to award, under laid-down organisational procedures, contract(s) for 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45" s="1409"/>
      <c r="C45" s="1409"/>
      <c r="D45" s="1409"/>
      <c r="E45" s="1409"/>
      <c r="F45" s="1409"/>
      <c r="G45" s="1409"/>
      <c r="H45" s="1409"/>
      <c r="I45" s="1409"/>
      <c r="J45" s="49"/>
    </row>
    <row r="46" spans="1:10" ht="16.5" customHeight="1">
      <c r="A46" s="231"/>
      <c r="B46" s="233"/>
      <c r="C46" s="233"/>
      <c r="D46" s="233"/>
      <c r="E46" s="233"/>
      <c r="F46" s="231"/>
      <c r="G46" s="233"/>
      <c r="H46" s="233"/>
      <c r="I46" s="233"/>
      <c r="J46" s="49"/>
    </row>
    <row r="47" spans="1:10" ht="21" customHeight="1">
      <c r="A47" s="1298" t="s">
        <v>406</v>
      </c>
      <c r="B47" s="1298"/>
      <c r="C47" s="1298"/>
      <c r="D47" s="1298"/>
      <c r="E47" s="1392" t="s">
        <v>406</v>
      </c>
      <c r="F47" s="1392"/>
      <c r="G47" s="1392"/>
      <c r="H47" s="1392"/>
      <c r="I47" s="1392"/>
      <c r="J47" s="49"/>
    </row>
    <row r="48" spans="1:10" ht="32.25" customHeight="1">
      <c r="A48" s="1393" t="s">
        <v>490</v>
      </c>
      <c r="B48" s="1393"/>
      <c r="C48" s="1393"/>
      <c r="D48" s="1393"/>
      <c r="E48" s="1396" t="s">
        <v>408</v>
      </c>
      <c r="F48" s="1396"/>
      <c r="G48" s="1396"/>
      <c r="H48" s="1396"/>
      <c r="I48" s="1396"/>
      <c r="J48" s="49"/>
    </row>
    <row r="49" spans="1:10" ht="18.75" customHeight="1">
      <c r="A49" s="234" t="s">
        <v>409</v>
      </c>
      <c r="B49" s="235"/>
      <c r="C49" s="235"/>
      <c r="D49" s="235"/>
      <c r="E49" s="235"/>
      <c r="F49" s="235"/>
      <c r="G49" s="235"/>
      <c r="H49" s="235"/>
      <c r="I49" s="236" t="s">
        <v>410</v>
      </c>
      <c r="J49" s="49"/>
    </row>
    <row r="50" spans="1:10" ht="115.5" customHeight="1">
      <c r="A50" s="1394" t="str">
        <f>Basic!B1&amp;" and Specification Number " &amp;  Basic!B3 &amp; ". POWERGRID values full compliance with all relevant laws of the land, rules, regulations, economic use of resources, and of fairness/transparency in its relations with its Bidders/ Contractors."</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 and Specification Number  5002002361/TRANSFORMER/DOM/A00 - CC CS -1. POWERGRID values full compliance with all relevant laws of the land, rules, regulations, economic use of resources, and of fairness/transparency in its relations with its Bidders/ Contractors.</v>
      </c>
      <c r="B50" s="1394"/>
      <c r="C50" s="1394"/>
      <c r="D50" s="1394"/>
      <c r="E50" s="1394"/>
      <c r="F50" s="1394"/>
      <c r="G50" s="1394"/>
      <c r="H50" s="1394"/>
      <c r="I50" s="1394"/>
    </row>
    <row r="51" spans="1:10" ht="8.1" customHeight="1">
      <c r="A51" s="237"/>
      <c r="B51" s="238"/>
      <c r="C51" s="238"/>
      <c r="D51" s="238"/>
      <c r="E51" s="238"/>
      <c r="F51" s="238"/>
      <c r="G51" s="238"/>
      <c r="H51" s="238"/>
      <c r="I51" s="238"/>
    </row>
    <row r="52" spans="1:10" ht="35.25" customHeight="1">
      <c r="A52" s="1394" t="s">
        <v>411</v>
      </c>
      <c r="B52" s="1394"/>
      <c r="C52" s="1394"/>
      <c r="D52" s="1394"/>
      <c r="E52" s="1394"/>
      <c r="F52" s="1394"/>
      <c r="G52" s="1394"/>
      <c r="H52" s="1394"/>
      <c r="I52" s="1394"/>
    </row>
    <row r="53" spans="1:10" ht="8.1" customHeight="1">
      <c r="A53" s="239"/>
      <c r="B53" s="238"/>
      <c r="C53" s="238"/>
      <c r="D53" s="238"/>
      <c r="E53" s="238"/>
      <c r="F53" s="238"/>
      <c r="G53" s="238"/>
      <c r="H53" s="238"/>
      <c r="I53" s="238"/>
    </row>
    <row r="54" spans="1:10" ht="15.75">
      <c r="A54" s="1395" t="s">
        <v>535</v>
      </c>
      <c r="B54" s="1395"/>
      <c r="C54" s="1395"/>
      <c r="D54" s="1395"/>
      <c r="E54" s="1395"/>
      <c r="F54" s="1395"/>
      <c r="G54" s="1395"/>
      <c r="H54" s="1395"/>
      <c r="I54" s="1395"/>
    </row>
    <row r="55" spans="1:10" ht="8.1" customHeight="1">
      <c r="A55" s="239"/>
      <c r="B55" s="238"/>
      <c r="C55" s="238"/>
      <c r="D55" s="238"/>
      <c r="E55" s="238"/>
      <c r="F55" s="238"/>
      <c r="G55" s="238"/>
      <c r="H55" s="238"/>
      <c r="I55" s="238"/>
    </row>
    <row r="56" spans="1:10" ht="16.5">
      <c r="A56" s="1391" t="s">
        <v>412</v>
      </c>
      <c r="B56" s="1391"/>
      <c r="C56" s="1391"/>
      <c r="D56" s="1391"/>
      <c r="E56" s="1391"/>
      <c r="F56" s="1391"/>
      <c r="G56" s="1391"/>
      <c r="H56" s="1391"/>
      <c r="I56" s="1391"/>
    </row>
    <row r="57" spans="1:10" ht="8.1" customHeight="1">
      <c r="A57" s="240"/>
      <c r="B57" s="238"/>
      <c r="C57" s="238"/>
      <c r="D57" s="238"/>
      <c r="E57" s="238"/>
      <c r="F57" s="238"/>
      <c r="G57" s="238"/>
      <c r="H57" s="238"/>
      <c r="I57" s="238"/>
    </row>
    <row r="58" spans="1:10" ht="37.5" customHeight="1">
      <c r="A58" s="241" t="s">
        <v>413</v>
      </c>
      <c r="B58" s="1390" t="s">
        <v>414</v>
      </c>
      <c r="C58" s="1390"/>
      <c r="D58" s="1390"/>
      <c r="E58" s="1390"/>
      <c r="F58" s="1390"/>
      <c r="G58" s="1390"/>
      <c r="H58" s="1390"/>
      <c r="I58" s="1390"/>
    </row>
    <row r="59" spans="1:10" ht="8.1" customHeight="1">
      <c r="A59" s="239"/>
      <c r="B59" s="238"/>
      <c r="C59" s="238"/>
      <c r="D59" s="238"/>
      <c r="E59" s="238"/>
      <c r="F59" s="238"/>
      <c r="G59" s="238"/>
      <c r="H59" s="238"/>
      <c r="I59" s="238"/>
    </row>
    <row r="60" spans="1:10" ht="67.5" customHeight="1">
      <c r="A60" s="238"/>
      <c r="B60" s="241" t="s">
        <v>415</v>
      </c>
      <c r="C60" s="1390" t="s">
        <v>416</v>
      </c>
      <c r="D60" s="1390"/>
      <c r="E60" s="1390"/>
      <c r="F60" s="1390"/>
      <c r="G60" s="1390"/>
      <c r="H60" s="1390"/>
      <c r="I60" s="1390"/>
    </row>
    <row r="61" spans="1:10" ht="8.1" customHeight="1">
      <c r="A61" s="238"/>
      <c r="B61" s="241"/>
      <c r="C61" s="242"/>
      <c r="D61" s="242"/>
      <c r="E61" s="242"/>
      <c r="F61" s="242"/>
      <c r="G61" s="242"/>
      <c r="H61" s="242"/>
      <c r="I61" s="242"/>
    </row>
    <row r="62" spans="1:10" ht="83.25" customHeight="1">
      <c r="A62" s="238"/>
      <c r="B62" s="241" t="s">
        <v>417</v>
      </c>
      <c r="C62" s="1390" t="s">
        <v>808</v>
      </c>
      <c r="D62" s="1390"/>
      <c r="E62" s="1390"/>
      <c r="F62" s="1390"/>
      <c r="G62" s="1390"/>
      <c r="H62" s="1390"/>
      <c r="I62" s="1390"/>
    </row>
    <row r="63" spans="1:10" ht="8.1" customHeight="1">
      <c r="A63" s="238"/>
      <c r="B63" s="241"/>
      <c r="C63" s="242"/>
      <c r="D63" s="242"/>
      <c r="E63" s="242"/>
      <c r="F63" s="242"/>
      <c r="G63" s="242"/>
      <c r="H63" s="242"/>
      <c r="I63" s="242"/>
    </row>
    <row r="64" spans="1:10" ht="50.25" customHeight="1">
      <c r="A64" s="238"/>
      <c r="B64" s="241" t="s">
        <v>418</v>
      </c>
      <c r="C64" s="1390" t="s">
        <v>809</v>
      </c>
      <c r="D64" s="1390"/>
      <c r="E64" s="1390"/>
      <c r="F64" s="1390"/>
      <c r="G64" s="1390"/>
      <c r="H64" s="1390"/>
      <c r="I64" s="1390"/>
    </row>
    <row r="65" spans="1:10" ht="8.1" customHeight="1">
      <c r="A65" s="238"/>
      <c r="B65" s="241"/>
      <c r="C65" s="242"/>
      <c r="D65" s="242"/>
      <c r="E65" s="242"/>
      <c r="F65" s="242"/>
      <c r="G65" s="242"/>
      <c r="H65" s="242"/>
      <c r="I65" s="242"/>
    </row>
    <row r="66" spans="1:10" ht="69" customHeight="1">
      <c r="A66" s="241" t="s">
        <v>419</v>
      </c>
      <c r="B66" s="1390" t="s">
        <v>810</v>
      </c>
      <c r="C66" s="1390"/>
      <c r="D66" s="1390"/>
      <c r="E66" s="1390"/>
      <c r="F66" s="1390"/>
      <c r="G66" s="1390"/>
      <c r="H66" s="1390"/>
      <c r="I66" s="1390"/>
    </row>
    <row r="67" spans="1:10" ht="8.1" customHeight="1">
      <c r="A67" s="238"/>
      <c r="B67" s="241"/>
      <c r="C67" s="242"/>
      <c r="D67" s="242"/>
      <c r="E67" s="242"/>
      <c r="F67" s="242"/>
      <c r="G67" s="242"/>
      <c r="H67" s="242"/>
      <c r="I67" s="242"/>
    </row>
    <row r="68" spans="1:10" ht="16.5">
      <c r="A68" s="1391" t="s">
        <v>420</v>
      </c>
      <c r="B68" s="1391"/>
      <c r="C68" s="1391"/>
      <c r="D68" s="1391"/>
      <c r="E68" s="1391"/>
      <c r="F68" s="1391"/>
      <c r="G68" s="1391"/>
      <c r="H68" s="1391"/>
      <c r="I68" s="1391"/>
    </row>
    <row r="69" spans="1:10" ht="8.1" customHeight="1">
      <c r="A69" s="238"/>
      <c r="B69" s="241"/>
      <c r="C69" s="242"/>
      <c r="D69" s="242"/>
      <c r="E69" s="242"/>
      <c r="F69" s="242"/>
      <c r="G69" s="242"/>
      <c r="H69" s="242"/>
      <c r="I69" s="242"/>
    </row>
    <row r="70" spans="1:10" ht="49.5" customHeight="1">
      <c r="A70" s="241" t="s">
        <v>413</v>
      </c>
      <c r="B70" s="1390" t="s">
        <v>811</v>
      </c>
      <c r="C70" s="1390"/>
      <c r="D70" s="1390"/>
      <c r="E70" s="1390"/>
      <c r="F70" s="1390"/>
      <c r="G70" s="1390"/>
      <c r="H70" s="1390"/>
      <c r="I70" s="1390"/>
    </row>
    <row r="71" spans="1:10" ht="24" customHeight="1">
      <c r="A71" s="231"/>
      <c r="B71" s="235"/>
      <c r="C71" s="235"/>
      <c r="D71" s="235"/>
      <c r="E71" s="235"/>
      <c r="F71" s="231"/>
      <c r="G71" s="235"/>
      <c r="H71" s="235"/>
      <c r="I71" s="235"/>
      <c r="J71" s="49"/>
    </row>
    <row r="72" spans="1:10" ht="21" customHeight="1">
      <c r="A72" s="1298" t="s">
        <v>406</v>
      </c>
      <c r="B72" s="1298"/>
      <c r="C72" s="1298"/>
      <c r="D72" s="1298"/>
      <c r="E72" s="1392" t="s">
        <v>406</v>
      </c>
      <c r="F72" s="1392"/>
      <c r="G72" s="1392"/>
      <c r="H72" s="1392"/>
      <c r="I72" s="1392"/>
      <c r="J72" s="49"/>
    </row>
    <row r="73" spans="1:10" ht="33" customHeight="1">
      <c r="A73" s="1393" t="s">
        <v>407</v>
      </c>
      <c r="B73" s="1393"/>
      <c r="C73" s="1393"/>
      <c r="D73" s="1393"/>
      <c r="E73" s="1396" t="s">
        <v>408</v>
      </c>
      <c r="F73" s="1396"/>
      <c r="G73" s="1396"/>
      <c r="H73" s="1396"/>
      <c r="I73" s="1396"/>
      <c r="J73" s="49"/>
    </row>
    <row r="74" spans="1:10" ht="15.75">
      <c r="A74" s="234" t="s">
        <v>409</v>
      </c>
      <c r="B74" s="235"/>
      <c r="C74" s="235"/>
      <c r="D74" s="235"/>
      <c r="E74" s="235"/>
      <c r="F74" s="235"/>
      <c r="G74" s="235"/>
      <c r="H74" s="235"/>
      <c r="I74" s="236" t="s">
        <v>421</v>
      </c>
      <c r="J74" s="49"/>
    </row>
    <row r="75" spans="1:10" ht="96.75" customHeight="1">
      <c r="A75" s="238"/>
      <c r="B75" s="241" t="s">
        <v>422</v>
      </c>
      <c r="C75" s="1390" t="s">
        <v>812</v>
      </c>
      <c r="D75" s="1390"/>
      <c r="E75" s="1390"/>
      <c r="F75" s="1390"/>
      <c r="G75" s="1390"/>
      <c r="H75" s="1390"/>
      <c r="I75" s="1390"/>
    </row>
    <row r="76" spans="1:10" ht="9.9499999999999993" customHeight="1">
      <c r="A76" s="238"/>
      <c r="B76" s="243"/>
      <c r="C76" s="239"/>
      <c r="D76" s="239"/>
      <c r="E76" s="239"/>
      <c r="F76" s="239"/>
      <c r="G76" s="239"/>
      <c r="H76" s="239"/>
      <c r="I76" s="239"/>
    </row>
    <row r="77" spans="1:10" ht="99" customHeight="1">
      <c r="A77" s="238"/>
      <c r="B77" s="241" t="s">
        <v>417</v>
      </c>
      <c r="C77" s="1390" t="s">
        <v>813</v>
      </c>
      <c r="D77" s="1390"/>
      <c r="E77" s="1390"/>
      <c r="F77" s="1390"/>
      <c r="G77" s="1390"/>
      <c r="H77" s="1390"/>
      <c r="I77" s="1390"/>
    </row>
    <row r="78" spans="1:10" ht="9.9499999999999993" customHeight="1">
      <c r="A78" s="238"/>
      <c r="B78" s="241"/>
      <c r="C78" s="244"/>
      <c r="D78" s="244"/>
      <c r="E78" s="244"/>
      <c r="F78" s="244"/>
      <c r="G78" s="244"/>
      <c r="H78" s="244"/>
      <c r="I78" s="244"/>
    </row>
    <row r="79" spans="1:10" ht="53.25" customHeight="1">
      <c r="A79" s="238"/>
      <c r="B79" s="241" t="s">
        <v>418</v>
      </c>
      <c r="C79" s="1390" t="s">
        <v>814</v>
      </c>
      <c r="D79" s="1390"/>
      <c r="E79" s="1390"/>
      <c r="F79" s="1390"/>
      <c r="G79" s="1390"/>
      <c r="H79" s="1390"/>
      <c r="I79" s="1390"/>
    </row>
    <row r="80" spans="1:10" ht="9.9499999999999993" customHeight="1">
      <c r="A80" s="238"/>
      <c r="B80" s="241"/>
      <c r="C80" s="244"/>
      <c r="D80" s="244"/>
      <c r="E80" s="244"/>
      <c r="F80" s="244"/>
      <c r="G80" s="244"/>
      <c r="H80" s="244"/>
      <c r="I80" s="244"/>
    </row>
    <row r="81" spans="1:10" ht="9.9499999999999993" customHeight="1">
      <c r="A81" s="238"/>
      <c r="B81" s="241"/>
      <c r="C81" s="244"/>
      <c r="D81" s="244"/>
      <c r="E81" s="244"/>
      <c r="F81" s="244"/>
      <c r="G81" s="244"/>
      <c r="H81" s="244"/>
      <c r="I81" s="244"/>
    </row>
    <row r="82" spans="1:10" ht="85.5" customHeight="1">
      <c r="A82" s="238"/>
      <c r="B82" s="241" t="s">
        <v>423</v>
      </c>
      <c r="C82" s="1390" t="s">
        <v>424</v>
      </c>
      <c r="D82" s="1390"/>
      <c r="E82" s="1390"/>
      <c r="F82" s="1390"/>
      <c r="G82" s="1390"/>
      <c r="H82" s="1390"/>
      <c r="I82" s="1390"/>
    </row>
    <row r="83" spans="1:10" ht="9.9499999999999993" customHeight="1">
      <c r="A83" s="238"/>
      <c r="B83" s="241"/>
      <c r="C83" s="244"/>
      <c r="D83" s="244"/>
      <c r="E83" s="244"/>
      <c r="F83" s="244"/>
      <c r="G83" s="244"/>
      <c r="H83" s="244"/>
      <c r="I83" s="244"/>
    </row>
    <row r="84" spans="1:10" ht="66" customHeight="1">
      <c r="A84" s="238"/>
      <c r="B84" s="241" t="s">
        <v>425</v>
      </c>
      <c r="C84" s="1390" t="s">
        <v>815</v>
      </c>
      <c r="D84" s="1390"/>
      <c r="E84" s="1390"/>
      <c r="F84" s="1390"/>
      <c r="G84" s="1390"/>
      <c r="H84" s="1390"/>
      <c r="I84" s="1390"/>
    </row>
    <row r="85" spans="1:10" ht="9.9499999999999993" customHeight="1">
      <c r="A85" s="238"/>
      <c r="B85" s="241"/>
      <c r="C85" s="244"/>
      <c r="D85" s="244"/>
      <c r="E85" s="244"/>
      <c r="F85" s="244"/>
      <c r="G85" s="244"/>
      <c r="H85" s="244"/>
      <c r="I85" s="244"/>
    </row>
    <row r="86" spans="1:10" ht="63.75" customHeight="1">
      <c r="A86" s="238"/>
      <c r="B86" s="241" t="s">
        <v>426</v>
      </c>
      <c r="C86" s="1390" t="s">
        <v>427</v>
      </c>
      <c r="D86" s="1390"/>
      <c r="E86" s="1390"/>
      <c r="F86" s="1390"/>
      <c r="G86" s="1390"/>
      <c r="H86" s="1390"/>
      <c r="I86" s="1390"/>
    </row>
    <row r="87" spans="1:10" ht="8.1" customHeight="1">
      <c r="A87" s="238"/>
      <c r="B87" s="244"/>
      <c r="C87" s="244"/>
      <c r="D87" s="244"/>
      <c r="E87" s="244"/>
      <c r="F87" s="244"/>
      <c r="G87" s="244"/>
      <c r="H87" s="244"/>
      <c r="I87" s="244"/>
    </row>
    <row r="88" spans="1:10" ht="51" customHeight="1">
      <c r="A88" s="238"/>
      <c r="B88" s="241" t="s">
        <v>835</v>
      </c>
      <c r="C88" s="1390" t="s">
        <v>816</v>
      </c>
      <c r="D88" s="1390"/>
      <c r="E88" s="1390"/>
      <c r="F88" s="1390"/>
      <c r="G88" s="1390"/>
      <c r="H88" s="1390"/>
      <c r="I88" s="1390"/>
    </row>
    <row r="89" spans="1:10" ht="8.1" customHeight="1">
      <c r="A89" s="238"/>
      <c r="B89" s="244"/>
      <c r="C89" s="244"/>
      <c r="D89" s="244"/>
      <c r="E89" s="244"/>
      <c r="F89" s="244"/>
      <c r="G89" s="244"/>
      <c r="H89" s="244"/>
      <c r="I89" s="244"/>
    </row>
    <row r="90" spans="1:10" ht="37.5" customHeight="1">
      <c r="A90" s="241" t="s">
        <v>419</v>
      </c>
      <c r="B90" s="1390" t="s">
        <v>428</v>
      </c>
      <c r="C90" s="1390"/>
      <c r="D90" s="1390"/>
      <c r="E90" s="1390"/>
      <c r="F90" s="1390"/>
      <c r="G90" s="1390"/>
      <c r="H90" s="1390"/>
      <c r="I90" s="1390"/>
    </row>
    <row r="91" spans="1:10" ht="39.75" customHeight="1">
      <c r="A91" s="231"/>
      <c r="B91" s="235"/>
      <c r="C91" s="235"/>
      <c r="D91" s="235"/>
      <c r="E91" s="235"/>
      <c r="F91" s="231"/>
      <c r="G91" s="235"/>
      <c r="H91" s="235"/>
      <c r="I91" s="235"/>
      <c r="J91" s="49"/>
    </row>
    <row r="92" spans="1:10" ht="21" customHeight="1">
      <c r="A92" s="1298" t="s">
        <v>406</v>
      </c>
      <c r="B92" s="1298"/>
      <c r="C92" s="1298"/>
      <c r="D92" s="1298"/>
      <c r="E92" s="1392" t="s">
        <v>406</v>
      </c>
      <c r="F92" s="1392"/>
      <c r="G92" s="1392"/>
      <c r="H92" s="1392"/>
      <c r="I92" s="1392"/>
      <c r="J92" s="49"/>
    </row>
    <row r="93" spans="1:10" ht="33" customHeight="1">
      <c r="A93" s="1393" t="s">
        <v>407</v>
      </c>
      <c r="B93" s="1393"/>
      <c r="C93" s="1393"/>
      <c r="D93" s="1393"/>
      <c r="E93" s="1396" t="s">
        <v>408</v>
      </c>
      <c r="F93" s="1396"/>
      <c r="G93" s="1396"/>
      <c r="H93" s="1396"/>
      <c r="I93" s="1396"/>
      <c r="J93" s="49"/>
    </row>
    <row r="94" spans="1:10" ht="15.75">
      <c r="A94" s="234" t="s">
        <v>409</v>
      </c>
      <c r="B94" s="235"/>
      <c r="C94" s="235"/>
      <c r="D94" s="235"/>
      <c r="E94" s="235"/>
      <c r="F94" s="235"/>
      <c r="G94" s="235"/>
      <c r="H94" s="235"/>
      <c r="I94" s="236" t="s">
        <v>429</v>
      </c>
      <c r="J94" s="49"/>
    </row>
    <row r="95" spans="1:10" ht="15.75">
      <c r="A95" s="234"/>
      <c r="B95" s="235"/>
      <c r="C95" s="235"/>
      <c r="D95" s="235"/>
      <c r="E95" s="235"/>
      <c r="F95" s="235"/>
      <c r="G95" s="235"/>
      <c r="H95" s="235"/>
      <c r="I95" s="236"/>
      <c r="J95" s="49"/>
    </row>
    <row r="96" spans="1:10" ht="16.5">
      <c r="A96" s="1391" t="s">
        <v>430</v>
      </c>
      <c r="B96" s="1391"/>
      <c r="C96" s="1391"/>
      <c r="D96" s="1391"/>
      <c r="E96" s="1391"/>
      <c r="F96" s="1391"/>
      <c r="G96" s="1391"/>
      <c r="H96" s="1391"/>
      <c r="I96" s="1391"/>
    </row>
    <row r="97" spans="1:9" ht="10.5" customHeight="1">
      <c r="A97" s="238"/>
      <c r="B97" s="244"/>
      <c r="C97" s="244"/>
      <c r="D97" s="244"/>
      <c r="E97" s="244"/>
      <c r="F97" s="244"/>
      <c r="G97" s="244"/>
      <c r="H97" s="244"/>
      <c r="I97" s="244"/>
    </row>
    <row r="98" spans="1:9" ht="80.25" customHeight="1">
      <c r="A98" s="241" t="s">
        <v>413</v>
      </c>
      <c r="B98" s="1390" t="s">
        <v>817</v>
      </c>
      <c r="C98" s="1390"/>
      <c r="D98" s="1390"/>
      <c r="E98" s="1390"/>
      <c r="F98" s="1390"/>
      <c r="G98" s="1390"/>
      <c r="H98" s="1390"/>
      <c r="I98" s="1390"/>
    </row>
    <row r="99" spans="1:9" ht="8.1" customHeight="1">
      <c r="A99" s="238"/>
      <c r="B99" s="244"/>
      <c r="C99" s="244"/>
      <c r="D99" s="244"/>
      <c r="E99" s="244"/>
      <c r="F99" s="244"/>
      <c r="G99" s="244"/>
      <c r="H99" s="244"/>
      <c r="I99" s="244"/>
    </row>
    <row r="100" spans="1:9" ht="141.75" customHeight="1">
      <c r="A100" s="241" t="s">
        <v>419</v>
      </c>
      <c r="B100" s="1390" t="s">
        <v>818</v>
      </c>
      <c r="C100" s="1390"/>
      <c r="D100" s="1390"/>
      <c r="E100" s="1390"/>
      <c r="F100" s="1390"/>
      <c r="G100" s="1390"/>
      <c r="H100" s="1390"/>
      <c r="I100" s="1390"/>
    </row>
    <row r="101" spans="1:9" ht="8.1" customHeight="1">
      <c r="A101" s="238"/>
      <c r="B101" s="244"/>
      <c r="C101" s="244"/>
      <c r="D101" s="244"/>
      <c r="E101" s="244"/>
      <c r="F101" s="244"/>
      <c r="G101" s="244"/>
      <c r="H101" s="244"/>
      <c r="I101" s="244"/>
    </row>
    <row r="102" spans="1:9" ht="51.75" customHeight="1">
      <c r="A102" s="241" t="s">
        <v>431</v>
      </c>
      <c r="B102" s="1390" t="s">
        <v>819</v>
      </c>
      <c r="C102" s="1390"/>
      <c r="D102" s="1390"/>
      <c r="E102" s="1390"/>
      <c r="F102" s="1390"/>
      <c r="G102" s="1390"/>
      <c r="H102" s="1390"/>
      <c r="I102" s="1390"/>
    </row>
    <row r="103" spans="1:9" ht="15" customHeight="1">
      <c r="A103" s="239"/>
      <c r="B103" s="238"/>
      <c r="C103" s="238"/>
      <c r="D103" s="238"/>
      <c r="E103" s="238"/>
      <c r="F103" s="238"/>
      <c r="G103" s="238"/>
      <c r="H103" s="238"/>
      <c r="I103" s="238"/>
    </row>
    <row r="104" spans="1:9" ht="16.5">
      <c r="A104" s="1391" t="s">
        <v>432</v>
      </c>
      <c r="B104" s="1391"/>
      <c r="C104" s="1391"/>
      <c r="D104" s="1391"/>
      <c r="E104" s="1391"/>
      <c r="F104" s="1391"/>
      <c r="G104" s="1391"/>
      <c r="H104" s="1391"/>
      <c r="I104" s="1391"/>
    </row>
    <row r="105" spans="1:9" ht="8.1" customHeight="1">
      <c r="A105" s="238"/>
      <c r="B105" s="244"/>
      <c r="C105" s="244"/>
      <c r="D105" s="244"/>
      <c r="E105" s="244"/>
      <c r="F105" s="244"/>
      <c r="G105" s="244"/>
      <c r="H105" s="244"/>
      <c r="I105" s="244"/>
    </row>
    <row r="106" spans="1:9" ht="42.75" customHeight="1">
      <c r="A106" s="241" t="s">
        <v>413</v>
      </c>
      <c r="B106" s="1394" t="s">
        <v>820</v>
      </c>
      <c r="C106" s="1394"/>
      <c r="D106" s="1394"/>
      <c r="E106" s="1394"/>
      <c r="F106" s="1394"/>
      <c r="G106" s="1394"/>
      <c r="H106" s="1394"/>
      <c r="I106" s="1394"/>
    </row>
    <row r="107" spans="1:9" ht="8.1" customHeight="1">
      <c r="A107" s="238"/>
      <c r="B107" s="244"/>
      <c r="C107" s="244"/>
      <c r="D107" s="244"/>
      <c r="E107" s="244"/>
      <c r="F107" s="244"/>
      <c r="G107" s="244"/>
      <c r="H107" s="244"/>
      <c r="I107" s="244"/>
    </row>
    <row r="108" spans="1:9" ht="70.5" customHeight="1">
      <c r="A108" s="241" t="s">
        <v>419</v>
      </c>
      <c r="B108" s="1394" t="s">
        <v>821</v>
      </c>
      <c r="C108" s="1394"/>
      <c r="D108" s="1394"/>
      <c r="E108" s="1394"/>
      <c r="F108" s="1394"/>
      <c r="G108" s="1394"/>
      <c r="H108" s="1394"/>
      <c r="I108" s="1394"/>
    </row>
    <row r="109" spans="1:9" ht="8.1" customHeight="1">
      <c r="A109" s="238"/>
      <c r="B109" s="244"/>
      <c r="C109" s="244"/>
      <c r="D109" s="244"/>
      <c r="E109" s="244"/>
      <c r="F109" s="244"/>
      <c r="G109" s="244"/>
      <c r="H109" s="244"/>
      <c r="I109" s="244"/>
    </row>
    <row r="110" spans="1:9" ht="16.5">
      <c r="A110" s="1391" t="s">
        <v>433</v>
      </c>
      <c r="B110" s="1391"/>
      <c r="C110" s="1391"/>
      <c r="D110" s="1391"/>
      <c r="E110" s="1391"/>
      <c r="F110" s="1391"/>
      <c r="G110" s="1391"/>
      <c r="H110" s="1391"/>
      <c r="I110" s="1391"/>
    </row>
    <row r="111" spans="1:9" ht="15" customHeight="1">
      <c r="A111" s="240"/>
      <c r="B111" s="238"/>
      <c r="C111" s="238"/>
      <c r="D111" s="238"/>
      <c r="E111" s="238"/>
      <c r="F111" s="238"/>
      <c r="G111" s="238"/>
      <c r="H111" s="238"/>
      <c r="I111" s="238"/>
    </row>
    <row r="112" spans="1:9" ht="58.5" customHeight="1">
      <c r="A112" s="241" t="s">
        <v>413</v>
      </c>
      <c r="B112" s="1394" t="s">
        <v>822</v>
      </c>
      <c r="C112" s="1394"/>
      <c r="D112" s="1394"/>
      <c r="E112" s="1394"/>
      <c r="F112" s="1394"/>
      <c r="G112" s="1394"/>
      <c r="H112" s="1394"/>
      <c r="I112" s="1394"/>
    </row>
    <row r="113" spans="1:10" ht="43.5" customHeight="1">
      <c r="A113" s="241"/>
      <c r="B113" s="232"/>
      <c r="C113" s="232"/>
      <c r="D113" s="232"/>
      <c r="E113" s="232"/>
      <c r="F113" s="232"/>
      <c r="G113" s="232"/>
      <c r="H113" s="232"/>
      <c r="I113" s="232"/>
    </row>
    <row r="114" spans="1:10" ht="26.25" customHeight="1">
      <c r="A114" s="238"/>
      <c r="B114" s="238"/>
      <c r="C114" s="238"/>
      <c r="D114" s="238"/>
      <c r="E114" s="238"/>
      <c r="F114" s="238"/>
      <c r="G114" s="238"/>
      <c r="H114" s="238"/>
      <c r="I114" s="238"/>
      <c r="J114" s="49"/>
    </row>
    <row r="115" spans="1:10" ht="21" customHeight="1">
      <c r="A115" s="1298" t="s">
        <v>406</v>
      </c>
      <c r="B115" s="1298"/>
      <c r="C115" s="1298"/>
      <c r="D115" s="1298"/>
      <c r="E115" s="1392" t="s">
        <v>406</v>
      </c>
      <c r="F115" s="1392"/>
      <c r="G115" s="1392"/>
      <c r="H115" s="1392"/>
      <c r="I115" s="1392"/>
      <c r="J115" s="49"/>
    </row>
    <row r="116" spans="1:10" ht="33" customHeight="1">
      <c r="A116" s="1393" t="s">
        <v>407</v>
      </c>
      <c r="B116" s="1393"/>
      <c r="C116" s="1393"/>
      <c r="D116" s="1393"/>
      <c r="E116" s="1396" t="s">
        <v>408</v>
      </c>
      <c r="F116" s="1396"/>
      <c r="G116" s="1396"/>
      <c r="H116" s="1396"/>
      <c r="I116" s="1396"/>
      <c r="J116" s="49"/>
    </row>
    <row r="117" spans="1:10" ht="15.75">
      <c r="A117" s="234" t="s">
        <v>409</v>
      </c>
      <c r="B117" s="235"/>
      <c r="C117" s="235"/>
      <c r="D117" s="235"/>
      <c r="E117" s="235"/>
      <c r="F117" s="235"/>
      <c r="G117" s="235"/>
      <c r="H117" s="235"/>
      <c r="I117" s="236" t="s">
        <v>434</v>
      </c>
      <c r="J117" s="49"/>
    </row>
    <row r="118" spans="1:10" ht="15.95" customHeight="1">
      <c r="A118" s="239"/>
      <c r="B118" s="238"/>
      <c r="C118" s="238"/>
      <c r="D118" s="238"/>
      <c r="E118" s="238"/>
      <c r="F118" s="238"/>
      <c r="G118" s="238"/>
      <c r="H118" s="238"/>
      <c r="I118" s="238"/>
    </row>
    <row r="119" spans="1:10" ht="50.25" customHeight="1">
      <c r="A119" s="241" t="s">
        <v>419</v>
      </c>
      <c r="B119" s="1394" t="s">
        <v>823</v>
      </c>
      <c r="C119" s="1394"/>
      <c r="D119" s="1394"/>
      <c r="E119" s="1394"/>
      <c r="F119" s="1394"/>
      <c r="G119" s="1394"/>
      <c r="H119" s="1394"/>
      <c r="I119" s="1394"/>
    </row>
    <row r="120" spans="1:10" ht="12" customHeight="1">
      <c r="A120" s="239"/>
      <c r="B120" s="238"/>
      <c r="C120" s="238"/>
      <c r="D120" s="238"/>
      <c r="E120" s="238"/>
      <c r="F120" s="238"/>
      <c r="G120" s="238"/>
      <c r="H120" s="238"/>
      <c r="I120" s="238"/>
    </row>
    <row r="121" spans="1:10" ht="16.5">
      <c r="A121" s="1391" t="s">
        <v>435</v>
      </c>
      <c r="B121" s="1391"/>
      <c r="C121" s="1391"/>
      <c r="D121" s="1391"/>
      <c r="E121" s="1391"/>
      <c r="F121" s="1391"/>
      <c r="G121" s="1391"/>
      <c r="H121" s="1391"/>
      <c r="I121" s="1391"/>
    </row>
    <row r="122" spans="1:10" ht="15.95" customHeight="1">
      <c r="A122" s="239"/>
      <c r="B122" s="238"/>
      <c r="C122" s="238"/>
      <c r="D122" s="238"/>
      <c r="E122" s="238"/>
      <c r="F122" s="238"/>
      <c r="G122" s="238"/>
      <c r="H122" s="238"/>
      <c r="I122" s="238"/>
    </row>
    <row r="123" spans="1:10" ht="31.5" customHeight="1">
      <c r="A123" s="241" t="s">
        <v>413</v>
      </c>
      <c r="B123" s="1394" t="s">
        <v>436</v>
      </c>
      <c r="C123" s="1394"/>
      <c r="D123" s="1394"/>
      <c r="E123" s="1394"/>
      <c r="F123" s="1394"/>
      <c r="G123" s="1394"/>
      <c r="H123" s="1394"/>
      <c r="I123" s="1394"/>
    </row>
    <row r="124" spans="1:10" ht="8.1" customHeight="1">
      <c r="A124" s="238"/>
      <c r="B124" s="244"/>
      <c r="C124" s="244"/>
      <c r="D124" s="244"/>
      <c r="E124" s="244"/>
      <c r="F124" s="244"/>
      <c r="G124" s="244"/>
      <c r="H124" s="244"/>
      <c r="I124" s="244"/>
    </row>
    <row r="125" spans="1:10" ht="39" customHeight="1">
      <c r="A125" s="241" t="s">
        <v>419</v>
      </c>
      <c r="B125" s="1394" t="s">
        <v>437</v>
      </c>
      <c r="C125" s="1394"/>
      <c r="D125" s="1394"/>
      <c r="E125" s="1394"/>
      <c r="F125" s="1394"/>
      <c r="G125" s="1394"/>
      <c r="H125" s="1394"/>
      <c r="I125" s="1394"/>
    </row>
    <row r="126" spans="1:10" ht="12" customHeight="1">
      <c r="A126" s="239"/>
      <c r="B126" s="238"/>
      <c r="C126" s="238"/>
      <c r="D126" s="238"/>
      <c r="E126" s="238"/>
      <c r="F126" s="238"/>
      <c r="G126" s="238"/>
      <c r="H126" s="238"/>
      <c r="I126" s="238"/>
    </row>
    <row r="127" spans="1:10" ht="16.5">
      <c r="A127" s="1391" t="s">
        <v>438</v>
      </c>
      <c r="B127" s="1391"/>
      <c r="C127" s="1391"/>
      <c r="D127" s="1391"/>
      <c r="E127" s="1391"/>
      <c r="F127" s="1391"/>
      <c r="G127" s="1391"/>
      <c r="H127" s="1391"/>
      <c r="I127" s="1391"/>
    </row>
    <row r="128" spans="1:10" ht="15.95" customHeight="1">
      <c r="A128" s="239"/>
      <c r="B128" s="238"/>
      <c r="C128" s="238"/>
      <c r="D128" s="238"/>
      <c r="E128" s="238"/>
      <c r="F128" s="238"/>
      <c r="G128" s="238"/>
      <c r="H128" s="238"/>
      <c r="I128" s="238"/>
    </row>
    <row r="129" spans="1:10" ht="75" customHeight="1">
      <c r="A129" s="1394" t="s">
        <v>824</v>
      </c>
      <c r="B129" s="1394"/>
      <c r="C129" s="1394"/>
      <c r="D129" s="1394"/>
      <c r="E129" s="1394"/>
      <c r="F129" s="1394"/>
      <c r="G129" s="1394"/>
      <c r="H129" s="1394"/>
      <c r="I129" s="1394"/>
    </row>
    <row r="130" spans="1:10" ht="12" customHeight="1">
      <c r="A130" s="239"/>
      <c r="B130" s="238"/>
      <c r="C130" s="238"/>
      <c r="D130" s="238"/>
      <c r="E130" s="238"/>
      <c r="F130" s="238"/>
      <c r="G130" s="238"/>
      <c r="H130" s="238"/>
      <c r="I130" s="238"/>
    </row>
    <row r="131" spans="1:10" ht="21.75" customHeight="1">
      <c r="A131" s="1391" t="s">
        <v>439</v>
      </c>
      <c r="B131" s="1391"/>
      <c r="C131" s="1391"/>
      <c r="D131" s="1391"/>
      <c r="E131" s="1391"/>
      <c r="F131" s="1391"/>
      <c r="G131" s="1391"/>
      <c r="H131" s="1391"/>
      <c r="I131" s="1391"/>
    </row>
    <row r="132" spans="1:10" ht="15.95" customHeight="1">
      <c r="A132" s="240"/>
      <c r="B132" s="238"/>
      <c r="C132" s="238"/>
      <c r="D132" s="238"/>
      <c r="E132" s="238"/>
      <c r="F132" s="238"/>
      <c r="G132" s="238"/>
      <c r="H132" s="238"/>
      <c r="I132" s="238"/>
    </row>
    <row r="133" spans="1:10" ht="57.75" customHeight="1">
      <c r="A133" s="241" t="s">
        <v>413</v>
      </c>
      <c r="B133" s="1394" t="s">
        <v>825</v>
      </c>
      <c r="C133" s="1394"/>
      <c r="D133" s="1394"/>
      <c r="E133" s="1394"/>
      <c r="F133" s="1394"/>
      <c r="G133" s="1394"/>
      <c r="H133" s="1394"/>
      <c r="I133" s="1394"/>
    </row>
    <row r="134" spans="1:10" ht="8.1" customHeight="1">
      <c r="A134" s="238"/>
      <c r="B134" s="244"/>
      <c r="C134" s="244"/>
      <c r="D134" s="244"/>
      <c r="E134" s="244"/>
      <c r="F134" s="244"/>
      <c r="G134" s="244"/>
      <c r="H134" s="244"/>
      <c r="I134" s="244"/>
    </row>
    <row r="135" spans="1:10" ht="114" customHeight="1">
      <c r="A135" s="241" t="s">
        <v>419</v>
      </c>
      <c r="B135" s="1394" t="s">
        <v>826</v>
      </c>
      <c r="C135" s="1394"/>
      <c r="D135" s="1394"/>
      <c r="E135" s="1394"/>
      <c r="F135" s="1394"/>
      <c r="G135" s="1394"/>
      <c r="H135" s="1394"/>
      <c r="I135" s="1394"/>
    </row>
    <row r="136" spans="1:10" ht="28.5" customHeight="1">
      <c r="A136" s="241"/>
      <c r="B136" s="232"/>
      <c r="C136" s="232"/>
      <c r="D136" s="232"/>
      <c r="E136" s="232"/>
      <c r="F136" s="232"/>
      <c r="G136" s="232"/>
      <c r="H136" s="232"/>
      <c r="I136" s="232"/>
    </row>
    <row r="137" spans="1:10" ht="24.95" customHeight="1">
      <c r="A137" s="241"/>
      <c r="B137" s="232"/>
      <c r="C137" s="232"/>
      <c r="D137" s="232"/>
      <c r="E137" s="232"/>
      <c r="F137" s="232"/>
      <c r="G137" s="232"/>
      <c r="H137" s="232"/>
      <c r="I137" s="232"/>
    </row>
    <row r="138" spans="1:10" ht="21" customHeight="1">
      <c r="A138" s="1298" t="s">
        <v>406</v>
      </c>
      <c r="B138" s="1298"/>
      <c r="C138" s="1298"/>
      <c r="D138" s="1298"/>
      <c r="E138" s="1392" t="s">
        <v>406</v>
      </c>
      <c r="F138" s="1392"/>
      <c r="G138" s="1392"/>
      <c r="H138" s="1392"/>
      <c r="I138" s="1392"/>
      <c r="J138" s="49"/>
    </row>
    <row r="139" spans="1:10" ht="33" customHeight="1">
      <c r="A139" s="1393" t="s">
        <v>407</v>
      </c>
      <c r="B139" s="1393"/>
      <c r="C139" s="1393"/>
      <c r="D139" s="1393"/>
      <c r="E139" s="1396" t="s">
        <v>408</v>
      </c>
      <c r="F139" s="1396"/>
      <c r="G139" s="1396"/>
      <c r="H139" s="1396"/>
      <c r="I139" s="1396"/>
      <c r="J139" s="49"/>
    </row>
    <row r="140" spans="1:10" ht="15.75">
      <c r="A140" s="234" t="s">
        <v>409</v>
      </c>
      <c r="B140" s="235"/>
      <c r="C140" s="235"/>
      <c r="D140" s="235"/>
      <c r="E140" s="235"/>
      <c r="F140" s="235"/>
      <c r="G140" s="235"/>
      <c r="H140" s="235"/>
      <c r="I140" s="236" t="s">
        <v>440</v>
      </c>
      <c r="J140" s="49"/>
    </row>
    <row r="141" spans="1:10" ht="15.75">
      <c r="A141" s="234"/>
      <c r="B141" s="235"/>
      <c r="C141" s="235"/>
      <c r="D141" s="235"/>
      <c r="E141" s="235"/>
      <c r="F141" s="235"/>
      <c r="G141" s="235"/>
      <c r="H141" s="235"/>
      <c r="I141" s="236"/>
      <c r="J141" s="49"/>
    </row>
    <row r="142" spans="1:10" ht="8.25" customHeight="1">
      <c r="A142" s="234"/>
      <c r="B142" s="235"/>
      <c r="C142" s="235"/>
      <c r="D142" s="235"/>
      <c r="E142" s="235"/>
      <c r="F142" s="235"/>
      <c r="G142" s="235"/>
      <c r="H142" s="235"/>
      <c r="I142" s="236"/>
      <c r="J142" s="49"/>
    </row>
    <row r="143" spans="1:10" ht="54" customHeight="1">
      <c r="A143" s="241" t="s">
        <v>431</v>
      </c>
      <c r="B143" s="1394" t="s">
        <v>836</v>
      </c>
      <c r="C143" s="1394"/>
      <c r="D143" s="1394"/>
      <c r="E143" s="1394"/>
      <c r="F143" s="1394"/>
      <c r="G143" s="1394"/>
      <c r="H143" s="1394"/>
      <c r="I143" s="1394"/>
    </row>
    <row r="144" spans="1:10" ht="12" customHeight="1">
      <c r="A144" s="241"/>
      <c r="B144" s="1394"/>
      <c r="C144" s="1394"/>
      <c r="D144" s="1394"/>
      <c r="E144" s="1394"/>
      <c r="F144" s="1394"/>
      <c r="G144" s="1394"/>
      <c r="H144" s="1394"/>
      <c r="I144" s="1394"/>
    </row>
    <row r="145" spans="1:10" ht="124.5" customHeight="1">
      <c r="A145" s="241" t="s">
        <v>441</v>
      </c>
      <c r="B145" s="1394" t="s">
        <v>827</v>
      </c>
      <c r="C145" s="1394"/>
      <c r="D145" s="1394"/>
      <c r="E145" s="1394"/>
      <c r="F145" s="1394"/>
      <c r="G145" s="1394"/>
      <c r="H145" s="1394"/>
      <c r="I145" s="1394"/>
    </row>
    <row r="146" spans="1:10" ht="12" customHeight="1">
      <c r="A146" s="241"/>
      <c r="B146" s="1394"/>
      <c r="C146" s="1394"/>
      <c r="D146" s="1394"/>
      <c r="E146" s="1394"/>
      <c r="F146" s="1394"/>
      <c r="G146" s="1394"/>
      <c r="H146" s="1394"/>
      <c r="I146" s="1394"/>
    </row>
    <row r="147" spans="1:10" ht="98.25" customHeight="1">
      <c r="A147" s="241" t="s">
        <v>442</v>
      </c>
      <c r="B147" s="1394" t="s">
        <v>828</v>
      </c>
      <c r="C147" s="1394"/>
      <c r="D147" s="1394"/>
      <c r="E147" s="1394"/>
      <c r="F147" s="1394"/>
      <c r="G147" s="1394"/>
      <c r="H147" s="1394"/>
      <c r="I147" s="1394"/>
    </row>
    <row r="148" spans="1:10" ht="12" customHeight="1">
      <c r="A148" s="241"/>
      <c r="B148" s="1394"/>
      <c r="C148" s="1394"/>
      <c r="D148" s="1394"/>
      <c r="E148" s="1394"/>
      <c r="F148" s="1394"/>
      <c r="G148" s="1394"/>
      <c r="H148" s="1394"/>
      <c r="I148" s="1394"/>
    </row>
    <row r="149" spans="1:10" ht="136.5" customHeight="1">
      <c r="A149" s="241" t="s">
        <v>443</v>
      </c>
      <c r="B149" s="1394" t="s">
        <v>829</v>
      </c>
      <c r="C149" s="1394"/>
      <c r="D149" s="1394"/>
      <c r="E149" s="1394"/>
      <c r="F149" s="1394"/>
      <c r="G149" s="1394"/>
      <c r="H149" s="1394"/>
      <c r="I149" s="1394"/>
    </row>
    <row r="150" spans="1:10" ht="12" customHeight="1">
      <c r="A150" s="241"/>
      <c r="B150" s="1394"/>
      <c r="C150" s="1394"/>
      <c r="D150" s="1394"/>
      <c r="E150" s="1394"/>
      <c r="F150" s="1394"/>
      <c r="G150" s="1394"/>
      <c r="H150" s="1394"/>
      <c r="I150" s="1394"/>
    </row>
    <row r="151" spans="1:10" ht="70.5" customHeight="1">
      <c r="A151" s="241" t="s">
        <v>444</v>
      </c>
      <c r="B151" s="1394" t="s">
        <v>445</v>
      </c>
      <c r="C151" s="1394"/>
      <c r="D151" s="1394"/>
      <c r="E151" s="1394"/>
      <c r="F151" s="1394"/>
      <c r="G151" s="1394"/>
      <c r="H151" s="1394"/>
      <c r="I151" s="1394"/>
    </row>
    <row r="152" spans="1:10" ht="12" customHeight="1">
      <c r="A152" s="241"/>
      <c r="B152" s="1394"/>
      <c r="C152" s="1394"/>
      <c r="D152" s="1394"/>
      <c r="E152" s="1394"/>
      <c r="F152" s="1394"/>
      <c r="G152" s="1394"/>
      <c r="H152" s="1394"/>
      <c r="I152" s="1394"/>
    </row>
    <row r="153" spans="1:10" ht="88.5" customHeight="1">
      <c r="A153" s="241" t="s">
        <v>446</v>
      </c>
      <c r="B153" s="1394" t="s">
        <v>830</v>
      </c>
      <c r="C153" s="1394"/>
      <c r="D153" s="1394"/>
      <c r="E153" s="1394"/>
      <c r="F153" s="1394"/>
      <c r="G153" s="1394"/>
      <c r="H153" s="1394"/>
      <c r="I153" s="1394"/>
    </row>
    <row r="154" spans="1:10" ht="51" customHeight="1">
      <c r="A154" s="241"/>
      <c r="B154" s="232"/>
      <c r="C154" s="232"/>
      <c r="D154" s="232"/>
      <c r="E154" s="232"/>
      <c r="F154" s="232"/>
      <c r="G154" s="232"/>
      <c r="H154" s="232"/>
      <c r="I154" s="232"/>
    </row>
    <row r="155" spans="1:10" ht="24.95" customHeight="1">
      <c r="A155" s="241"/>
      <c r="B155" s="232"/>
      <c r="C155" s="232"/>
      <c r="D155" s="232"/>
      <c r="E155" s="232"/>
      <c r="F155" s="232"/>
      <c r="G155" s="232"/>
      <c r="H155" s="232"/>
      <c r="I155" s="232"/>
    </row>
    <row r="156" spans="1:10" ht="21" customHeight="1">
      <c r="A156" s="1298" t="s">
        <v>406</v>
      </c>
      <c r="B156" s="1298"/>
      <c r="C156" s="1298"/>
      <c r="D156" s="1298"/>
      <c r="E156" s="1392" t="s">
        <v>406</v>
      </c>
      <c r="F156" s="1392"/>
      <c r="G156" s="1392"/>
      <c r="H156" s="1392"/>
      <c r="I156" s="1392"/>
      <c r="J156" s="49"/>
    </row>
    <row r="157" spans="1:10" ht="33" customHeight="1">
      <c r="A157" s="1393" t="s">
        <v>407</v>
      </c>
      <c r="B157" s="1393"/>
      <c r="C157" s="1393"/>
      <c r="D157" s="1393"/>
      <c r="E157" s="1396" t="s">
        <v>408</v>
      </c>
      <c r="F157" s="1396"/>
      <c r="G157" s="1396"/>
      <c r="H157" s="1396"/>
      <c r="I157" s="1396"/>
      <c r="J157" s="49"/>
    </row>
    <row r="158" spans="1:10" ht="15.75">
      <c r="A158" s="234" t="s">
        <v>409</v>
      </c>
      <c r="B158" s="235"/>
      <c r="C158" s="235"/>
      <c r="D158" s="235"/>
      <c r="E158" s="235"/>
      <c r="F158" s="235"/>
      <c r="G158" s="235"/>
      <c r="H158" s="235"/>
      <c r="I158" s="236" t="s">
        <v>447</v>
      </c>
      <c r="J158" s="49"/>
    </row>
    <row r="159" spans="1:10" ht="15.75">
      <c r="A159" s="234"/>
      <c r="B159" s="235"/>
      <c r="C159" s="235"/>
      <c r="D159" s="235"/>
      <c r="E159" s="235"/>
      <c r="F159" s="235"/>
      <c r="G159" s="235"/>
      <c r="H159" s="235"/>
      <c r="I159" s="236"/>
      <c r="J159" s="49"/>
    </row>
    <row r="160" spans="1:10" ht="58.5" customHeight="1">
      <c r="A160" s="241" t="s">
        <v>448</v>
      </c>
      <c r="B160" s="1394" t="s">
        <v>832</v>
      </c>
      <c r="C160" s="1394"/>
      <c r="D160" s="1394"/>
      <c r="E160" s="1394"/>
      <c r="F160" s="1394"/>
      <c r="G160" s="1394"/>
      <c r="H160" s="1394"/>
      <c r="I160" s="1394"/>
    </row>
    <row r="161" spans="1:9" ht="8.1" customHeight="1">
      <c r="A161" s="241"/>
      <c r="B161" s="238"/>
      <c r="C161" s="238"/>
      <c r="D161" s="238"/>
      <c r="E161" s="238"/>
      <c r="F161" s="238"/>
      <c r="G161" s="238"/>
      <c r="H161" s="238"/>
      <c r="I161" s="238"/>
    </row>
    <row r="162" spans="1:9" ht="16.5" customHeight="1">
      <c r="A162" s="241" t="s">
        <v>831</v>
      </c>
      <c r="B162" s="1394" t="s">
        <v>449</v>
      </c>
      <c r="C162" s="1394"/>
      <c r="D162" s="1394"/>
      <c r="E162" s="1394"/>
      <c r="F162" s="1394"/>
      <c r="G162" s="1394"/>
      <c r="H162" s="1394"/>
      <c r="I162" s="1394"/>
    </row>
    <row r="163" spans="1:9" ht="8.1" customHeight="1">
      <c r="A163" s="241"/>
      <c r="B163" s="238"/>
      <c r="C163" s="238"/>
      <c r="D163" s="238"/>
      <c r="E163" s="238"/>
      <c r="F163" s="238"/>
      <c r="G163" s="238"/>
      <c r="H163" s="238"/>
      <c r="I163" s="238"/>
    </row>
    <row r="164" spans="1:9" ht="8.1" customHeight="1">
      <c r="A164" s="241"/>
      <c r="B164" s="238"/>
      <c r="C164" s="238"/>
      <c r="D164" s="238"/>
      <c r="E164" s="238"/>
      <c r="F164" s="238"/>
      <c r="G164" s="238"/>
      <c r="H164" s="238"/>
      <c r="I164" s="238"/>
    </row>
    <row r="165" spans="1:9" ht="68.25" customHeight="1">
      <c r="A165" s="241" t="s">
        <v>450</v>
      </c>
      <c r="B165" s="1410" t="s">
        <v>451</v>
      </c>
      <c r="C165" s="1410"/>
      <c r="D165" s="1410"/>
      <c r="E165" s="1410"/>
      <c r="F165" s="1410"/>
      <c r="G165" s="1410"/>
      <c r="H165" s="1410"/>
      <c r="I165" s="1410"/>
    </row>
    <row r="166" spans="1:9" ht="8.1" customHeight="1">
      <c r="A166" s="239"/>
      <c r="B166" s="238"/>
      <c r="C166" s="238"/>
      <c r="D166" s="238"/>
      <c r="E166" s="238"/>
      <c r="F166" s="238"/>
      <c r="G166" s="238"/>
      <c r="H166" s="238"/>
      <c r="I166" s="238"/>
    </row>
    <row r="167" spans="1:9" ht="16.5">
      <c r="A167" s="1391" t="s">
        <v>452</v>
      </c>
      <c r="B167" s="1391"/>
      <c r="C167" s="1391"/>
      <c r="D167" s="1391"/>
      <c r="E167" s="1391"/>
      <c r="F167" s="1391"/>
      <c r="G167" s="1391"/>
      <c r="H167" s="1391"/>
      <c r="I167" s="1391"/>
    </row>
    <row r="168" spans="1:9" ht="8.1" customHeight="1">
      <c r="A168" s="239"/>
      <c r="B168" s="238"/>
      <c r="C168" s="238"/>
      <c r="D168" s="238"/>
      <c r="E168" s="238"/>
      <c r="F168" s="238"/>
      <c r="G168" s="238"/>
      <c r="H168" s="238"/>
      <c r="I168" s="238"/>
    </row>
    <row r="169" spans="1:9" ht="54.75" customHeight="1">
      <c r="A169" s="1394" t="s">
        <v>453</v>
      </c>
      <c r="B169" s="1394"/>
      <c r="C169" s="1394"/>
      <c r="D169" s="1394"/>
      <c r="E169" s="1394"/>
      <c r="F169" s="1394"/>
      <c r="G169" s="1394"/>
      <c r="H169" s="1394"/>
      <c r="I169" s="1394"/>
    </row>
    <row r="170" spans="1:9" ht="8.1" customHeight="1">
      <c r="A170" s="240"/>
      <c r="B170" s="238"/>
      <c r="C170" s="238"/>
      <c r="D170" s="238"/>
      <c r="E170" s="238"/>
      <c r="F170" s="238"/>
      <c r="G170" s="238"/>
      <c r="H170" s="238"/>
      <c r="I170" s="238"/>
    </row>
    <row r="171" spans="1:9" ht="16.5">
      <c r="A171" s="1391" t="s">
        <v>454</v>
      </c>
      <c r="B171" s="1391"/>
      <c r="C171" s="1391"/>
      <c r="D171" s="1391"/>
      <c r="E171" s="1391"/>
      <c r="F171" s="1391"/>
      <c r="G171" s="1391"/>
      <c r="H171" s="1391"/>
      <c r="I171" s="1391"/>
    </row>
    <row r="172" spans="1:9" ht="8.1" customHeight="1">
      <c r="A172" s="239"/>
      <c r="B172" s="238"/>
      <c r="C172" s="238"/>
      <c r="D172" s="238"/>
      <c r="E172" s="238"/>
      <c r="F172" s="238"/>
      <c r="G172" s="238"/>
      <c r="H172" s="238"/>
      <c r="I172" s="238"/>
    </row>
    <row r="173" spans="1:9" ht="63.75" customHeight="1">
      <c r="A173" s="241" t="s">
        <v>413</v>
      </c>
      <c r="B173" s="1394" t="s">
        <v>455</v>
      </c>
      <c r="C173" s="1394"/>
      <c r="D173" s="1394"/>
      <c r="E173" s="1394"/>
      <c r="F173" s="1394"/>
      <c r="G173" s="1394"/>
      <c r="H173" s="1394"/>
      <c r="I173" s="1394"/>
    </row>
    <row r="174" spans="1:9" ht="8.1" customHeight="1">
      <c r="A174" s="243"/>
      <c r="B174" s="238"/>
      <c r="C174" s="238"/>
      <c r="D174" s="238"/>
      <c r="E174" s="238"/>
      <c r="F174" s="238"/>
      <c r="G174" s="238"/>
      <c r="H174" s="238"/>
      <c r="I174" s="238"/>
    </row>
    <row r="175" spans="1:9" ht="36" customHeight="1">
      <c r="A175" s="241" t="s">
        <v>419</v>
      </c>
      <c r="B175" s="1394" t="s">
        <v>833</v>
      </c>
      <c r="C175" s="1394"/>
      <c r="D175" s="1394"/>
      <c r="E175" s="1394"/>
      <c r="F175" s="1394"/>
      <c r="G175" s="1394"/>
      <c r="H175" s="1394"/>
      <c r="I175" s="1394"/>
    </row>
    <row r="176" spans="1:9" ht="8.1" customHeight="1">
      <c r="A176" s="243"/>
      <c r="B176" s="238"/>
      <c r="C176" s="238"/>
      <c r="D176" s="238"/>
      <c r="E176" s="238"/>
      <c r="F176" s="238"/>
      <c r="G176" s="238"/>
      <c r="H176" s="238"/>
      <c r="I176" s="238"/>
    </row>
    <row r="177" spans="1:10" ht="52.5" customHeight="1">
      <c r="A177" s="241" t="s">
        <v>431</v>
      </c>
      <c r="B177" s="1394" t="s">
        <v>456</v>
      </c>
      <c r="C177" s="1394"/>
      <c r="D177" s="1394"/>
      <c r="E177" s="1394"/>
      <c r="F177" s="1394"/>
      <c r="G177" s="1394"/>
      <c r="H177" s="1394"/>
      <c r="I177" s="1394"/>
    </row>
    <row r="178" spans="1:10" ht="8.1" customHeight="1">
      <c r="A178" s="241"/>
      <c r="B178" s="238"/>
      <c r="C178" s="238"/>
      <c r="D178" s="238"/>
      <c r="E178" s="238"/>
      <c r="F178" s="238"/>
      <c r="G178" s="238"/>
      <c r="H178" s="238"/>
      <c r="I178" s="238"/>
    </row>
    <row r="179" spans="1:10" ht="49.5" customHeight="1">
      <c r="A179" s="241" t="s">
        <v>441</v>
      </c>
      <c r="B179" s="1394" t="s">
        <v>457</v>
      </c>
      <c r="C179" s="1394"/>
      <c r="D179" s="1394"/>
      <c r="E179" s="1394"/>
      <c r="F179" s="1394"/>
      <c r="G179" s="1394"/>
      <c r="H179" s="1394"/>
      <c r="I179" s="1394"/>
    </row>
    <row r="180" spans="1:10" ht="8.1" customHeight="1">
      <c r="A180" s="241"/>
      <c r="B180" s="238"/>
      <c r="C180" s="238"/>
      <c r="D180" s="238"/>
      <c r="E180" s="238"/>
      <c r="F180" s="238"/>
      <c r="G180" s="238"/>
      <c r="H180" s="238"/>
      <c r="I180" s="238"/>
    </row>
    <row r="181" spans="1:10" ht="24.75" customHeight="1">
      <c r="A181" s="241" t="s">
        <v>442</v>
      </c>
      <c r="B181" s="1411" t="s">
        <v>834</v>
      </c>
      <c r="C181" s="1411"/>
      <c r="D181" s="1411"/>
      <c r="E181" s="1411"/>
      <c r="F181" s="1411"/>
      <c r="G181" s="1411"/>
      <c r="H181" s="1411"/>
      <c r="I181" s="1411"/>
    </row>
    <row r="182" spans="1:10" ht="8.1" customHeight="1">
      <c r="A182" s="241"/>
      <c r="B182" s="238"/>
      <c r="C182" s="238"/>
      <c r="D182" s="238"/>
      <c r="E182" s="238"/>
      <c r="F182" s="238"/>
      <c r="G182" s="238"/>
      <c r="H182" s="238"/>
      <c r="I182" s="238"/>
    </row>
    <row r="183" spans="1:10" ht="88.5" customHeight="1">
      <c r="A183" s="241" t="s">
        <v>443</v>
      </c>
      <c r="B183" s="1394" t="s">
        <v>458</v>
      </c>
      <c r="C183" s="1394"/>
      <c r="D183" s="1394"/>
      <c r="E183" s="1394"/>
      <c r="F183" s="1394"/>
      <c r="G183" s="1394"/>
      <c r="H183" s="1394"/>
      <c r="I183" s="1394"/>
    </row>
    <row r="184" spans="1:10" ht="8.1" customHeight="1">
      <c r="A184" s="241"/>
      <c r="B184" s="238"/>
      <c r="C184" s="238"/>
      <c r="D184" s="238"/>
      <c r="E184" s="238"/>
      <c r="F184" s="238"/>
      <c r="G184" s="238"/>
      <c r="H184" s="238"/>
      <c r="I184" s="238"/>
    </row>
    <row r="185" spans="1:10" ht="72" customHeight="1">
      <c r="A185" s="241" t="s">
        <v>459</v>
      </c>
      <c r="B185" s="1394" t="s">
        <v>460</v>
      </c>
      <c r="C185" s="1394"/>
      <c r="D185" s="1394"/>
      <c r="E185" s="1394"/>
      <c r="F185" s="1394"/>
      <c r="G185" s="1394"/>
      <c r="H185" s="1394"/>
      <c r="I185" s="1394"/>
    </row>
    <row r="186" spans="1:10" ht="31.5" customHeight="1">
      <c r="A186" s="241"/>
      <c r="B186" s="232"/>
      <c r="C186" s="232"/>
      <c r="D186" s="232"/>
      <c r="E186" s="232"/>
      <c r="F186" s="232"/>
      <c r="G186" s="232"/>
      <c r="H186" s="232"/>
      <c r="I186" s="232"/>
    </row>
    <row r="187" spans="1:10" ht="31.5" customHeight="1">
      <c r="A187" s="241"/>
      <c r="B187" s="232"/>
      <c r="C187" s="232"/>
      <c r="D187" s="232"/>
      <c r="E187" s="232"/>
      <c r="F187" s="232"/>
      <c r="G187" s="232"/>
      <c r="H187" s="232"/>
      <c r="I187" s="232"/>
    </row>
    <row r="188" spans="1:10" ht="21" customHeight="1">
      <c r="A188" s="1298" t="s">
        <v>406</v>
      </c>
      <c r="B188" s="1298"/>
      <c r="C188" s="1298"/>
      <c r="D188" s="1298"/>
      <c r="E188" s="1392" t="s">
        <v>406</v>
      </c>
      <c r="F188" s="1392"/>
      <c r="G188" s="1392"/>
      <c r="H188" s="1392"/>
      <c r="I188" s="1392"/>
      <c r="J188" s="49"/>
    </row>
    <row r="189" spans="1:10" ht="33" customHeight="1">
      <c r="A189" s="1393" t="s">
        <v>407</v>
      </c>
      <c r="B189" s="1393"/>
      <c r="C189" s="1393"/>
      <c r="D189" s="1393"/>
      <c r="E189" s="1396" t="s">
        <v>408</v>
      </c>
      <c r="F189" s="1396"/>
      <c r="G189" s="1396"/>
      <c r="H189" s="1396"/>
      <c r="I189" s="1396"/>
      <c r="J189" s="49"/>
    </row>
    <row r="190" spans="1:10" ht="15.75">
      <c r="A190" s="234" t="s">
        <v>409</v>
      </c>
      <c r="B190" s="235"/>
      <c r="C190" s="235"/>
      <c r="D190" s="235"/>
      <c r="E190" s="235"/>
      <c r="F190" s="235"/>
      <c r="G190" s="235"/>
      <c r="H190" s="235"/>
      <c r="I190" s="236" t="s">
        <v>461</v>
      </c>
      <c r="J190" s="49"/>
    </row>
    <row r="191" spans="1:10" ht="15.75">
      <c r="A191" s="234"/>
      <c r="B191" s="235"/>
      <c r="C191" s="235"/>
      <c r="D191" s="235"/>
      <c r="E191" s="235"/>
      <c r="F191" s="235"/>
      <c r="G191" s="235"/>
      <c r="H191" s="235"/>
      <c r="I191" s="236"/>
      <c r="J191" s="49"/>
    </row>
    <row r="192" spans="1:10" ht="53.25" customHeight="1">
      <c r="A192" s="241" t="s">
        <v>444</v>
      </c>
      <c r="B192" s="1394" t="s">
        <v>462</v>
      </c>
      <c r="C192" s="1394"/>
      <c r="D192" s="1394"/>
      <c r="E192" s="1394"/>
      <c r="F192" s="1394"/>
      <c r="G192" s="1394"/>
      <c r="H192" s="1394"/>
      <c r="I192" s="1394"/>
    </row>
    <row r="193" spans="1:9" ht="15.75">
      <c r="A193" s="239"/>
      <c r="B193" s="238"/>
      <c r="C193" s="238"/>
      <c r="D193" s="238"/>
      <c r="E193" s="238"/>
      <c r="F193" s="238"/>
      <c r="G193" s="238"/>
      <c r="H193" s="238"/>
      <c r="I193" s="238"/>
    </row>
    <row r="194" spans="1:9" ht="21.95" customHeight="1">
      <c r="A194" s="238"/>
      <c r="B194" s="231"/>
      <c r="C194" s="245"/>
      <c r="D194" s="245"/>
      <c r="E194" s="245"/>
      <c r="F194" s="231"/>
      <c r="G194" s="245"/>
      <c r="H194" s="245"/>
      <c r="I194" s="245"/>
    </row>
    <row r="195" spans="1:9" ht="21.95" customHeight="1">
      <c r="A195" s="238"/>
      <c r="B195" s="246" t="s">
        <v>463</v>
      </c>
      <c r="C195" s="246"/>
      <c r="D195" s="246"/>
      <c r="E195" s="246"/>
      <c r="F195" s="246" t="s">
        <v>463</v>
      </c>
      <c r="G195" s="246"/>
      <c r="H195" s="246"/>
      <c r="I195" s="246"/>
    </row>
    <row r="196" spans="1:9" ht="35.25" customHeight="1">
      <c r="A196" s="238"/>
      <c r="B196" s="1412" t="s">
        <v>407</v>
      </c>
      <c r="C196" s="1412"/>
      <c r="D196" s="1412"/>
      <c r="E196" s="1412"/>
      <c r="F196" s="1412" t="s">
        <v>408</v>
      </c>
      <c r="G196" s="1412"/>
      <c r="H196" s="1412"/>
      <c r="I196" s="1412"/>
    </row>
    <row r="197" spans="1:9" ht="21.95" customHeight="1">
      <c r="A197" s="238"/>
      <c r="B197" s="247"/>
      <c r="C197" s="248"/>
      <c r="D197" s="248"/>
      <c r="E197" s="248"/>
      <c r="F197" s="249"/>
      <c r="G197" s="249"/>
      <c r="H197" s="249"/>
      <c r="I197" s="249"/>
    </row>
    <row r="198" spans="1:9" ht="21.95" customHeight="1">
      <c r="A198" s="238"/>
      <c r="B198" s="1298" t="s">
        <v>464</v>
      </c>
      <c r="C198" s="1298"/>
      <c r="D198" s="1298"/>
      <c r="E198" s="1298"/>
      <c r="F198" s="1298" t="s">
        <v>464</v>
      </c>
      <c r="G198" s="1298"/>
      <c r="H198" s="1298"/>
      <c r="I198" s="1298"/>
    </row>
    <row r="199" spans="1:9" ht="21.95" customHeight="1">
      <c r="A199" s="238"/>
      <c r="B199" s="231"/>
      <c r="C199" s="248"/>
      <c r="D199" s="248"/>
      <c r="E199" s="248"/>
      <c r="F199" s="231"/>
      <c r="G199" s="248"/>
      <c r="H199" s="248"/>
      <c r="I199" s="248"/>
    </row>
    <row r="200" spans="1:9" ht="21.95" customHeight="1">
      <c r="A200" s="238"/>
      <c r="B200" s="231"/>
      <c r="C200" s="248"/>
      <c r="D200" s="248"/>
      <c r="E200" s="248"/>
      <c r="F200" s="231"/>
      <c r="G200" s="248"/>
      <c r="H200" s="248"/>
      <c r="I200" s="248"/>
    </row>
    <row r="201" spans="1:9" ht="24.75" customHeight="1">
      <c r="A201" s="238"/>
      <c r="B201" s="235" t="s">
        <v>465</v>
      </c>
      <c r="C201" s="250"/>
      <c r="D201" s="235"/>
      <c r="E201" s="235"/>
      <c r="F201" s="1413" t="s">
        <v>465</v>
      </c>
      <c r="G201" s="1414"/>
      <c r="H201" s="1414"/>
      <c r="I201" s="1414"/>
    </row>
    <row r="202" spans="1:9" ht="21.95" customHeight="1">
      <c r="A202" s="238"/>
      <c r="B202" s="235" t="s">
        <v>5</v>
      </c>
      <c r="C202" s="250"/>
      <c r="D202" s="235"/>
      <c r="E202" s="235"/>
      <c r="F202" s="1413" t="s">
        <v>5</v>
      </c>
      <c r="G202" s="1414"/>
      <c r="H202" s="1414"/>
      <c r="I202" s="1414"/>
    </row>
    <row r="203" spans="1:9" ht="21.95" customHeight="1">
      <c r="A203" s="238"/>
      <c r="B203" s="246"/>
      <c r="C203" s="248"/>
      <c r="D203" s="248"/>
      <c r="E203" s="248"/>
      <c r="F203" s="246"/>
      <c r="G203" s="248"/>
      <c r="H203" s="248"/>
      <c r="I203" s="248"/>
    </row>
    <row r="204" spans="1:9" ht="21.95" customHeight="1">
      <c r="A204" s="238"/>
      <c r="B204" s="1298" t="s">
        <v>466</v>
      </c>
      <c r="C204" s="1298"/>
      <c r="D204" s="1298"/>
      <c r="E204" s="1298"/>
      <c r="F204" s="1298" t="s">
        <v>466</v>
      </c>
      <c r="G204" s="1298"/>
      <c r="H204" s="1298"/>
      <c r="I204" s="1298"/>
    </row>
    <row r="205" spans="1:9" ht="21.95" customHeight="1">
      <c r="A205" s="238"/>
      <c r="B205" s="235" t="s">
        <v>465</v>
      </c>
      <c r="C205" s="235"/>
      <c r="D205" s="235"/>
      <c r="E205" s="235"/>
      <c r="F205" s="235" t="s">
        <v>465</v>
      </c>
      <c r="G205" s="246"/>
      <c r="H205" s="246"/>
      <c r="I205" s="246"/>
    </row>
    <row r="206" spans="1:9" ht="21.95" customHeight="1">
      <c r="A206" s="238"/>
      <c r="B206" s="235" t="s">
        <v>5</v>
      </c>
      <c r="C206" s="235"/>
      <c r="D206" s="235"/>
      <c r="E206" s="235"/>
      <c r="F206" s="235" t="s">
        <v>5</v>
      </c>
      <c r="G206" s="238"/>
      <c r="H206" s="238"/>
      <c r="I206" s="238"/>
    </row>
    <row r="207" spans="1:9" ht="21.95" customHeight="1">
      <c r="A207" s="238"/>
      <c r="B207" s="238"/>
      <c r="C207" s="238"/>
      <c r="D207" s="238"/>
      <c r="E207" s="238"/>
      <c r="F207" s="238"/>
      <c r="G207" s="238"/>
      <c r="H207" s="238"/>
      <c r="I207" s="238"/>
    </row>
    <row r="208" spans="1:9" ht="21.95" customHeight="1">
      <c r="A208" s="238"/>
      <c r="B208" s="1298" t="s">
        <v>537</v>
      </c>
      <c r="C208" s="1298"/>
      <c r="D208" s="1298"/>
      <c r="E208" s="1298"/>
      <c r="F208" s="1298" t="s">
        <v>537</v>
      </c>
      <c r="G208" s="1298"/>
      <c r="H208" s="1298"/>
      <c r="I208" s="1298"/>
    </row>
    <row r="209" spans="1:9" ht="21.95" customHeight="1">
      <c r="A209" s="238"/>
      <c r="B209" s="235" t="s">
        <v>465</v>
      </c>
      <c r="C209" s="235"/>
      <c r="D209" s="235"/>
      <c r="E209" s="235"/>
      <c r="F209" s="235" t="s">
        <v>465</v>
      </c>
      <c r="G209" s="246"/>
      <c r="H209" s="246"/>
      <c r="I209" s="246"/>
    </row>
    <row r="210" spans="1:9" ht="21.95" customHeight="1">
      <c r="A210" s="238"/>
      <c r="B210" s="235" t="s">
        <v>5</v>
      </c>
      <c r="C210" s="235"/>
      <c r="D210" s="235"/>
      <c r="E210" s="235"/>
      <c r="F210" s="235" t="s">
        <v>5</v>
      </c>
      <c r="G210" s="238"/>
      <c r="H210" s="238"/>
      <c r="I210" s="238"/>
    </row>
    <row r="211" spans="1:9" ht="21.95" customHeight="1">
      <c r="A211" s="238"/>
      <c r="B211" s="235"/>
      <c r="C211" s="235"/>
      <c r="D211" s="235"/>
      <c r="E211" s="235"/>
      <c r="F211" s="235"/>
      <c r="G211" s="238"/>
      <c r="H211" s="238"/>
      <c r="I211" s="238"/>
    </row>
    <row r="212" spans="1:9" ht="21.95" customHeight="1">
      <c r="A212" s="238"/>
      <c r="B212" s="235"/>
      <c r="C212" s="235"/>
      <c r="D212" s="235"/>
      <c r="E212" s="235"/>
      <c r="F212" s="235"/>
      <c r="G212" s="238"/>
      <c r="H212" s="238"/>
      <c r="I212" s="238"/>
    </row>
    <row r="213" spans="1:9" ht="21.95" customHeight="1">
      <c r="A213" s="238"/>
      <c r="B213" s="235"/>
      <c r="C213" s="235"/>
      <c r="D213" s="235"/>
      <c r="E213" s="235"/>
      <c r="F213" s="235"/>
      <c r="G213" s="238"/>
      <c r="H213" s="238"/>
      <c r="I213" s="238"/>
    </row>
    <row r="214" spans="1:9" ht="21.95" customHeight="1">
      <c r="A214" s="238"/>
      <c r="B214" s="235"/>
      <c r="C214" s="235"/>
      <c r="D214" s="235"/>
      <c r="E214" s="235"/>
      <c r="F214" s="235"/>
      <c r="G214" s="238"/>
      <c r="H214" s="238"/>
      <c r="I214" s="238"/>
    </row>
    <row r="215" spans="1:9" ht="21.95" customHeight="1">
      <c r="A215" s="238"/>
      <c r="B215" s="235"/>
      <c r="C215" s="235"/>
      <c r="D215" s="235"/>
      <c r="E215" s="235"/>
      <c r="F215" s="235"/>
      <c r="G215" s="238"/>
      <c r="H215" s="238"/>
      <c r="I215" s="238"/>
    </row>
    <row r="216" spans="1:9" ht="21.95" customHeight="1">
      <c r="A216" s="238"/>
      <c r="B216" s="235"/>
      <c r="C216" s="235"/>
      <c r="D216" s="235"/>
      <c r="E216" s="235"/>
      <c r="F216" s="235"/>
      <c r="G216" s="238"/>
      <c r="H216" s="238"/>
      <c r="I216" s="238"/>
    </row>
    <row r="217" spans="1:9" ht="21.95" customHeight="1">
      <c r="A217" s="238"/>
      <c r="B217" s="235"/>
      <c r="C217" s="235"/>
      <c r="D217" s="235"/>
      <c r="E217" s="235"/>
      <c r="F217" s="235"/>
      <c r="G217" s="238"/>
      <c r="H217" s="238"/>
      <c r="I217" s="238"/>
    </row>
    <row r="218" spans="1:9" ht="21.95" customHeight="1">
      <c r="A218" s="238"/>
      <c r="B218" s="235"/>
      <c r="C218" s="235"/>
      <c r="D218" s="235"/>
      <c r="E218" s="235"/>
      <c r="F218" s="235"/>
      <c r="G218" s="238"/>
      <c r="H218" s="238"/>
      <c r="I218" s="238"/>
    </row>
    <row r="219" spans="1:9" ht="21.95" customHeight="1">
      <c r="A219" s="238"/>
      <c r="B219" s="235"/>
      <c r="C219" s="235"/>
      <c r="D219" s="235"/>
      <c r="E219" s="235"/>
      <c r="F219" s="235"/>
      <c r="G219" s="238"/>
      <c r="H219" s="238"/>
      <c r="I219" s="238"/>
    </row>
    <row r="220" spans="1:9" ht="21.95" customHeight="1">
      <c r="A220" s="238"/>
      <c r="B220" s="235"/>
      <c r="C220" s="235"/>
      <c r="D220" s="235"/>
      <c r="E220" s="235"/>
      <c r="F220" s="235"/>
      <c r="G220" s="238"/>
      <c r="H220" s="238"/>
      <c r="I220" s="238"/>
    </row>
    <row r="221" spans="1:9" ht="21.95" customHeight="1">
      <c r="A221" s="238"/>
      <c r="B221" s="235"/>
      <c r="C221" s="235"/>
      <c r="D221" s="235"/>
      <c r="E221" s="235"/>
      <c r="F221" s="235"/>
      <c r="G221" s="238"/>
      <c r="H221" s="238"/>
      <c r="I221" s="238"/>
    </row>
    <row r="222" spans="1:9" ht="21.95" customHeight="1">
      <c r="A222" s="238"/>
      <c r="B222" s="235"/>
      <c r="C222" s="235"/>
      <c r="D222" s="235"/>
      <c r="E222" s="235"/>
      <c r="F222" s="235"/>
      <c r="G222" s="238"/>
      <c r="H222" s="238"/>
      <c r="I222" s="238"/>
    </row>
    <row r="223" spans="1:9" ht="15.75" customHeight="1">
      <c r="A223" s="238"/>
      <c r="B223" s="235"/>
      <c r="C223" s="235"/>
      <c r="D223" s="235"/>
      <c r="E223" s="235"/>
      <c r="F223" s="235"/>
      <c r="G223" s="238"/>
      <c r="H223" s="238"/>
      <c r="I223" s="238"/>
    </row>
    <row r="224" spans="1:9" ht="15.75">
      <c r="A224" s="251"/>
      <c r="B224" s="251"/>
      <c r="C224" s="251"/>
      <c r="D224" s="251"/>
      <c r="E224" s="251"/>
      <c r="F224" s="251"/>
      <c r="G224" s="251"/>
      <c r="H224" s="251"/>
      <c r="I224" s="251"/>
    </row>
    <row r="225" spans="1:9" ht="15.75">
      <c r="A225" s="234" t="s">
        <v>409</v>
      </c>
      <c r="B225" s="235"/>
      <c r="C225" s="235"/>
      <c r="D225" s="235"/>
      <c r="E225" s="235"/>
      <c r="F225" s="235"/>
      <c r="G225" s="235"/>
      <c r="H225" s="235"/>
      <c r="I225" s="236" t="s">
        <v>467</v>
      </c>
    </row>
    <row r="226" spans="1:9" ht="15.75">
      <c r="A226" s="238"/>
      <c r="B226" s="238"/>
      <c r="C226" s="238"/>
      <c r="D226" s="238"/>
      <c r="E226" s="238"/>
      <c r="F226" s="238"/>
      <c r="G226" s="238"/>
      <c r="H226" s="238"/>
      <c r="I226" s="238"/>
    </row>
    <row r="227" spans="1:9" ht="15.75">
      <c r="A227" s="238"/>
      <c r="B227" s="238"/>
      <c r="C227" s="238"/>
      <c r="D227" s="238"/>
      <c r="E227" s="238"/>
      <c r="F227" s="238"/>
      <c r="G227" s="238"/>
      <c r="H227" s="238"/>
      <c r="I227" s="238"/>
    </row>
    <row r="228" spans="1:9" ht="15.75">
      <c r="A228" s="238"/>
      <c r="B228" s="238"/>
      <c r="C228" s="238"/>
      <c r="D228" s="238"/>
      <c r="E228" s="238"/>
      <c r="F228" s="238"/>
      <c r="G228" s="238"/>
      <c r="H228" s="238"/>
      <c r="I228" s="238"/>
    </row>
    <row r="229" spans="1:9" ht="15.75">
      <c r="A229" s="238"/>
      <c r="B229" s="238"/>
      <c r="C229" s="238"/>
      <c r="D229" s="238"/>
      <c r="E229" s="238"/>
      <c r="F229" s="238"/>
      <c r="G229" s="238"/>
      <c r="H229" s="238"/>
      <c r="I229" s="238"/>
    </row>
    <row r="230" spans="1:9" ht="15.75">
      <c r="A230" s="238"/>
      <c r="B230" s="238"/>
      <c r="C230" s="238"/>
      <c r="D230" s="238"/>
      <c r="E230" s="238"/>
      <c r="F230" s="238"/>
      <c r="G230" s="238"/>
      <c r="H230" s="238"/>
      <c r="I230" s="238"/>
    </row>
    <row r="231" spans="1:9" ht="15.75">
      <c r="A231" s="238"/>
      <c r="B231" s="238"/>
      <c r="C231" s="238"/>
      <c r="D231" s="238"/>
      <c r="E231" s="238"/>
      <c r="F231" s="238"/>
      <c r="G231" s="238"/>
      <c r="H231" s="238"/>
      <c r="I231" s="238"/>
    </row>
    <row r="232" spans="1:9" ht="15.75">
      <c r="A232" s="238"/>
      <c r="B232" s="238"/>
      <c r="C232" s="238"/>
      <c r="D232" s="238"/>
      <c r="E232" s="238"/>
      <c r="F232" s="238"/>
      <c r="G232" s="238"/>
      <c r="H232" s="238"/>
      <c r="I232" s="238"/>
    </row>
    <row r="233" spans="1:9" ht="15.75">
      <c r="A233" s="238"/>
      <c r="B233" s="238"/>
      <c r="C233" s="238"/>
      <c r="D233" s="238"/>
      <c r="E233" s="238"/>
      <c r="F233" s="238"/>
      <c r="G233" s="238"/>
      <c r="H233" s="238"/>
      <c r="I233" s="238"/>
    </row>
    <row r="234" spans="1:9" ht="15.75">
      <c r="A234" s="238"/>
      <c r="B234" s="238"/>
      <c r="C234" s="238"/>
      <c r="D234" s="238"/>
      <c r="E234" s="238"/>
      <c r="F234" s="238"/>
      <c r="G234" s="238"/>
      <c r="H234" s="238"/>
      <c r="I234" s="238"/>
    </row>
    <row r="235" spans="1:9" ht="15.75">
      <c r="A235" s="238"/>
      <c r="B235" s="238"/>
      <c r="C235" s="238"/>
      <c r="D235" s="238"/>
      <c r="E235" s="238"/>
      <c r="F235" s="238"/>
      <c r="G235" s="238"/>
      <c r="H235" s="238"/>
      <c r="I235" s="238"/>
    </row>
    <row r="236" spans="1:9" ht="15.75">
      <c r="A236" s="238"/>
      <c r="B236" s="238"/>
      <c r="C236" s="238"/>
      <c r="D236" s="238"/>
      <c r="E236" s="238"/>
      <c r="F236" s="238"/>
      <c r="G236" s="238"/>
      <c r="H236" s="238"/>
      <c r="I236" s="238"/>
    </row>
    <row r="237" spans="1:9" ht="15.75">
      <c r="A237" s="238"/>
      <c r="B237" s="238"/>
      <c r="C237" s="238"/>
      <c r="D237" s="238"/>
      <c r="E237" s="238"/>
      <c r="F237" s="238"/>
      <c r="G237" s="238"/>
      <c r="H237" s="238"/>
      <c r="I237" s="238"/>
    </row>
    <row r="238" spans="1:9" ht="15.75">
      <c r="A238" s="238"/>
      <c r="B238" s="238"/>
      <c r="C238" s="238"/>
      <c r="D238" s="238"/>
      <c r="E238" s="238"/>
      <c r="F238" s="238"/>
      <c r="G238" s="238"/>
      <c r="H238" s="238"/>
      <c r="I238" s="238"/>
    </row>
  </sheetData>
  <sheetProtection password="CBD2" sheet="1" objects="1" scenarios="1" formatColumns="0" formatRows="0" selectLockedCells="1"/>
  <customSheetViews>
    <customSheetView guid="{BCE30E3D-0C5D-4C23-ABC5-E7C2D3AC4971}" showPageBreaks="1" fitToPage="1" printArea="1" view="pageBreakPreview" topLeftCell="A4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9F341631-288D-49D9-8F81-65CCC818C9BA}"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4"/>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8"/>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9"/>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0"/>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11"/>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8"/>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9"/>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20"/>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21"/>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6"/>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7"/>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8"/>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9"/>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0"/>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1"/>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2"/>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3"/>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4"/>
      <headerFooter alignWithMargins="0">
        <oddFooter>&amp;C&amp;A</oddFooter>
      </headerFooter>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5"/>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6"/>
      <headerFooter alignWithMargins="0">
        <oddFooter>&amp;C&amp;A</oddFooter>
      </headerFooter>
    </customSheetView>
    <customSheetView guid="{4B898AE2-7356-489E-882D-EC3B09CB95AA}"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7"/>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8"/>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39"/>
  <headerFooter alignWithMargins="0">
    <oddFooter>&amp;C&amp;A</oddFooter>
  </headerFooter>
  <rowBreaks count="7" manualBreakCount="7">
    <brk id="49" max="8" man="1"/>
    <brk id="74" max="8" man="1"/>
    <brk id="94" max="8" man="1"/>
    <brk id="117" max="8" man="1"/>
    <brk id="140" max="8" man="1"/>
    <brk id="158" max="8" man="1"/>
    <brk id="190" max="8" man="1"/>
  </rowBreaks>
  <drawing r:id="rId4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indexed="24"/>
    <pageSetUpPr fitToPage="1"/>
  </sheetPr>
  <dimension ref="A1:AE124"/>
  <sheetViews>
    <sheetView showGridLines="0" view="pageBreakPreview" topLeftCell="A43" zoomScaleNormal="100" zoomScaleSheetLayoutView="100" workbookViewId="0">
      <selection activeCell="E55" sqref="E55"/>
    </sheetView>
  </sheetViews>
  <sheetFormatPr defaultColWidth="9.140625" defaultRowHeight="16.5"/>
  <cols>
    <col min="1" max="1" width="12.140625" style="16" customWidth="1"/>
    <col min="2" max="2" width="36.42578125" style="16" customWidth="1"/>
    <col min="3" max="3" width="11.42578125" style="16" customWidth="1"/>
    <col min="4" max="4" width="15.42578125" style="16" customWidth="1"/>
    <col min="5" max="5" width="39.28515625" style="29" customWidth="1"/>
    <col min="6" max="7" width="9.140625" style="187"/>
    <col min="8" max="8" width="0" style="187" hidden="1" customWidth="1"/>
    <col min="9" max="11" width="9.140625" style="187"/>
    <col min="12" max="12" width="0" style="187" hidden="1" customWidth="1"/>
    <col min="13" max="13" width="35.42578125" style="187" hidden="1" customWidth="1"/>
    <col min="14" max="14" width="0" style="187" hidden="1" customWidth="1"/>
    <col min="15" max="31" width="9.140625" style="187"/>
    <col min="32" max="16384" width="9.140625" style="12"/>
  </cols>
  <sheetData>
    <row r="1" spans="1:31" ht="24" customHeight="1">
      <c r="A1" s="1219" t="str">
        <f>'Attach 3(JV)'!A1</f>
        <v>Specification No. : 5002002361/TRANSFORMER/DOM/A00 - CC CS -1</v>
      </c>
      <c r="B1" s="1219"/>
      <c r="C1" s="1219"/>
      <c r="D1" s="1219"/>
      <c r="E1" s="328" t="str">
        <f>"Attachment-15 " &amp; 'Attach 3(JV)'!AT1</f>
        <v xml:space="preserve">Attachment-15 </v>
      </c>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row>
    <row r="2" spans="1:31" ht="12" customHeight="1"/>
    <row r="3" spans="1:31" ht="78.75" customHeight="1">
      <c r="A3" s="1349" t="str">
        <f>Basic!B1</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 s="1350"/>
      <c r="C3" s="1350"/>
      <c r="D3" s="1350"/>
      <c r="E3" s="1350"/>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row>
    <row r="4" spans="1:31">
      <c r="A4" s="15"/>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row>
    <row r="5" spans="1:31" ht="47.25" customHeight="1">
      <c r="A5" s="1367" t="s">
        <v>977</v>
      </c>
      <c r="B5" s="1367"/>
      <c r="C5" s="1367"/>
      <c r="D5" s="1367"/>
      <c r="E5" s="1367"/>
      <c r="F5" s="186"/>
      <c r="G5" s="186"/>
      <c r="H5" s="186"/>
      <c r="I5" s="186"/>
      <c r="J5" s="186"/>
      <c r="K5" s="186"/>
      <c r="L5" s="186"/>
      <c r="M5" s="186"/>
      <c r="N5" s="186"/>
      <c r="O5" s="186"/>
      <c r="P5" s="186"/>
      <c r="Q5" s="186"/>
      <c r="R5" s="186"/>
      <c r="S5" s="186"/>
      <c r="T5" s="186"/>
      <c r="U5" s="186"/>
      <c r="V5" s="186"/>
      <c r="W5" s="186"/>
      <c r="X5" s="186"/>
      <c r="Y5" s="186"/>
      <c r="Z5" s="186"/>
      <c r="AA5" s="186"/>
      <c r="AB5" s="186"/>
      <c r="AC5" s="186"/>
      <c r="AD5" s="186"/>
      <c r="AE5" s="186"/>
    </row>
    <row r="6" spans="1:31">
      <c r="A6" s="19"/>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row>
    <row r="7" spans="1:31" ht="20.100000000000001" customHeight="1">
      <c r="A7" s="20"/>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row>
    <row r="8" spans="1:31" ht="36" customHeight="1">
      <c r="A8" s="993" t="str">
        <f>'Attach 3(JV)'!A7</f>
        <v>Bidder’s Name and Address  :</v>
      </c>
      <c r="B8" s="993"/>
      <c r="C8" s="993"/>
      <c r="D8" s="993"/>
      <c r="E8" s="5" t="str">
        <f>'Attach 3(JV)'!E7</f>
        <v>To:</v>
      </c>
      <c r="F8" s="186"/>
      <c r="G8" s="186"/>
      <c r="H8" s="186"/>
      <c r="I8" s="186"/>
      <c r="J8" s="186"/>
      <c r="K8" s="186"/>
      <c r="L8" s="186"/>
      <c r="M8" s="186"/>
      <c r="N8" s="186"/>
      <c r="O8" s="186"/>
      <c r="P8" s="186"/>
      <c r="Q8" s="186"/>
      <c r="R8" s="186"/>
      <c r="S8" s="186"/>
      <c r="T8" s="186"/>
      <c r="U8" s="186"/>
      <c r="V8" s="186"/>
      <c r="W8" s="186"/>
      <c r="X8" s="186"/>
      <c r="Y8" s="186"/>
      <c r="Z8" s="186"/>
      <c r="AA8" s="186"/>
      <c r="AB8" s="186"/>
      <c r="AC8" s="186"/>
      <c r="AD8" s="186"/>
      <c r="AE8" s="186"/>
    </row>
    <row r="9" spans="1:31" ht="36" customHeight="1">
      <c r="A9" s="1299" t="str">
        <f>'Attach 3(JV)'!A8</f>
        <v/>
      </c>
      <c r="B9" s="1299"/>
      <c r="C9" s="458"/>
      <c r="D9" s="458"/>
      <c r="E9" s="57" t="str">
        <f>'Attach 3(JV)'!E8</f>
        <v>Contract Services</v>
      </c>
      <c r="F9" s="186"/>
      <c r="G9" s="186"/>
      <c r="H9" s="186"/>
      <c r="I9" s="186"/>
      <c r="J9" s="186"/>
      <c r="K9" s="186"/>
      <c r="L9" s="186"/>
      <c r="M9" s="186"/>
      <c r="N9" s="186"/>
      <c r="O9" s="186"/>
      <c r="P9" s="186"/>
      <c r="Q9" s="186"/>
      <c r="R9" s="186"/>
      <c r="S9" s="186"/>
      <c r="T9" s="186"/>
      <c r="U9" s="186"/>
      <c r="V9" s="186"/>
      <c r="W9" s="186"/>
      <c r="X9" s="186"/>
      <c r="Y9" s="186"/>
      <c r="Z9" s="186"/>
      <c r="AA9" s="186"/>
      <c r="AB9" s="186"/>
      <c r="AC9" s="186"/>
      <c r="AD9" s="186"/>
      <c r="AE9" s="186"/>
    </row>
    <row r="10" spans="1:31" ht="20.100000000000001" customHeight="1">
      <c r="A10" s="4" t="s">
        <v>345</v>
      </c>
      <c r="B10" s="1368">
        <f>'Attach 3(JV)'!B9:D9</f>
        <v>0</v>
      </c>
      <c r="C10" s="1368"/>
      <c r="D10" s="1368"/>
      <c r="E10" s="57" t="str">
        <f>'Attach 3(JV)'!E9</f>
        <v>Power Grid Corporation of India Ltd.,</v>
      </c>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c r="AD10" s="186"/>
      <c r="AE10" s="186"/>
    </row>
    <row r="11" spans="1:31" ht="20.100000000000001" customHeight="1">
      <c r="A11" s="4" t="s">
        <v>347</v>
      </c>
      <c r="B11" s="1297">
        <f>'Attach 3(JV)'!B10:D10</f>
        <v>0</v>
      </c>
      <c r="C11" s="1297"/>
      <c r="D11" s="1297"/>
      <c r="E11" s="57" t="str">
        <f>'Attach 3(JV)'!E10</f>
        <v>"Saudamini", Plot No. 2, Sector 29</v>
      </c>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c r="AD11" s="186"/>
      <c r="AE11" s="186"/>
    </row>
    <row r="12" spans="1:31" ht="17.25" customHeight="1">
      <c r="B12" s="1297">
        <f>'Attach 3(JV)'!B11:D11</f>
        <v>0</v>
      </c>
      <c r="C12" s="1297"/>
      <c r="D12" s="1297"/>
      <c r="E12" s="57" t="str">
        <f>'Attach 3(JV)'!E11</f>
        <v>Gurgaon (Haryana) - 122001</v>
      </c>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row>
    <row r="13" spans="1:31" ht="17.25" customHeight="1">
      <c r="A13" s="19"/>
      <c r="B13" s="1297">
        <f>'Attach 3(JV)'!B12</f>
        <v>0</v>
      </c>
      <c r="C13" s="1297"/>
      <c r="D13" s="1297"/>
      <c r="E13" s="57"/>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c r="AD13" s="186"/>
      <c r="AE13" s="186"/>
    </row>
    <row r="14" spans="1:31" ht="13.5" customHeight="1">
      <c r="A14" s="19"/>
      <c r="B14" s="1297"/>
      <c r="C14" s="1297"/>
      <c r="D14" s="1297"/>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row>
    <row r="15" spans="1:31" ht="17.25" customHeight="1">
      <c r="A15" s="16" t="s">
        <v>340</v>
      </c>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row>
    <row r="16" spans="1:31">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c r="AD16" s="186"/>
      <c r="AE16" s="186"/>
    </row>
    <row r="17" spans="1:31" ht="56.25" customHeight="1">
      <c r="A17" s="188" t="s">
        <v>393</v>
      </c>
      <c r="B17" s="1351" t="s">
        <v>394</v>
      </c>
      <c r="C17" s="1351"/>
      <c r="D17" s="1351"/>
      <c r="E17" s="1351"/>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c r="AD17" s="186"/>
      <c r="AE17" s="186"/>
    </row>
    <row r="18" spans="1:31" ht="16.5" customHeight="1">
      <c r="A18" s="189"/>
      <c r="B18" s="1437" t="s">
        <v>978</v>
      </c>
      <c r="C18" s="1437"/>
      <c r="D18" s="1437"/>
      <c r="E18" s="1437"/>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row>
    <row r="19" spans="1:31" ht="18.75">
      <c r="A19" s="189"/>
      <c r="B19" s="1444" t="s">
        <v>979</v>
      </c>
      <c r="C19" s="1445"/>
      <c r="D19" s="1446"/>
      <c r="E19" s="930"/>
      <c r="F19" s="186"/>
      <c r="G19" s="186"/>
      <c r="H19" s="186"/>
      <c r="I19" s="186"/>
      <c r="J19" s="186"/>
      <c r="K19" s="186"/>
      <c r="L19" s="186"/>
      <c r="M19" s="186"/>
      <c r="N19" s="186"/>
      <c r="O19" s="186"/>
      <c r="P19" s="186"/>
      <c r="Q19" s="186"/>
      <c r="R19" s="186"/>
      <c r="S19" s="186"/>
      <c r="T19" s="186"/>
      <c r="U19" s="186"/>
      <c r="V19" s="186"/>
      <c r="W19" s="186"/>
      <c r="X19" s="186"/>
      <c r="Y19" s="186"/>
      <c r="Z19" s="186"/>
      <c r="AA19" s="186"/>
      <c r="AB19" s="186"/>
      <c r="AC19" s="186"/>
      <c r="AD19" s="186"/>
      <c r="AE19" s="186"/>
    </row>
    <row r="20" spans="1:31" ht="18" customHeight="1">
      <c r="B20" s="1447" t="s">
        <v>980</v>
      </c>
      <c r="C20" s="1448"/>
      <c r="D20" s="1449"/>
      <c r="E20" s="116"/>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c r="AD20" s="186"/>
      <c r="AE20" s="186"/>
    </row>
    <row r="21" spans="1:31" ht="18" customHeight="1">
      <c r="B21" s="929" t="s">
        <v>981</v>
      </c>
      <c r="C21" s="281"/>
      <c r="D21" s="282"/>
      <c r="E21" s="11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AD21" s="186"/>
      <c r="AE21" s="186"/>
    </row>
    <row r="22" spans="1:31" ht="18" customHeight="1">
      <c r="A22" s="283"/>
      <c r="B22" s="1444" t="s">
        <v>982</v>
      </c>
      <c r="C22" s="1445"/>
      <c r="D22" s="1446"/>
      <c r="E22" s="116"/>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c r="AD22" s="186"/>
      <c r="AE22" s="186"/>
    </row>
    <row r="23" spans="1:31" ht="18" customHeight="1">
      <c r="A23" s="1441"/>
      <c r="B23" s="1442"/>
      <c r="C23" s="1442"/>
      <c r="D23" s="1442"/>
      <c r="E23" s="1442"/>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row>
    <row r="24" spans="1:31" ht="15.75">
      <c r="A24" s="190"/>
      <c r="B24" s="190"/>
      <c r="C24" s="190"/>
      <c r="D24" s="190"/>
      <c r="E24" s="190"/>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row>
    <row r="25" spans="1:31">
      <c r="B25" s="1443"/>
      <c r="C25" s="1443"/>
      <c r="D25" s="1443"/>
      <c r="E25" s="1443"/>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row>
    <row r="26" spans="1:31" ht="35.25" customHeight="1">
      <c r="A26" s="188" t="s">
        <v>395</v>
      </c>
      <c r="B26" s="1351" t="s">
        <v>130</v>
      </c>
      <c r="C26" s="1351"/>
      <c r="D26" s="1351"/>
      <c r="E26" s="1351"/>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c r="AD26" s="186"/>
      <c r="AE26" s="186"/>
    </row>
    <row r="27" spans="1:31" ht="36" customHeight="1">
      <c r="A27" s="163" t="s">
        <v>154</v>
      </c>
      <c r="B27" s="1056" t="s">
        <v>131</v>
      </c>
      <c r="C27" s="1056"/>
      <c r="D27" s="1056"/>
      <c r="E27" s="153">
        <f>B10</f>
        <v>0</v>
      </c>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row>
    <row r="28" spans="1:31" ht="18.95" customHeight="1">
      <c r="A28" s="164" t="s">
        <v>155</v>
      </c>
      <c r="B28" s="1418" t="s">
        <v>132</v>
      </c>
      <c r="C28" s="1418"/>
      <c r="D28" s="1418"/>
      <c r="E28" s="107"/>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row>
    <row r="29" spans="1:31" ht="18.95" customHeight="1">
      <c r="A29" s="165"/>
      <c r="B29" s="1418" t="s">
        <v>133</v>
      </c>
      <c r="C29" s="1418"/>
      <c r="D29" s="1418"/>
      <c r="E29" s="159"/>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row>
    <row r="30" spans="1:31" ht="18.95" customHeight="1">
      <c r="A30" s="165"/>
      <c r="B30" s="1418"/>
      <c r="C30" s="1418"/>
      <c r="D30" s="1418"/>
      <c r="E30" s="159"/>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row>
    <row r="31" spans="1:31" ht="18.95" customHeight="1">
      <c r="A31" s="165"/>
      <c r="B31" s="1418"/>
      <c r="C31" s="1418"/>
      <c r="D31" s="1418"/>
      <c r="E31" s="159"/>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row>
    <row r="32" spans="1:31" ht="18.95" customHeight="1">
      <c r="A32" s="165"/>
      <c r="B32" s="1418" t="s">
        <v>134</v>
      </c>
      <c r="C32" s="1418"/>
      <c r="D32" s="1418"/>
      <c r="E32" s="159"/>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row>
    <row r="33" spans="1:31" ht="18.95" customHeight="1">
      <c r="A33" s="165"/>
      <c r="B33" s="1418"/>
      <c r="C33" s="1418"/>
      <c r="D33" s="1418"/>
      <c r="E33" s="260"/>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row>
    <row r="34" spans="1:31" ht="18.95" customHeight="1">
      <c r="A34" s="165"/>
      <c r="B34" s="1418"/>
      <c r="C34" s="1418"/>
      <c r="D34" s="1418"/>
      <c r="E34" s="260"/>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row>
    <row r="35" spans="1:31" ht="18.95" customHeight="1">
      <c r="A35" s="165"/>
      <c r="B35" s="1418" t="s">
        <v>135</v>
      </c>
      <c r="C35" s="1418"/>
      <c r="D35" s="1418"/>
      <c r="E35" s="260"/>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row>
    <row r="36" spans="1:31" ht="18.95" customHeight="1">
      <c r="A36" s="165"/>
      <c r="B36" s="1418"/>
      <c r="C36" s="1418"/>
      <c r="D36" s="1418"/>
      <c r="E36" s="159"/>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row>
    <row r="37" spans="1:31" ht="18.95" customHeight="1">
      <c r="A37" s="191"/>
      <c r="B37" s="1423"/>
      <c r="C37" s="1423"/>
      <c r="D37" s="1423"/>
      <c r="E37" s="160"/>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row>
    <row r="38" spans="1:31" ht="18.95" customHeight="1">
      <c r="A38" s="164" t="s">
        <v>572</v>
      </c>
      <c r="B38" s="1422" t="s">
        <v>136</v>
      </c>
      <c r="C38" s="1422"/>
      <c r="D38" s="1422"/>
      <c r="E38" s="1435"/>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row>
    <row r="39" spans="1:31" ht="60.75" customHeight="1">
      <c r="A39" s="191"/>
      <c r="B39" s="1438" t="s">
        <v>137</v>
      </c>
      <c r="C39" s="1439"/>
      <c r="D39" s="1440"/>
      <c r="E39" s="143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row>
    <row r="40" spans="1:31" ht="93" customHeight="1">
      <c r="A40" s="1312" t="s">
        <v>573</v>
      </c>
      <c r="B40" s="1419" t="s">
        <v>575</v>
      </c>
      <c r="C40" s="1420"/>
      <c r="D40" s="1421"/>
      <c r="E40" s="469"/>
      <c r="F40" s="186"/>
      <c r="G40" s="186"/>
      <c r="H40" s="186"/>
      <c r="I40" s="186"/>
      <c r="J40" s="186"/>
      <c r="K40" s="186"/>
      <c r="L40" s="186"/>
      <c r="M40" s="186" t="str">
        <f>IF('Names of Bidder'!D15="Yes","Yes","No")</f>
        <v>No</v>
      </c>
      <c r="N40" s="186"/>
      <c r="O40" s="186"/>
      <c r="P40" s="186"/>
      <c r="Q40" s="186"/>
      <c r="R40" s="186"/>
      <c r="S40" s="186"/>
      <c r="T40" s="186"/>
      <c r="U40" s="186"/>
      <c r="V40" s="186"/>
      <c r="W40" s="186"/>
      <c r="X40" s="186"/>
      <c r="Y40" s="186"/>
      <c r="Z40" s="186"/>
      <c r="AA40" s="186"/>
      <c r="AB40" s="186"/>
      <c r="AC40" s="186"/>
      <c r="AD40" s="186"/>
      <c r="AE40" s="186"/>
    </row>
    <row r="41" spans="1:31" ht="22.5" customHeight="1">
      <c r="A41" s="1313"/>
      <c r="B41" s="1451"/>
      <c r="C41" s="1219"/>
      <c r="D41" s="1452"/>
      <c r="E41" s="465"/>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row>
    <row r="42" spans="1:31" ht="60.75" customHeight="1">
      <c r="A42" s="334" t="s">
        <v>574</v>
      </c>
      <c r="B42" s="1444" t="s">
        <v>576</v>
      </c>
      <c r="C42" s="1445"/>
      <c r="D42" s="1446"/>
      <c r="E42" s="464"/>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row>
    <row r="43" spans="1:31" ht="114.75" customHeight="1">
      <c r="A43" s="466" t="s">
        <v>711</v>
      </c>
      <c r="B43" s="1419" t="s">
        <v>712</v>
      </c>
      <c r="C43" s="1420"/>
      <c r="D43" s="1421"/>
      <c r="E43" s="469"/>
      <c r="F43" s="186"/>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row>
    <row r="44" spans="1:31" ht="21.75" customHeight="1">
      <c r="A44" s="599" t="s">
        <v>156</v>
      </c>
      <c r="B44" s="1432" t="s">
        <v>138</v>
      </c>
      <c r="C44" s="1433"/>
      <c r="D44" s="1434"/>
      <c r="E44" s="82"/>
      <c r="F44" s="186"/>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row>
    <row r="45" spans="1:31" ht="24.75" customHeight="1">
      <c r="A45" s="599" t="s">
        <v>157</v>
      </c>
      <c r="B45" s="1416" t="s">
        <v>516</v>
      </c>
      <c r="C45" s="1416"/>
      <c r="D45" s="1416"/>
      <c r="E45" s="82"/>
      <c r="F45" s="186"/>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row>
    <row r="46" spans="1:31" ht="44.25" customHeight="1">
      <c r="A46" s="331" t="s">
        <v>517</v>
      </c>
      <c r="B46" s="1416" t="s">
        <v>518</v>
      </c>
      <c r="C46" s="1416"/>
      <c r="D46" s="1416"/>
      <c r="E46" s="82"/>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row>
    <row r="47" spans="1:31" ht="36.75" customHeight="1">
      <c r="A47" s="331"/>
      <c r="B47" s="1416" t="s">
        <v>519</v>
      </c>
      <c r="C47" s="1416"/>
      <c r="D47" s="1416"/>
      <c r="E47" s="332" t="s">
        <v>520</v>
      </c>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row>
    <row r="48" spans="1:31" ht="17.100000000000001" customHeight="1">
      <c r="A48" s="331" t="s">
        <v>521</v>
      </c>
      <c r="B48" s="1338"/>
      <c r="C48" s="1417"/>
      <c r="D48" s="1339"/>
      <c r="E48" s="82"/>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row>
    <row r="49" spans="1:31" ht="17.100000000000001" customHeight="1">
      <c r="A49" s="331" t="s">
        <v>26</v>
      </c>
      <c r="B49" s="1338"/>
      <c r="C49" s="1417"/>
      <c r="D49" s="1339"/>
      <c r="E49" s="82"/>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row>
    <row r="50" spans="1:31" ht="17.100000000000001" customHeight="1">
      <c r="A50" s="331" t="s">
        <v>472</v>
      </c>
      <c r="B50" s="1338"/>
      <c r="C50" s="1417"/>
      <c r="D50" s="1339"/>
      <c r="E50" s="82"/>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row>
    <row r="51" spans="1:31" ht="66.75" customHeight="1">
      <c r="A51" s="331" t="s">
        <v>474</v>
      </c>
      <c r="B51" s="1416" t="s">
        <v>522</v>
      </c>
      <c r="C51" s="1416"/>
      <c r="D51" s="1416"/>
      <c r="E51" s="333"/>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row>
    <row r="52" spans="1:31" ht="17.100000000000001" customHeight="1">
      <c r="A52" s="331"/>
      <c r="B52" s="1416" t="s">
        <v>519</v>
      </c>
      <c r="C52" s="1416"/>
      <c r="D52" s="1416"/>
      <c r="E52" s="332" t="s">
        <v>520</v>
      </c>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row>
    <row r="53" spans="1:31" ht="17.100000000000001" customHeight="1">
      <c r="A53" s="331" t="s">
        <v>521</v>
      </c>
      <c r="B53" s="1338"/>
      <c r="C53" s="1417"/>
      <c r="D53" s="1339"/>
      <c r="E53" s="82"/>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row>
    <row r="54" spans="1:31" ht="17.100000000000001" customHeight="1">
      <c r="A54" s="331" t="s">
        <v>26</v>
      </c>
      <c r="B54" s="1338"/>
      <c r="C54" s="1417"/>
      <c r="D54" s="1339"/>
      <c r="E54" s="82"/>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row>
    <row r="55" spans="1:31" ht="17.100000000000001" customHeight="1">
      <c r="A55" s="331" t="s">
        <v>472</v>
      </c>
      <c r="B55" s="1338"/>
      <c r="C55" s="1417"/>
      <c r="D55" s="1339"/>
      <c r="E55" s="82"/>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row>
    <row r="56" spans="1:31" ht="17.100000000000001" customHeight="1">
      <c r="A56" s="334" t="s">
        <v>523</v>
      </c>
      <c r="B56" s="1338"/>
      <c r="C56" s="1417"/>
      <c r="D56" s="1339"/>
      <c r="E56" s="82"/>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row>
    <row r="57" spans="1:31" ht="17.100000000000001" customHeight="1">
      <c r="A57" s="331" t="s">
        <v>473</v>
      </c>
      <c r="B57" s="1338"/>
      <c r="C57" s="1417"/>
      <c r="D57" s="1339"/>
      <c r="E57" s="82"/>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row>
    <row r="58" spans="1:31" ht="17.100000000000001" customHeight="1">
      <c r="A58" s="334" t="s">
        <v>478</v>
      </c>
      <c r="B58" s="1338"/>
      <c r="C58" s="1417"/>
      <c r="D58" s="1339"/>
      <c r="E58" s="82"/>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row>
    <row r="59" spans="1:31" ht="17.100000000000001" customHeight="1">
      <c r="A59" s="599">
        <v>6</v>
      </c>
      <c r="B59" s="1428" t="s">
        <v>139</v>
      </c>
      <c r="C59" s="1428"/>
      <c r="D59" s="1428"/>
      <c r="E59" s="82"/>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row>
    <row r="60" spans="1:31" ht="17.100000000000001" customHeight="1">
      <c r="A60" s="36">
        <v>7</v>
      </c>
      <c r="B60" s="1418" t="s">
        <v>140</v>
      </c>
      <c r="C60" s="1418"/>
      <c r="D60" s="1418"/>
      <c r="E60" s="82"/>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row>
    <row r="61" spans="1:31" ht="17.100000000000001" customHeight="1">
      <c r="A61" s="106"/>
      <c r="B61" s="1418"/>
      <c r="C61" s="1418"/>
      <c r="D61" s="1418"/>
      <c r="E61" s="159"/>
      <c r="F61" s="186"/>
      <c r="G61" s="186"/>
      <c r="H61" s="186"/>
      <c r="I61" s="186"/>
      <c r="J61" s="186"/>
      <c r="K61" s="186"/>
      <c r="L61" s="186"/>
      <c r="M61" s="186"/>
      <c r="N61" s="186"/>
      <c r="O61" s="186"/>
      <c r="P61" s="186"/>
      <c r="Q61" s="186"/>
      <c r="R61" s="186"/>
      <c r="S61" s="186"/>
      <c r="T61" s="186"/>
      <c r="U61" s="186"/>
      <c r="V61" s="186"/>
      <c r="W61" s="186"/>
      <c r="X61" s="186"/>
      <c r="Y61" s="186"/>
      <c r="Z61" s="186"/>
      <c r="AA61" s="186"/>
      <c r="AB61" s="186"/>
      <c r="AC61" s="186"/>
      <c r="AD61" s="186"/>
      <c r="AE61" s="186"/>
    </row>
    <row r="62" spans="1:31" ht="17.100000000000001" customHeight="1">
      <c r="A62" s="99"/>
      <c r="B62" s="1423"/>
      <c r="C62" s="1423"/>
      <c r="D62" s="1423"/>
      <c r="E62" s="160"/>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row>
    <row r="63" spans="1:31" ht="17.100000000000001" customHeight="1">
      <c r="A63" s="106">
        <v>8</v>
      </c>
      <c r="B63" s="1415" t="s">
        <v>141</v>
      </c>
      <c r="C63" s="1415"/>
      <c r="D63" s="1415"/>
      <c r="E63" s="161"/>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row>
    <row r="64" spans="1:31" ht="17.100000000000001" customHeight="1">
      <c r="A64" s="106"/>
      <c r="B64" s="1418" t="s">
        <v>168</v>
      </c>
      <c r="C64" s="1418"/>
      <c r="D64" s="1418"/>
      <c r="E64" s="159"/>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row>
    <row r="65" spans="1:31" ht="17.100000000000001" customHeight="1">
      <c r="A65" s="36">
        <v>9</v>
      </c>
      <c r="B65" s="1429" t="s">
        <v>151</v>
      </c>
      <c r="C65" s="1430"/>
      <c r="D65" s="1431"/>
      <c r="E65" s="162"/>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row>
    <row r="66" spans="1:31" ht="17.100000000000001" customHeight="1">
      <c r="A66" s="106"/>
      <c r="B66" s="1418" t="s">
        <v>142</v>
      </c>
      <c r="C66" s="1418"/>
      <c r="D66" s="1418"/>
      <c r="E66" s="159"/>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row>
    <row r="67" spans="1:31" ht="17.100000000000001" customHeight="1">
      <c r="A67" s="106"/>
      <c r="B67" s="1418" t="s">
        <v>143</v>
      </c>
      <c r="C67" s="1418"/>
      <c r="D67" s="1418"/>
      <c r="E67" s="159"/>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row>
    <row r="68" spans="1:31" ht="17.100000000000001" customHeight="1">
      <c r="A68" s="99"/>
      <c r="B68" s="1423" t="s">
        <v>144</v>
      </c>
      <c r="C68" s="1423"/>
      <c r="D68" s="1423"/>
      <c r="E68" s="160"/>
      <c r="F68" s="186"/>
      <c r="G68" s="186"/>
      <c r="H68" s="186"/>
      <c r="I68" s="186"/>
      <c r="J68" s="186"/>
      <c r="K68" s="186"/>
      <c r="L68" s="186"/>
      <c r="M68" s="186"/>
      <c r="N68" s="186"/>
      <c r="O68" s="186"/>
      <c r="P68" s="186"/>
      <c r="Q68" s="186"/>
      <c r="R68" s="186"/>
      <c r="S68" s="186"/>
      <c r="T68" s="186"/>
      <c r="U68" s="186"/>
      <c r="V68" s="186"/>
      <c r="W68" s="186"/>
      <c r="X68" s="186"/>
      <c r="Y68" s="186"/>
      <c r="Z68" s="186"/>
      <c r="AA68" s="186"/>
      <c r="AB68" s="186"/>
      <c r="AC68" s="186"/>
      <c r="AD68" s="186"/>
      <c r="AE68" s="186"/>
    </row>
    <row r="69" spans="1:31" ht="17.100000000000001" customHeight="1">
      <c r="A69" s="36">
        <v>10</v>
      </c>
      <c r="B69" s="1424" t="s">
        <v>145</v>
      </c>
      <c r="C69" s="1424"/>
      <c r="D69" s="1424"/>
      <c r="E69" s="162"/>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row>
    <row r="70" spans="1:31" ht="17.100000000000001" customHeight="1">
      <c r="A70" s="106"/>
      <c r="B70" s="1418" t="s">
        <v>146</v>
      </c>
      <c r="C70" s="1418"/>
      <c r="D70" s="1418"/>
      <c r="E70" s="159"/>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186"/>
      <c r="AE70" s="186"/>
    </row>
    <row r="71" spans="1:31" ht="17.100000000000001" customHeight="1">
      <c r="A71" s="106"/>
      <c r="B71" s="1418" t="s">
        <v>147</v>
      </c>
      <c r="C71" s="1418"/>
      <c r="D71" s="1418"/>
      <c r="E71" s="159"/>
      <c r="F71" s="186"/>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row>
    <row r="72" spans="1:31" ht="17.100000000000001" customHeight="1">
      <c r="A72" s="106"/>
      <c r="B72" s="1418"/>
      <c r="C72" s="1418"/>
      <c r="D72" s="1418"/>
      <c r="E72" s="159"/>
      <c r="F72" s="186"/>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c r="AE72" s="186"/>
    </row>
    <row r="73" spans="1:31" ht="17.100000000000001" customHeight="1">
      <c r="A73" s="106"/>
      <c r="B73" s="1418"/>
      <c r="C73" s="1418"/>
      <c r="D73" s="1418"/>
      <c r="E73" s="159"/>
      <c r="F73" s="186"/>
      <c r="G73" s="186"/>
      <c r="H73" s="192">
        <v>2</v>
      </c>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row>
    <row r="74" spans="1:31" ht="17.100000000000001" customHeight="1">
      <c r="A74" s="106"/>
      <c r="B74" s="1418" t="s">
        <v>148</v>
      </c>
      <c r="C74" s="1418"/>
      <c r="D74" s="1418"/>
      <c r="E74" s="159"/>
      <c r="F74" s="186"/>
      <c r="G74" s="186"/>
      <c r="H74" s="186"/>
      <c r="I74" s="186"/>
      <c r="J74" s="186"/>
      <c r="K74" s="186"/>
      <c r="L74" s="186"/>
      <c r="M74" s="186"/>
      <c r="N74" s="186"/>
      <c r="O74" s="186"/>
      <c r="P74" s="186"/>
      <c r="Q74" s="186"/>
      <c r="R74" s="186"/>
      <c r="S74" s="186"/>
      <c r="T74" s="186"/>
      <c r="U74" s="186"/>
      <c r="V74" s="186"/>
      <c r="W74" s="186"/>
      <c r="X74" s="186"/>
      <c r="Y74" s="186"/>
      <c r="Z74" s="86"/>
      <c r="AA74" s="86"/>
      <c r="AB74" s="86"/>
    </row>
    <row r="75" spans="1:31" ht="17.100000000000001" customHeight="1">
      <c r="A75" s="106"/>
      <c r="B75" s="1418" t="s">
        <v>149</v>
      </c>
      <c r="C75" s="1418"/>
      <c r="D75" s="1418"/>
      <c r="E75" s="159"/>
      <c r="Z75" s="86"/>
      <c r="AA75" s="86"/>
      <c r="AB75" s="86"/>
    </row>
    <row r="76" spans="1:31" ht="18.95" customHeight="1">
      <c r="A76" s="106"/>
      <c r="B76" s="1425" t="s">
        <v>149</v>
      </c>
      <c r="C76" s="1426"/>
      <c r="D76" s="1427"/>
      <c r="E76" s="174" t="str">
        <f>IF(H73=1,"Saving Account","Current Account")</f>
        <v>Current Account</v>
      </c>
      <c r="Z76" s="86"/>
      <c r="AA76" s="86"/>
      <c r="AB76" s="86"/>
    </row>
    <row r="77" spans="1:31" ht="33" customHeight="1">
      <c r="A77" s="84">
        <v>11</v>
      </c>
      <c r="B77" s="1056" t="s">
        <v>150</v>
      </c>
      <c r="C77" s="1056"/>
      <c r="D77" s="1056"/>
      <c r="E77" s="82"/>
    </row>
    <row r="78" spans="1:31" ht="48" customHeight="1">
      <c r="A78" s="84">
        <v>12</v>
      </c>
      <c r="B78" s="1056" t="s">
        <v>159</v>
      </c>
      <c r="C78" s="1056"/>
      <c r="D78" s="1056"/>
      <c r="E78" s="82"/>
    </row>
    <row r="79" spans="1:31" ht="50.25" customHeight="1">
      <c r="A79" s="1370" t="s">
        <v>158</v>
      </c>
      <c r="B79" s="1370"/>
      <c r="C79" s="1370"/>
      <c r="D79" s="1370"/>
      <c r="E79" s="1370"/>
    </row>
    <row r="80" spans="1:31">
      <c r="A80" s="1453"/>
      <c r="B80" s="1453"/>
      <c r="C80" s="1453"/>
      <c r="D80" s="1453"/>
      <c r="E80" s="1453"/>
    </row>
    <row r="81" spans="1:5" ht="15">
      <c r="A81" s="1086" t="s">
        <v>577</v>
      </c>
      <c r="B81" s="1086"/>
      <c r="C81" s="1086"/>
      <c r="D81" s="1086"/>
      <c r="E81" s="1086"/>
    </row>
    <row r="82" spans="1:5" ht="15">
      <c r="A82" s="1450"/>
      <c r="B82" s="1450"/>
      <c r="C82" s="1450"/>
      <c r="D82" s="1450"/>
      <c r="E82" s="1450"/>
    </row>
    <row r="83" spans="1:5" ht="15">
      <c r="A83" s="1086" t="s">
        <v>578</v>
      </c>
      <c r="B83" s="1086"/>
      <c r="C83" s="1086"/>
      <c r="D83" s="1086"/>
      <c r="E83" s="1086"/>
    </row>
    <row r="84" spans="1:5" ht="15">
      <c r="A84" s="1450"/>
      <c r="B84" s="1450"/>
      <c r="C84" s="1450"/>
      <c r="D84" s="1450"/>
      <c r="E84" s="1450"/>
    </row>
    <row r="85" spans="1:5" ht="15">
      <c r="A85" s="1454" t="s">
        <v>579</v>
      </c>
      <c r="B85" s="1454"/>
      <c r="C85" s="1454"/>
      <c r="D85" s="1454"/>
      <c r="E85" s="1454"/>
    </row>
    <row r="86" spans="1:5" ht="15">
      <c r="A86" s="1454" t="s">
        <v>580</v>
      </c>
      <c r="B86" s="1454"/>
      <c r="C86" s="1454"/>
      <c r="D86" s="1454"/>
      <c r="E86" s="1454"/>
    </row>
    <row r="87" spans="1:5" ht="15">
      <c r="A87" s="1454" t="s">
        <v>581</v>
      </c>
      <c r="B87" s="1454"/>
      <c r="C87" s="1454"/>
      <c r="D87" s="1454"/>
      <c r="E87" s="1454"/>
    </row>
    <row r="88" spans="1:5" ht="15">
      <c r="A88" s="1450"/>
      <c r="B88" s="1450"/>
      <c r="C88" s="1450"/>
      <c r="D88" s="1450"/>
      <c r="E88" s="1450"/>
    </row>
    <row r="89" spans="1:5" ht="32.25" customHeight="1">
      <c r="A89" s="1086" t="s">
        <v>582</v>
      </c>
      <c r="B89" s="1086"/>
      <c r="C89" s="1086"/>
      <c r="D89" s="1086"/>
      <c r="E89" s="1086"/>
    </row>
    <row r="90" spans="1:5">
      <c r="A90" s="48"/>
      <c r="B90" s="48"/>
      <c r="C90" s="48"/>
      <c r="D90" s="467"/>
      <c r="E90" s="468"/>
    </row>
    <row r="91" spans="1:5" ht="24.95" customHeight="1">
      <c r="A91" s="23" t="s">
        <v>6</v>
      </c>
      <c r="B91" s="87" t="str">
        <f>'Attach 3(JV)'!B24</f>
        <v>--</v>
      </c>
      <c r="D91" s="41" t="s">
        <v>4</v>
      </c>
      <c r="E91" s="252" t="str">
        <f>'Attach 3(JV)'!E24</f>
        <v/>
      </c>
    </row>
    <row r="92" spans="1:5" ht="34.5" customHeight="1">
      <c r="A92" s="23" t="s">
        <v>7</v>
      </c>
      <c r="B92" s="252" t="str">
        <f>'Attach 3(JV)'!B25</f>
        <v/>
      </c>
      <c r="D92" s="41" t="s">
        <v>5</v>
      </c>
      <c r="E92" s="252" t="str">
        <f>'Attach 3(JV)'!E25</f>
        <v/>
      </c>
    </row>
    <row r="93" spans="1:5" ht="24.95" customHeight="1">
      <c r="D93" s="41"/>
      <c r="E93" s="66"/>
    </row>
    <row r="94" spans="1:5" ht="48" customHeight="1">
      <c r="A94" s="25"/>
    </row>
    <row r="95" spans="1:5" ht="96" customHeight="1"/>
    <row r="96" spans="1:5" ht="20.100000000000001" customHeight="1">
      <c r="A96" s="25"/>
    </row>
    <row r="97" spans="1:1" ht="46.5" customHeight="1"/>
    <row r="98" spans="1:1" ht="20.100000000000001" customHeight="1">
      <c r="A98" s="25"/>
    </row>
    <row r="99" spans="1:1" ht="20.100000000000001" customHeight="1"/>
    <row r="100" spans="1:1" ht="20.100000000000001" customHeight="1">
      <c r="A100" s="25"/>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62guvHL+rYNN63HvE5L6sSnoMxTJpp53mbufJAzDHDpqBwwNx5H+Ri04Dnl6d07pv/SDpdAGaWLJ6J60sQiFFg==" saltValue="vqphtch8jI05MJvtRnIfOw==" spinCount="100000" sheet="1" formatColumns="0" formatRows="0" selectLockedCells="1"/>
  <customSheetViews>
    <customSheetView guid="{BCE30E3D-0C5D-4C23-ABC5-E7C2D3AC4971}" showPageBreaks="1" showGridLines="0" fitToPage="1" printArea="1" hiddenColumns="1" view="pageBreakPreview" topLeftCell="A43">
      <selection activeCell="E55" sqref="E55"/>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9F341631-288D-49D9-8F81-65CCC818C9BA}" showPageBreaks="1" showGridLines="0" fitToPage="1" printArea="1" hiddenColumns="1" view="pageBreakPreview">
      <selection activeCell="E29" sqref="E29"/>
      <rowBreaks count="1" manualBreakCount="1">
        <brk id="34"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4"/>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8"/>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9"/>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10"/>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11"/>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6"/>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9"/>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20"/>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21"/>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22"/>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23"/>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8"/>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9"/>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33"/>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4"/>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5"/>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36"/>
      <headerFooter alignWithMargins="0">
        <oddFooter>&amp;R&amp;"Book Antiqua,Bold"&amp;8 Page &amp;P of &amp;N</oddFooter>
      </headerFooter>
    </customSheetView>
    <customSheetView guid="{B9DDBA10-9BB0-4D91-9619-C113F75B2489}"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7"/>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8"/>
      <headerFooter alignWithMargins="0">
        <oddFooter>&amp;R&amp;"Book Antiqua,Bold"&amp;8 Page &amp;P of &amp;N</oddFooter>
      </headerFooter>
    </customSheetView>
    <customSheetView guid="{4B898AE2-7356-489E-882D-EC3B09CB95AA}"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9"/>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75" right="0.63" top="0.57999999999999996" bottom="0.6" header="0.34" footer="0.35"/>
      <pageSetup scale="88" fitToHeight="0" orientation="portrait" r:id="rId40"/>
      <headerFooter alignWithMargins="0">
        <oddFooter>&amp;R&amp;"Book Antiqua,Bold"&amp;8 Page &amp;P of &amp;N</oddFooter>
      </headerFooter>
    </customSheetView>
  </customSheetViews>
  <mergeCells count="8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 ref="B29:D29"/>
    <mergeCell ref="B30:D30"/>
    <mergeCell ref="B13:D13"/>
    <mergeCell ref="B17:E17"/>
    <mergeCell ref="A23:E23"/>
    <mergeCell ref="B25:E25"/>
    <mergeCell ref="B19:D19"/>
    <mergeCell ref="B20:D20"/>
    <mergeCell ref="B22:D22"/>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B74:D74"/>
    <mergeCell ref="B75:D75"/>
    <mergeCell ref="B64:D64"/>
    <mergeCell ref="A79:E79"/>
    <mergeCell ref="B68:D68"/>
    <mergeCell ref="B69:D69"/>
    <mergeCell ref="B70:D70"/>
    <mergeCell ref="B71:D71"/>
    <mergeCell ref="B77:D77"/>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s>
  <dataValidations count="3">
    <dataValidation type="list" allowBlank="1" showInputMessage="1" showErrorMessage="1" sqref="E20:E22">
      <formula1>"Yes, No"</formula1>
    </dataValidation>
    <dataValidation type="list" allowBlank="1" showInputMessage="1" showErrorMessage="1" sqref="E75">
      <formula1>$Z$74:$Z$75</formula1>
    </dataValidation>
    <dataValidation type="list" allowBlank="1" showInputMessage="1" showErrorMessage="1" sqref="E40 E43">
      <formula1>"Yes,No"</formula1>
    </dataValidation>
  </dataValidations>
  <pageMargins left="0.75" right="0.63" top="0.57999999999999996" bottom="0.6" header="0.34" footer="0.35"/>
  <pageSetup scale="88" fitToHeight="0" orientation="portrait" r:id="rId41"/>
  <headerFooter alignWithMargins="0">
    <oddFooter>&amp;R&amp;"Book Antiqua,Bold"&amp;8 Page &amp;P of &amp;N</oddFooter>
  </headerFooter>
  <rowBreaks count="1" manualBreakCount="1">
    <brk id="34"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24577" r:id="rId44" name="Option Button 1">
              <controlPr defaultSize="0" autoFill="0" autoLine="0" autoPict="0">
                <anchor moveWithCells="1">
                  <from>
                    <xdr:col>1</xdr:col>
                    <xdr:colOff>1123950</xdr:colOff>
                    <xdr:row>75</xdr:row>
                    <xdr:rowOff>19050</xdr:rowOff>
                  </from>
                  <to>
                    <xdr:col>1</xdr:col>
                    <xdr:colOff>2124075</xdr:colOff>
                    <xdr:row>75</xdr:row>
                    <xdr:rowOff>228600</xdr:rowOff>
                  </to>
                </anchor>
              </controlPr>
            </control>
          </mc:Choice>
        </mc:AlternateContent>
        <mc:AlternateContent xmlns:mc="http://schemas.openxmlformats.org/markup-compatibility/2006">
          <mc:Choice Requires="x14">
            <control shapeId="24578" r:id="rId45" name="Option Button 2">
              <controlPr defaultSize="0" autoFill="0" autoLine="0" autoPict="0">
                <anchor moveWithCells="1">
                  <from>
                    <xdr:col>2</xdr:col>
                    <xdr:colOff>685800</xdr:colOff>
                    <xdr:row>75</xdr:row>
                    <xdr:rowOff>19050</xdr:rowOff>
                  </from>
                  <to>
                    <xdr:col>3</xdr:col>
                    <xdr:colOff>923925</xdr:colOff>
                    <xdr:row>75</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0"/>
  </sheetPr>
  <dimension ref="A1:BB96"/>
  <sheetViews>
    <sheetView showGridLines="0" showZeros="0" view="pageBreakPreview" topLeftCell="A62" zoomScaleSheetLayoutView="100" workbookViewId="0">
      <selection activeCell="G63" sqref="G63:L63"/>
    </sheetView>
  </sheetViews>
  <sheetFormatPr defaultColWidth="9.140625" defaultRowHeight="16.5"/>
  <cols>
    <col min="1" max="1" width="12.140625" style="721" customWidth="1"/>
    <col min="2" max="2" width="18.140625" style="721" customWidth="1"/>
    <col min="3" max="5" width="7.42578125" style="721" customWidth="1"/>
    <col min="6" max="8" width="7.42578125" style="772" customWidth="1"/>
    <col min="9" max="12" width="7.42578125" style="389" customWidth="1"/>
    <col min="13" max="54" width="9.140625" style="644"/>
    <col min="55" max="16384" width="9.140625" style="389"/>
  </cols>
  <sheetData>
    <row r="1" spans="1:26" s="771" customFormat="1" ht="21" customHeight="1">
      <c r="A1" s="1487" t="str">
        <f>'Attach 15'!A1:D1</f>
        <v>Specification No. : 5002002361/TRANSFORMER/DOM/A00 - CC CS -1</v>
      </c>
      <c r="B1" s="1487"/>
      <c r="C1" s="1487"/>
      <c r="D1" s="1487"/>
      <c r="E1" s="1487"/>
      <c r="F1" s="1487"/>
      <c r="G1" s="1487"/>
      <c r="H1" s="1488" t="s">
        <v>856</v>
      </c>
      <c r="I1" s="1488"/>
      <c r="J1" s="1488"/>
      <c r="K1" s="1488"/>
      <c r="L1" s="1488"/>
    </row>
    <row r="2" spans="1:26" ht="11.25" customHeight="1">
      <c r="Z2" s="773">
        <f>'[20]Attach 3(JV)'!Z2</f>
        <v>0</v>
      </c>
    </row>
    <row r="3" spans="1:26" ht="89.25" customHeight="1">
      <c r="A3" s="1349" t="str">
        <f>'Attach 15'!A3:E3</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 s="1350"/>
      <c r="C3" s="1350"/>
      <c r="D3" s="1350"/>
      <c r="E3" s="1350"/>
      <c r="F3" s="1350"/>
      <c r="G3" s="1350"/>
      <c r="H3" s="1350"/>
      <c r="I3" s="1350"/>
      <c r="J3" s="1350"/>
      <c r="K3" s="1350"/>
      <c r="L3" s="1350"/>
    </row>
    <row r="4" spans="1:26" ht="15.95" customHeight="1">
      <c r="A4" s="774"/>
      <c r="H4" s="17"/>
      <c r="I4" s="1"/>
    </row>
    <row r="5" spans="1:26" ht="20.100000000000001" customHeight="1">
      <c r="A5" s="1489" t="s">
        <v>8</v>
      </c>
      <c r="B5" s="1489"/>
      <c r="C5" s="1489"/>
      <c r="D5" s="1489"/>
      <c r="E5" s="1489"/>
      <c r="F5" s="1489"/>
      <c r="G5" s="1489"/>
      <c r="H5" s="1489"/>
      <c r="I5" s="1489"/>
      <c r="J5" s="1489"/>
      <c r="K5" s="1489"/>
      <c r="L5" s="1489"/>
    </row>
    <row r="6" spans="1:26" ht="15.95" customHeight="1">
      <c r="A6" s="775"/>
      <c r="H6" s="17"/>
      <c r="I6" s="3"/>
    </row>
    <row r="7" spans="1:26" ht="20.100000000000001" customHeight="1">
      <c r="A7" s="776" t="str">
        <f>'Attach 15'!A8:D8</f>
        <v>Bidder’s Name and Address  :</v>
      </c>
      <c r="G7" s="5" t="str">
        <f>'[20]Attach 3(JV)'!E7</f>
        <v>To:</v>
      </c>
      <c r="I7" s="3"/>
    </row>
    <row r="8" spans="1:26" ht="36" customHeight="1">
      <c r="A8" s="1490" t="str">
        <f>'[20]Attach 3(JV)'!A8</f>
        <v/>
      </c>
      <c r="B8" s="1490"/>
      <c r="C8" s="1490"/>
      <c r="D8" s="1490"/>
      <c r="E8" s="1490"/>
      <c r="F8" s="1490"/>
      <c r="G8" s="2" t="str">
        <f>'[20]Attach 3(JV)'!E8</f>
        <v>Contract Services</v>
      </c>
      <c r="I8" s="3"/>
    </row>
    <row r="9" spans="1:26" ht="20.100000000000001" customHeight="1">
      <c r="A9" s="4" t="s">
        <v>345</v>
      </c>
      <c r="B9" s="1297">
        <f>'Attach 15'!B10:D10</f>
        <v>0</v>
      </c>
      <c r="C9" s="1297"/>
      <c r="D9" s="1297"/>
      <c r="E9" s="1297"/>
      <c r="F9" s="1297"/>
      <c r="G9" s="2" t="str">
        <f>'[20]Attach 3(JV)'!E9</f>
        <v>Power Grid Corporation of India Ltd.,</v>
      </c>
      <c r="I9" s="3"/>
    </row>
    <row r="10" spans="1:26" ht="20.100000000000001" customHeight="1">
      <c r="A10" s="4" t="s">
        <v>347</v>
      </c>
      <c r="B10" s="1297">
        <f>'Attach 15'!B11:D11</f>
        <v>0</v>
      </c>
      <c r="C10" s="1297"/>
      <c r="D10" s="1297"/>
      <c r="E10" s="1297"/>
      <c r="F10" s="1297"/>
      <c r="G10" s="2" t="str">
        <f>'[20]Attach 3(JV)'!E10</f>
        <v>"Saudamini", Plot No. 2, Sector 29</v>
      </c>
      <c r="I10" s="3"/>
    </row>
    <row r="11" spans="1:26" ht="20.100000000000001" customHeight="1">
      <c r="B11" s="1297">
        <f>'Attach 15'!B12:D12</f>
        <v>0</v>
      </c>
      <c r="C11" s="1297"/>
      <c r="D11" s="1297"/>
      <c r="E11" s="1297"/>
      <c r="F11" s="1297"/>
      <c r="G11" s="2" t="str">
        <f>'[20]Attach 3(JV)'!E11</f>
        <v>Gurgaon (Haryana) - 122001</v>
      </c>
    </row>
    <row r="12" spans="1:26" ht="20.100000000000001" customHeight="1">
      <c r="A12" s="775"/>
      <c r="B12" s="1297">
        <f>'Attach 15'!B13:D13</f>
        <v>0</v>
      </c>
      <c r="C12" s="1297"/>
      <c r="D12" s="1297"/>
      <c r="E12" s="1297"/>
      <c r="F12" s="1297"/>
      <c r="G12" s="2"/>
    </row>
    <row r="13" spans="1:26" ht="15.95" customHeight="1">
      <c r="A13" s="775"/>
      <c r="B13" s="113"/>
      <c r="C13" s="113"/>
      <c r="D13" s="113"/>
      <c r="E13" s="113"/>
      <c r="F13" s="113"/>
    </row>
    <row r="14" spans="1:26" ht="20.100000000000001" customHeight="1">
      <c r="A14" s="721" t="s">
        <v>340</v>
      </c>
    </row>
    <row r="15" spans="1:26" ht="20.100000000000001" customHeight="1">
      <c r="A15" s="775"/>
    </row>
    <row r="16" spans="1:26" ht="57.75" customHeight="1">
      <c r="A16" s="1482" t="s">
        <v>844</v>
      </c>
      <c r="B16" s="1482"/>
      <c r="C16" s="1482"/>
      <c r="D16" s="1482"/>
      <c r="E16" s="1482"/>
      <c r="F16" s="1482"/>
      <c r="G16" s="1482"/>
      <c r="H16" s="1482"/>
      <c r="I16" s="1482"/>
      <c r="J16" s="1482"/>
      <c r="K16" s="1482"/>
      <c r="L16" s="1482"/>
    </row>
    <row r="17" spans="1:12" ht="20.100000000000001" customHeight="1">
      <c r="A17" s="777">
        <v>1</v>
      </c>
      <c r="B17" s="778" t="s">
        <v>11</v>
      </c>
    </row>
    <row r="18" spans="1:12" ht="82.5" customHeight="1">
      <c r="A18" s="779"/>
      <c r="B18" s="1465" t="s">
        <v>847</v>
      </c>
      <c r="C18" s="1465"/>
      <c r="D18" s="1465"/>
      <c r="E18" s="1465"/>
      <c r="F18" s="1465"/>
      <c r="G18" s="1465"/>
      <c r="H18" s="1465"/>
      <c r="I18" s="1465"/>
      <c r="J18" s="1465"/>
      <c r="K18" s="1465"/>
      <c r="L18" s="1465"/>
    </row>
    <row r="19" spans="1:12" ht="60.75" customHeight="1">
      <c r="A19" s="770">
        <v>1.1000000000000001</v>
      </c>
      <c r="B19" s="1483" t="s">
        <v>12</v>
      </c>
      <c r="C19" s="1483"/>
      <c r="D19" s="1483"/>
      <c r="E19" s="1483"/>
      <c r="F19" s="1483"/>
      <c r="G19" s="1483"/>
      <c r="H19" s="1483"/>
      <c r="I19" s="1483"/>
      <c r="J19" s="1483"/>
      <c r="K19" s="1483"/>
      <c r="L19" s="1483"/>
    </row>
    <row r="20" spans="1:12" ht="33" customHeight="1">
      <c r="A20" s="779"/>
      <c r="B20" s="1479" t="str">
        <f>IF('[20]Names of Bidder'!I6="Sole Bidder","Name of the Bidder (Sole Bidder)", "Name of Bidder (Lead Partner)")</f>
        <v>Name of the Bidder (Sole Bidder)</v>
      </c>
      <c r="C20" s="1479"/>
      <c r="D20" s="1479"/>
      <c r="E20" s="1479"/>
      <c r="F20" s="1479"/>
      <c r="G20" s="1479"/>
      <c r="H20" s="1491">
        <f>B9</f>
        <v>0</v>
      </c>
      <c r="I20" s="1491"/>
      <c r="J20" s="1491"/>
      <c r="K20" s="1491"/>
      <c r="L20" s="1491"/>
    </row>
    <row r="21" spans="1:12" ht="33" customHeight="1">
      <c r="A21" s="780"/>
      <c r="B21" s="1479" t="s">
        <v>13</v>
      </c>
      <c r="C21" s="1479"/>
      <c r="D21" s="1479"/>
      <c r="E21" s="1479"/>
      <c r="F21" s="1479"/>
      <c r="G21" s="1479"/>
      <c r="H21" s="1480" t="s">
        <v>53</v>
      </c>
      <c r="I21" s="1480"/>
      <c r="J21" s="1480"/>
      <c r="K21" s="1480"/>
      <c r="L21" s="1480"/>
    </row>
    <row r="22" spans="1:12" ht="33" customHeight="1">
      <c r="A22" s="780"/>
      <c r="B22" s="1479" t="s">
        <v>14</v>
      </c>
      <c r="C22" s="1479"/>
      <c r="D22" s="1479"/>
      <c r="E22" s="1479"/>
      <c r="F22" s="1479"/>
      <c r="G22" s="1479"/>
      <c r="H22" s="1480"/>
      <c r="I22" s="1480"/>
      <c r="J22" s="1480"/>
      <c r="K22" s="1480"/>
      <c r="L22" s="1480"/>
    </row>
    <row r="23" spans="1:12" ht="33" customHeight="1">
      <c r="A23" s="780"/>
      <c r="B23" s="1479" t="s">
        <v>15</v>
      </c>
      <c r="C23" s="1479"/>
      <c r="D23" s="1479"/>
      <c r="E23" s="1479"/>
      <c r="F23" s="1479"/>
      <c r="G23" s="1479"/>
      <c r="H23" s="1480"/>
      <c r="I23" s="1480"/>
      <c r="J23" s="1480"/>
      <c r="K23" s="1480"/>
      <c r="L23" s="1480"/>
    </row>
    <row r="24" spans="1:12" ht="33" customHeight="1">
      <c r="A24" s="780"/>
      <c r="B24" s="1479" t="s">
        <v>16</v>
      </c>
      <c r="C24" s="1479"/>
      <c r="D24" s="1479"/>
      <c r="E24" s="1479"/>
      <c r="F24" s="1479"/>
      <c r="G24" s="1479"/>
      <c r="H24" s="1480"/>
      <c r="I24" s="1480"/>
      <c r="J24" s="1480"/>
      <c r="K24" s="1480"/>
      <c r="L24" s="1480"/>
    </row>
    <row r="25" spans="1:12" ht="6" customHeight="1">
      <c r="A25" s="780"/>
      <c r="B25" s="781"/>
      <c r="C25" s="781"/>
      <c r="D25" s="781"/>
      <c r="E25" s="781"/>
      <c r="F25" s="781"/>
      <c r="G25" s="781"/>
      <c r="H25" s="716"/>
      <c r="I25" s="716"/>
      <c r="J25" s="716"/>
      <c r="K25" s="716"/>
      <c r="L25" s="716"/>
    </row>
    <row r="26" spans="1:12" ht="18.95" customHeight="1">
      <c r="A26" s="770">
        <v>1.2</v>
      </c>
      <c r="B26" s="1481" t="s">
        <v>170</v>
      </c>
      <c r="C26" s="1481"/>
      <c r="D26" s="1481"/>
      <c r="E26" s="1481"/>
      <c r="F26" s="1481"/>
      <c r="G26" s="1481"/>
      <c r="H26" s="1481"/>
      <c r="I26" s="1481"/>
      <c r="J26" s="1481"/>
      <c r="K26" s="1481"/>
      <c r="L26" s="1481"/>
    </row>
    <row r="27" spans="1:12" ht="18.95" customHeight="1">
      <c r="A27" s="782" t="s">
        <v>17</v>
      </c>
      <c r="B27" s="783" t="s">
        <v>18</v>
      </c>
      <c r="C27" s="783"/>
      <c r="D27" s="784"/>
      <c r="E27" s="784"/>
    </row>
    <row r="28" spans="1:12" ht="18.95" customHeight="1">
      <c r="A28" s="780"/>
      <c r="B28" s="1476" t="s">
        <v>19</v>
      </c>
      <c r="C28" s="1476"/>
      <c r="D28" s="1459"/>
      <c r="E28" s="1459"/>
      <c r="F28" s="1459"/>
      <c r="G28" s="1459"/>
      <c r="H28" s="1459"/>
      <c r="I28" s="1459"/>
      <c r="J28" s="1459"/>
      <c r="K28" s="1459"/>
      <c r="L28" s="1459"/>
    </row>
    <row r="29" spans="1:12" ht="18.95" customHeight="1">
      <c r="A29" s="780"/>
      <c r="B29" s="1484" t="s">
        <v>20</v>
      </c>
      <c r="C29" s="1485"/>
      <c r="D29" s="1486"/>
      <c r="E29" s="1486"/>
      <c r="F29" s="1486"/>
      <c r="G29" s="1486"/>
      <c r="H29" s="1486"/>
      <c r="I29" s="1486"/>
      <c r="J29" s="1486"/>
      <c r="K29" s="1486"/>
      <c r="L29" s="1486"/>
    </row>
    <row r="30" spans="1:12" ht="18.95" customHeight="1">
      <c r="A30" s="780"/>
      <c r="B30" s="785"/>
      <c r="C30" s="786"/>
      <c r="D30" s="1477"/>
      <c r="E30" s="1477"/>
      <c r="F30" s="1477"/>
      <c r="G30" s="1477"/>
      <c r="H30" s="1477"/>
      <c r="I30" s="1477"/>
      <c r="J30" s="1477"/>
      <c r="K30" s="1477"/>
      <c r="L30" s="1477"/>
    </row>
    <row r="31" spans="1:12" ht="18.95" customHeight="1">
      <c r="A31" s="780"/>
      <c r="B31" s="785"/>
      <c r="C31" s="786"/>
      <c r="D31" s="1477"/>
      <c r="E31" s="1477"/>
      <c r="F31" s="1477"/>
      <c r="G31" s="1477"/>
      <c r="H31" s="1477"/>
      <c r="I31" s="1477"/>
      <c r="J31" s="1477"/>
      <c r="K31" s="1477"/>
      <c r="L31" s="1477"/>
    </row>
    <row r="32" spans="1:12" ht="18.95" customHeight="1">
      <c r="A32" s="780"/>
      <c r="B32" s="787"/>
      <c r="C32" s="788"/>
      <c r="D32" s="1478"/>
      <c r="E32" s="1478"/>
      <c r="F32" s="1478"/>
      <c r="G32" s="1478"/>
      <c r="H32" s="1478"/>
      <c r="I32" s="1478"/>
      <c r="J32" s="1478"/>
      <c r="K32" s="1478"/>
      <c r="L32" s="1478"/>
    </row>
    <row r="33" spans="1:54" ht="18.95" customHeight="1">
      <c r="A33" s="780"/>
      <c r="B33" s="1476" t="s">
        <v>21</v>
      </c>
      <c r="C33" s="1476"/>
      <c r="D33" s="1459"/>
      <c r="E33" s="1459"/>
      <c r="F33" s="1459"/>
      <c r="G33" s="1459"/>
      <c r="H33" s="1459"/>
      <c r="I33" s="1459"/>
      <c r="J33" s="1459"/>
      <c r="K33" s="1459"/>
      <c r="L33" s="1459"/>
    </row>
    <row r="34" spans="1:54" ht="18.95" customHeight="1">
      <c r="A34" s="780"/>
      <c r="B34" s="1476" t="s">
        <v>22</v>
      </c>
      <c r="C34" s="1476"/>
      <c r="D34" s="1459"/>
      <c r="E34" s="1459"/>
      <c r="F34" s="1459"/>
      <c r="G34" s="1459"/>
      <c r="H34" s="1459"/>
      <c r="I34" s="1459"/>
      <c r="J34" s="1459"/>
      <c r="K34" s="1459"/>
      <c r="L34" s="1459"/>
    </row>
    <row r="35" spans="1:54" ht="18.95" customHeight="1">
      <c r="A35" s="780"/>
      <c r="B35" s="1476" t="s">
        <v>23</v>
      </c>
      <c r="C35" s="1476"/>
      <c r="D35" s="1459"/>
      <c r="E35" s="1459"/>
      <c r="F35" s="1459"/>
      <c r="G35" s="1459"/>
      <c r="H35" s="1459"/>
      <c r="I35" s="1459"/>
      <c r="J35" s="1459"/>
      <c r="K35" s="1459"/>
      <c r="L35" s="1459"/>
    </row>
    <row r="36" spans="1:54" ht="18.95" customHeight="1">
      <c r="A36" s="780"/>
      <c r="B36" s="1476" t="s">
        <v>24</v>
      </c>
      <c r="C36" s="1476"/>
      <c r="D36" s="1459"/>
      <c r="E36" s="1459"/>
      <c r="F36" s="1459"/>
      <c r="G36" s="1459"/>
      <c r="H36" s="1459"/>
      <c r="I36" s="1459"/>
      <c r="J36" s="1459"/>
      <c r="K36" s="1459"/>
      <c r="L36" s="1459"/>
    </row>
    <row r="37" spans="1:54" ht="8.1" customHeight="1">
      <c r="A37" s="780"/>
      <c r="B37" s="789"/>
      <c r="C37" s="789"/>
      <c r="D37" s="790"/>
      <c r="E37" s="790"/>
      <c r="F37" s="790"/>
      <c r="G37" s="790"/>
      <c r="H37" s="790"/>
      <c r="I37" s="790"/>
      <c r="J37" s="790"/>
      <c r="K37" s="790"/>
      <c r="L37" s="790"/>
    </row>
    <row r="38" spans="1:54" ht="61.5" customHeight="1">
      <c r="A38" s="791" t="s">
        <v>26</v>
      </c>
      <c r="B38" s="1465" t="s">
        <v>25</v>
      </c>
      <c r="C38" s="1465"/>
      <c r="D38" s="1465"/>
      <c r="E38" s="1465"/>
      <c r="F38" s="1465"/>
      <c r="G38" s="1465"/>
      <c r="H38" s="1465"/>
      <c r="I38" s="1465"/>
      <c r="J38" s="1465"/>
      <c r="K38" s="1465"/>
      <c r="L38" s="1465"/>
    </row>
    <row r="39" spans="1:54" ht="33.75" customHeight="1">
      <c r="A39" s="780"/>
      <c r="B39" s="792" t="s">
        <v>343</v>
      </c>
      <c r="C39" s="1475" t="s">
        <v>27</v>
      </c>
      <c r="D39" s="1475"/>
      <c r="E39" s="1475"/>
      <c r="F39" s="1475"/>
      <c r="G39" s="1475" t="s">
        <v>28</v>
      </c>
      <c r="H39" s="1475"/>
      <c r="I39" s="1475" t="s">
        <v>29</v>
      </c>
      <c r="J39" s="1475"/>
      <c r="K39" s="1475"/>
      <c r="L39" s="1475"/>
    </row>
    <row r="40" spans="1:54" ht="38.1" customHeight="1">
      <c r="B40" s="793"/>
      <c r="C40" s="1459"/>
      <c r="D40" s="1459"/>
      <c r="E40" s="1459"/>
      <c r="F40" s="1459"/>
      <c r="G40" s="1460"/>
      <c r="H40" s="1460"/>
      <c r="I40" s="1459"/>
      <c r="J40" s="1459"/>
      <c r="K40" s="1459"/>
      <c r="L40" s="1459"/>
    </row>
    <row r="41" spans="1:54" ht="38.1" customHeight="1">
      <c r="A41" s="780"/>
      <c r="B41" s="793"/>
      <c r="C41" s="1459"/>
      <c r="D41" s="1459"/>
      <c r="E41" s="1459"/>
      <c r="F41" s="1459"/>
      <c r="G41" s="1460"/>
      <c r="H41" s="1460"/>
      <c r="I41" s="1459"/>
      <c r="J41" s="1459"/>
      <c r="K41" s="1459"/>
      <c r="L41" s="1459"/>
    </row>
    <row r="42" spans="1:54" ht="55.5" customHeight="1">
      <c r="A42" s="794" t="s">
        <v>472</v>
      </c>
      <c r="B42" s="1465" t="s">
        <v>852</v>
      </c>
      <c r="C42" s="1465"/>
      <c r="D42" s="1465"/>
      <c r="E42" s="1465"/>
      <c r="F42" s="1465"/>
      <c r="G42" s="1465"/>
      <c r="H42" s="1465"/>
      <c r="I42" s="1465"/>
      <c r="J42" s="1465"/>
      <c r="K42" s="1465"/>
      <c r="L42" s="1465"/>
    </row>
    <row r="43" spans="1:54" ht="57" customHeight="1">
      <c r="A43" s="780"/>
      <c r="B43" s="792" t="s">
        <v>343</v>
      </c>
      <c r="C43" s="1475" t="s">
        <v>853</v>
      </c>
      <c r="D43" s="1475"/>
      <c r="E43" s="1475"/>
      <c r="F43" s="1475"/>
      <c r="G43" s="1475" t="s">
        <v>854</v>
      </c>
      <c r="H43" s="1475"/>
      <c r="I43" s="1475" t="s">
        <v>116</v>
      </c>
      <c r="J43" s="1475"/>
      <c r="K43" s="1475"/>
      <c r="L43" s="1475"/>
    </row>
    <row r="44" spans="1:54" ht="38.1" customHeight="1">
      <c r="A44" s="780"/>
      <c r="B44" s="793"/>
      <c r="C44" s="1459"/>
      <c r="D44" s="1459"/>
      <c r="E44" s="1459"/>
      <c r="F44" s="1459"/>
      <c r="G44" s="1460"/>
      <c r="H44" s="1460"/>
      <c r="I44" s="1459"/>
      <c r="J44" s="1459"/>
      <c r="K44" s="1459"/>
      <c r="L44" s="1459"/>
    </row>
    <row r="45" spans="1:54" ht="38.1" customHeight="1">
      <c r="A45" s="780"/>
      <c r="B45" s="793"/>
      <c r="C45" s="1459"/>
      <c r="D45" s="1459"/>
      <c r="E45" s="1459"/>
      <c r="F45" s="1459"/>
      <c r="G45" s="1460"/>
      <c r="H45" s="1460"/>
      <c r="I45" s="1459"/>
      <c r="J45" s="1459"/>
      <c r="K45" s="1459"/>
      <c r="L45" s="1459"/>
    </row>
    <row r="46" spans="1:54" ht="20.100000000000001" customHeight="1">
      <c r="A46" s="777">
        <v>2</v>
      </c>
      <c r="B46" s="795" t="s">
        <v>30</v>
      </c>
    </row>
    <row r="47" spans="1:54" ht="78.75" customHeight="1">
      <c r="B47" s="1465" t="s">
        <v>848</v>
      </c>
      <c r="C47" s="1465"/>
      <c r="D47" s="1465"/>
      <c r="E47" s="1465"/>
      <c r="F47" s="1465"/>
      <c r="G47" s="1465"/>
      <c r="H47" s="1465"/>
      <c r="I47" s="1465"/>
      <c r="J47" s="1465"/>
      <c r="K47" s="1465"/>
      <c r="L47" s="1465"/>
    </row>
    <row r="48" spans="1:54" s="772" customFormat="1" ht="34.5" customHeight="1">
      <c r="A48" s="770">
        <v>2.1</v>
      </c>
      <c r="B48" s="1465" t="s">
        <v>31</v>
      </c>
      <c r="C48" s="1465"/>
      <c r="D48" s="1465"/>
      <c r="E48" s="1465"/>
      <c r="F48" s="1465"/>
      <c r="G48" s="1465"/>
      <c r="H48" s="1465"/>
      <c r="I48" s="1465"/>
      <c r="J48" s="1465"/>
      <c r="K48" s="1465"/>
      <c r="L48" s="1465"/>
      <c r="M48" s="643"/>
      <c r="N48" s="643"/>
      <c r="O48" s="643"/>
      <c r="P48" s="643"/>
      <c r="Q48" s="643"/>
      <c r="R48" s="643"/>
      <c r="S48" s="643"/>
      <c r="T48" s="643"/>
      <c r="U48" s="643"/>
      <c r="V48" s="643"/>
      <c r="W48" s="643"/>
      <c r="X48" s="643"/>
      <c r="Y48" s="643"/>
      <c r="Z48" s="643"/>
      <c r="AA48" s="643"/>
      <c r="AB48" s="643"/>
      <c r="AC48" s="643"/>
      <c r="AD48" s="643"/>
      <c r="AE48" s="643"/>
      <c r="AF48" s="643"/>
      <c r="AG48" s="643"/>
      <c r="AH48" s="643"/>
      <c r="AI48" s="643"/>
      <c r="AJ48" s="643"/>
      <c r="AK48" s="643"/>
      <c r="AL48" s="643"/>
      <c r="AM48" s="643"/>
      <c r="AN48" s="643"/>
      <c r="AO48" s="643"/>
      <c r="AP48" s="643"/>
      <c r="AQ48" s="643"/>
      <c r="AR48" s="643"/>
      <c r="AS48" s="643"/>
      <c r="AT48" s="643"/>
      <c r="AU48" s="643"/>
      <c r="AV48" s="643"/>
      <c r="AW48" s="643"/>
      <c r="AX48" s="643"/>
      <c r="AY48" s="643"/>
      <c r="AZ48" s="643"/>
      <c r="BA48" s="643"/>
      <c r="BB48" s="643"/>
    </row>
    <row r="49" spans="1:12" ht="51" customHeight="1">
      <c r="A49" s="780"/>
      <c r="B49" s="792" t="s">
        <v>32</v>
      </c>
      <c r="C49" s="1475" t="s">
        <v>33</v>
      </c>
      <c r="D49" s="1475"/>
      <c r="E49" s="1475"/>
      <c r="F49" s="1475"/>
      <c r="G49" s="1475" t="s">
        <v>34</v>
      </c>
      <c r="H49" s="1475"/>
      <c r="I49" s="1475" t="s">
        <v>114</v>
      </c>
      <c r="J49" s="1475"/>
      <c r="K49" s="1475" t="s">
        <v>115</v>
      </c>
      <c r="L49" s="1475"/>
    </row>
    <row r="50" spans="1:12" ht="27.95" customHeight="1">
      <c r="A50" s="780"/>
      <c r="B50" s="793">
        <v>1</v>
      </c>
      <c r="C50" s="1459"/>
      <c r="D50" s="1459"/>
      <c r="E50" s="1459"/>
      <c r="F50" s="1459"/>
      <c r="G50" s="1460"/>
      <c r="H50" s="1460"/>
      <c r="I50" s="1460"/>
      <c r="J50" s="1460"/>
      <c r="K50" s="1472"/>
      <c r="L50" s="1472"/>
    </row>
    <row r="51" spans="1:12" ht="27.95" customHeight="1">
      <c r="A51" s="780"/>
      <c r="B51" s="793">
        <v>2</v>
      </c>
      <c r="C51" s="1459"/>
      <c r="D51" s="1459"/>
      <c r="E51" s="1459"/>
      <c r="F51" s="1459"/>
      <c r="G51" s="1460"/>
      <c r="H51" s="1460"/>
      <c r="I51" s="1460"/>
      <c r="J51" s="1460"/>
      <c r="K51" s="1472"/>
      <c r="L51" s="1472"/>
    </row>
    <row r="52" spans="1:12" ht="27.95" customHeight="1">
      <c r="A52" s="780"/>
      <c r="B52" s="793">
        <v>3</v>
      </c>
      <c r="C52" s="1459"/>
      <c r="D52" s="1459"/>
      <c r="E52" s="1459"/>
      <c r="F52" s="1459"/>
      <c r="G52" s="1460"/>
      <c r="H52" s="1460"/>
      <c r="I52" s="1460"/>
      <c r="J52" s="1460"/>
      <c r="K52" s="1472"/>
      <c r="L52" s="1472"/>
    </row>
    <row r="53" spans="1:12" ht="27.95" customHeight="1">
      <c r="A53" s="780"/>
      <c r="B53" s="793">
        <v>4</v>
      </c>
      <c r="C53" s="1459"/>
      <c r="D53" s="1459"/>
      <c r="E53" s="1459"/>
      <c r="F53" s="1459"/>
      <c r="G53" s="1460"/>
      <c r="H53" s="1460"/>
      <c r="I53" s="1460"/>
      <c r="J53" s="1460"/>
      <c r="K53" s="1472"/>
      <c r="L53" s="1472"/>
    </row>
    <row r="54" spans="1:12" ht="27.75" customHeight="1">
      <c r="A54" s="780"/>
      <c r="B54" s="793">
        <v>5</v>
      </c>
      <c r="C54" s="1459"/>
      <c r="D54" s="1459"/>
      <c r="E54" s="1459"/>
      <c r="F54" s="1459"/>
      <c r="G54" s="1460"/>
      <c r="H54" s="1460"/>
      <c r="I54" s="1460"/>
      <c r="J54" s="1460"/>
      <c r="K54" s="1472"/>
      <c r="L54" s="1472"/>
    </row>
    <row r="55" spans="1:12" ht="27.75" hidden="1" customHeight="1">
      <c r="A55" s="780"/>
      <c r="B55" s="796"/>
      <c r="C55" s="797"/>
      <c r="D55" s="797"/>
      <c r="E55" s="797"/>
      <c r="F55" s="797"/>
      <c r="G55" s="796"/>
      <c r="H55" s="796"/>
      <c r="I55" s="796"/>
      <c r="J55" s="796"/>
      <c r="K55" s="798"/>
      <c r="L55" s="798"/>
    </row>
    <row r="56" spans="1:12" ht="27.95" customHeight="1">
      <c r="A56" s="799">
        <v>3</v>
      </c>
      <c r="B56" s="1473" t="s">
        <v>837</v>
      </c>
      <c r="C56" s="1473"/>
      <c r="D56" s="1473"/>
      <c r="E56" s="1473"/>
      <c r="F56" s="1473"/>
      <c r="G56" s="1473"/>
      <c r="H56" s="1473"/>
      <c r="I56" s="1473"/>
      <c r="J56" s="1473"/>
      <c r="K56" s="1473"/>
      <c r="L56" s="1473"/>
    </row>
    <row r="57" spans="1:12" ht="54.75" customHeight="1">
      <c r="A57" s="780"/>
      <c r="B57" s="1474" t="s">
        <v>838</v>
      </c>
      <c r="C57" s="1474"/>
      <c r="D57" s="1474"/>
      <c r="E57" s="1474"/>
      <c r="F57" s="1474"/>
      <c r="G57" s="1474"/>
      <c r="H57" s="1474"/>
      <c r="I57" s="1474"/>
      <c r="J57" s="1474"/>
      <c r="K57" s="1474"/>
      <c r="L57" s="1474"/>
    </row>
    <row r="58" spans="1:12" ht="27.95" customHeight="1">
      <c r="A58" s="799">
        <v>3.1</v>
      </c>
      <c r="B58" s="1470" t="s">
        <v>839</v>
      </c>
      <c r="C58" s="1470"/>
      <c r="D58" s="1470"/>
      <c r="E58" s="1470"/>
      <c r="F58" s="1470"/>
      <c r="G58" s="1470"/>
      <c r="H58" s="1470"/>
      <c r="I58" s="1470"/>
      <c r="J58" s="1470"/>
      <c r="K58" s="1470"/>
      <c r="L58" s="1470"/>
    </row>
    <row r="59" spans="1:12" ht="36.75" customHeight="1">
      <c r="A59" s="780"/>
      <c r="B59" s="800" t="s">
        <v>32</v>
      </c>
      <c r="C59" s="1471" t="s">
        <v>840</v>
      </c>
      <c r="D59" s="1471"/>
      <c r="E59" s="1471"/>
      <c r="F59" s="1471"/>
      <c r="G59" s="1471" t="s">
        <v>841</v>
      </c>
      <c r="H59" s="1471"/>
      <c r="I59" s="1471"/>
      <c r="J59" s="1471"/>
      <c r="K59" s="1471"/>
      <c r="L59" s="1471"/>
    </row>
    <row r="60" spans="1:12" ht="27.95" customHeight="1">
      <c r="A60" s="780"/>
      <c r="B60" s="793"/>
      <c r="C60" s="1467"/>
      <c r="D60" s="1468"/>
      <c r="E60" s="1468"/>
      <c r="F60" s="1469"/>
      <c r="G60" s="1467"/>
      <c r="H60" s="1468"/>
      <c r="I60" s="1468"/>
      <c r="J60" s="1468"/>
      <c r="K60" s="1468"/>
      <c r="L60" s="1469"/>
    </row>
    <row r="61" spans="1:12" ht="27.95" customHeight="1">
      <c r="A61" s="780"/>
      <c r="B61" s="793"/>
      <c r="C61" s="1467"/>
      <c r="D61" s="1468"/>
      <c r="E61" s="1468"/>
      <c r="F61" s="1469"/>
      <c r="G61" s="1467"/>
      <c r="H61" s="1468"/>
      <c r="I61" s="1468"/>
      <c r="J61" s="1468"/>
      <c r="K61" s="1468"/>
      <c r="L61" s="1469"/>
    </row>
    <row r="62" spans="1:12" ht="27.95" customHeight="1">
      <c r="A62" s="780"/>
      <c r="B62" s="793"/>
      <c r="C62" s="1467"/>
      <c r="D62" s="1468"/>
      <c r="E62" s="1468"/>
      <c r="F62" s="1469"/>
      <c r="G62" s="1467"/>
      <c r="H62" s="1468"/>
      <c r="I62" s="1468"/>
      <c r="J62" s="1468"/>
      <c r="K62" s="1468"/>
      <c r="L62" s="1469"/>
    </row>
    <row r="63" spans="1:12" ht="27.95" customHeight="1">
      <c r="A63" s="780"/>
      <c r="B63" s="793"/>
      <c r="C63" s="1467"/>
      <c r="D63" s="1468"/>
      <c r="E63" s="1468"/>
      <c r="F63" s="1469"/>
      <c r="G63" s="1467"/>
      <c r="H63" s="1468"/>
      <c r="I63" s="1468"/>
      <c r="J63" s="1468"/>
      <c r="K63" s="1468"/>
      <c r="L63" s="1469"/>
    </row>
    <row r="64" spans="1:12" ht="27.95" customHeight="1">
      <c r="A64" s="780"/>
      <c r="B64" s="793"/>
      <c r="C64" s="1467"/>
      <c r="D64" s="1468"/>
      <c r="E64" s="1468"/>
      <c r="F64" s="1469"/>
      <c r="G64" s="1467"/>
      <c r="H64" s="1468"/>
      <c r="I64" s="1468"/>
      <c r="J64" s="1468"/>
      <c r="K64" s="1468"/>
      <c r="L64" s="1469"/>
    </row>
    <row r="65" spans="1:54" ht="27.95" customHeight="1">
      <c r="A65" s="780"/>
      <c r="B65" s="793"/>
      <c r="C65" s="1467"/>
      <c r="D65" s="1468"/>
      <c r="E65" s="1468"/>
      <c r="F65" s="1469"/>
      <c r="G65" s="1467"/>
      <c r="H65" s="1468"/>
      <c r="I65" s="1468"/>
      <c r="J65" s="1468"/>
      <c r="K65" s="1468"/>
      <c r="L65" s="1469"/>
    </row>
    <row r="66" spans="1:54" ht="27.95" customHeight="1">
      <c r="A66" s="780"/>
      <c r="B66" s="793"/>
      <c r="C66" s="1467"/>
      <c r="D66" s="1468"/>
      <c r="E66" s="1468"/>
      <c r="F66" s="1469"/>
      <c r="G66" s="1467"/>
      <c r="H66" s="1468"/>
      <c r="I66" s="1468"/>
      <c r="J66" s="1468"/>
      <c r="K66" s="1468"/>
      <c r="L66" s="1469"/>
    </row>
    <row r="67" spans="1:54" ht="27.95" customHeight="1">
      <c r="A67" s="780"/>
      <c r="B67" s="793"/>
      <c r="C67" s="1467"/>
      <c r="D67" s="1468"/>
      <c r="E67" s="1468"/>
      <c r="F67" s="1469"/>
      <c r="G67" s="1467"/>
      <c r="H67" s="1468"/>
      <c r="I67" s="1468"/>
      <c r="J67" s="1468"/>
      <c r="K67" s="1468"/>
      <c r="L67" s="1469"/>
    </row>
    <row r="68" spans="1:54" ht="27.95" customHeight="1">
      <c r="A68" s="780"/>
      <c r="B68" s="793"/>
      <c r="C68" s="1467"/>
      <c r="D68" s="1468"/>
      <c r="E68" s="1468"/>
      <c r="F68" s="1469"/>
      <c r="G68" s="1467"/>
      <c r="H68" s="1468"/>
      <c r="I68" s="1468"/>
      <c r="J68" s="1468"/>
      <c r="K68" s="1468"/>
      <c r="L68" s="1469"/>
    </row>
    <row r="69" spans="1:54" ht="27.95" customHeight="1">
      <c r="A69" s="780"/>
      <c r="B69" s="793"/>
      <c r="C69" s="1467"/>
      <c r="D69" s="1468"/>
      <c r="E69" s="1468"/>
      <c r="F69" s="1469"/>
      <c r="G69" s="1467"/>
      <c r="H69" s="1468"/>
      <c r="I69" s="1468"/>
      <c r="J69" s="1468"/>
      <c r="K69" s="1468"/>
      <c r="L69" s="1469"/>
    </row>
    <row r="70" spans="1:54" ht="27.95" customHeight="1">
      <c r="A70" s="780"/>
      <c r="B70" s="801"/>
      <c r="C70" s="801"/>
      <c r="D70" s="801"/>
      <c r="E70" s="801"/>
      <c r="F70" s="801"/>
      <c r="G70" s="801"/>
      <c r="H70" s="801"/>
      <c r="I70" s="801"/>
      <c r="J70" s="801"/>
      <c r="K70" s="801"/>
      <c r="L70" s="801"/>
    </row>
    <row r="71" spans="1:54" ht="21" customHeight="1">
      <c r="A71" s="777">
        <v>4</v>
      </c>
      <c r="B71" s="802" t="s">
        <v>35</v>
      </c>
      <c r="C71" s="783"/>
      <c r="D71" s="790"/>
      <c r="E71" s="790"/>
      <c r="F71" s="790"/>
      <c r="G71" s="803"/>
    </row>
    <row r="72" spans="1:54" ht="18" customHeight="1">
      <c r="A72" s="804">
        <v>4.0999999999999996</v>
      </c>
      <c r="B72" s="1466" t="s">
        <v>36</v>
      </c>
      <c r="C72" s="1466"/>
      <c r="D72" s="1466"/>
      <c r="E72" s="1466"/>
      <c r="F72" s="790"/>
      <c r="G72" s="803"/>
    </row>
    <row r="73" spans="1:54" ht="67.5" customHeight="1">
      <c r="A73" s="780"/>
      <c r="B73" s="1465" t="s">
        <v>37</v>
      </c>
      <c r="C73" s="1465"/>
      <c r="D73" s="1465"/>
      <c r="E73" s="1465"/>
      <c r="F73" s="1465"/>
      <c r="G73" s="1465"/>
      <c r="H73" s="1465"/>
      <c r="I73" s="1465"/>
      <c r="J73" s="1465"/>
      <c r="K73" s="1465"/>
      <c r="L73" s="1465"/>
    </row>
    <row r="74" spans="1:54" s="772" customFormat="1" ht="35.25" customHeight="1">
      <c r="A74" s="780"/>
      <c r="B74" s="1461" t="s">
        <v>38</v>
      </c>
      <c r="C74" s="1461"/>
      <c r="D74" s="1461"/>
      <c r="E74" s="1462" t="s">
        <v>39</v>
      </c>
      <c r="F74" s="1463"/>
      <c r="G74" s="1463"/>
      <c r="H74" s="1464"/>
      <c r="I74" s="1461" t="s">
        <v>40</v>
      </c>
      <c r="J74" s="1461"/>
      <c r="K74" s="1461"/>
      <c r="L74" s="1461"/>
      <c r="M74" s="643"/>
      <c r="N74" s="643"/>
      <c r="O74" s="643"/>
      <c r="P74" s="643"/>
      <c r="Q74" s="643"/>
      <c r="R74" s="643"/>
      <c r="S74" s="643"/>
      <c r="T74" s="643"/>
      <c r="U74" s="643"/>
      <c r="V74" s="643"/>
      <c r="W74" s="643"/>
      <c r="X74" s="643"/>
      <c r="Y74" s="643"/>
      <c r="Z74" s="643"/>
      <c r="AA74" s="643"/>
      <c r="AB74" s="643"/>
      <c r="AC74" s="643"/>
      <c r="AD74" s="643"/>
      <c r="AE74" s="643"/>
      <c r="AF74" s="643"/>
      <c r="AG74" s="643"/>
      <c r="AH74" s="643"/>
      <c r="AI74" s="643"/>
      <c r="AJ74" s="643"/>
      <c r="AK74" s="643"/>
      <c r="AL74" s="643"/>
      <c r="AM74" s="643"/>
      <c r="AN74" s="643"/>
      <c r="AO74" s="643"/>
      <c r="AP74" s="643"/>
      <c r="AQ74" s="643"/>
      <c r="AR74" s="643"/>
      <c r="AS74" s="643"/>
      <c r="AT74" s="643"/>
      <c r="AU74" s="643"/>
      <c r="AV74" s="643"/>
      <c r="AW74" s="643"/>
      <c r="AX74" s="643"/>
      <c r="AY74" s="643"/>
      <c r="AZ74" s="643"/>
      <c r="BA74" s="643"/>
      <c r="BB74" s="643"/>
    </row>
    <row r="75" spans="1:54" ht="20.100000000000001" customHeight="1">
      <c r="A75" s="780"/>
      <c r="B75" s="1459"/>
      <c r="C75" s="1459"/>
      <c r="D75" s="1459"/>
      <c r="E75" s="1460"/>
      <c r="F75" s="1460"/>
      <c r="G75" s="1460"/>
      <c r="H75" s="1460"/>
      <c r="I75" s="1460"/>
      <c r="J75" s="1460"/>
      <c r="K75" s="1460"/>
      <c r="L75" s="1460"/>
    </row>
    <row r="76" spans="1:54" ht="20.100000000000001" customHeight="1">
      <c r="A76" s="780"/>
      <c r="B76" s="1459"/>
      <c r="C76" s="1459"/>
      <c r="D76" s="1459"/>
      <c r="E76" s="1460"/>
      <c r="F76" s="1460"/>
      <c r="G76" s="1460"/>
      <c r="H76" s="1460"/>
      <c r="I76" s="1460"/>
      <c r="J76" s="1460"/>
      <c r="K76" s="1460"/>
      <c r="L76" s="1460"/>
    </row>
    <row r="77" spans="1:54" ht="20.100000000000001" customHeight="1">
      <c r="A77" s="780"/>
      <c r="B77" s="1459"/>
      <c r="C77" s="1459"/>
      <c r="D77" s="1459"/>
      <c r="E77" s="1460"/>
      <c r="F77" s="1460"/>
      <c r="G77" s="1460"/>
      <c r="H77" s="1460"/>
      <c r="I77" s="1460"/>
      <c r="J77" s="1460"/>
      <c r="K77" s="1460"/>
      <c r="L77" s="1460"/>
    </row>
    <row r="78" spans="1:54" ht="20.100000000000001" customHeight="1">
      <c r="A78" s="780"/>
      <c r="B78" s="1459"/>
      <c r="C78" s="1459"/>
      <c r="D78" s="1459"/>
      <c r="E78" s="1460"/>
      <c r="F78" s="1460"/>
      <c r="G78" s="1460"/>
      <c r="H78" s="1460"/>
      <c r="I78" s="1460"/>
      <c r="J78" s="1460"/>
      <c r="K78" s="1460"/>
      <c r="L78" s="1460"/>
    </row>
    <row r="79" spans="1:54" ht="20.100000000000001" customHeight="1">
      <c r="A79" s="780"/>
      <c r="B79" s="1459"/>
      <c r="C79" s="1459"/>
      <c r="D79" s="1459"/>
      <c r="E79" s="1460"/>
      <c r="F79" s="1460"/>
      <c r="G79" s="1460"/>
      <c r="H79" s="1460"/>
      <c r="I79" s="1460"/>
      <c r="J79" s="1460"/>
      <c r="K79" s="1460"/>
      <c r="L79" s="1460"/>
    </row>
    <row r="80" spans="1:54" ht="20.100000000000001" customHeight="1">
      <c r="A80" s="780"/>
      <c r="B80" s="1459"/>
      <c r="C80" s="1459"/>
      <c r="D80" s="1459"/>
      <c r="E80" s="1460"/>
      <c r="F80" s="1460"/>
      <c r="G80" s="1460"/>
      <c r="H80" s="1460"/>
      <c r="I80" s="1460"/>
      <c r="J80" s="1460"/>
      <c r="K80" s="1460"/>
      <c r="L80" s="1460"/>
    </row>
    <row r="81" spans="1:54" s="772" customFormat="1" ht="20.100000000000001" customHeight="1">
      <c r="A81" s="779">
        <v>4.2</v>
      </c>
      <c r="B81" s="775" t="s">
        <v>41</v>
      </c>
      <c r="C81" s="805"/>
      <c r="D81" s="805"/>
      <c r="E81" s="805"/>
      <c r="F81" s="805"/>
      <c r="G81" s="803"/>
      <c r="M81" s="643"/>
      <c r="N81" s="643"/>
      <c r="O81" s="643"/>
      <c r="P81" s="643"/>
      <c r="Q81" s="643"/>
      <c r="R81" s="643"/>
      <c r="S81" s="643"/>
      <c r="T81" s="643"/>
      <c r="U81" s="643"/>
      <c r="V81" s="643"/>
      <c r="W81" s="643"/>
      <c r="X81" s="643"/>
      <c r="Y81" s="643"/>
      <c r="Z81" s="643"/>
      <c r="AA81" s="643"/>
      <c r="AB81" s="643"/>
      <c r="AC81" s="643"/>
      <c r="AD81" s="643"/>
      <c r="AE81" s="643"/>
      <c r="AF81" s="643"/>
      <c r="AG81" s="643"/>
      <c r="AH81" s="643"/>
      <c r="AI81" s="643"/>
      <c r="AJ81" s="643"/>
      <c r="AK81" s="643"/>
      <c r="AL81" s="643"/>
      <c r="AM81" s="643"/>
      <c r="AN81" s="643"/>
      <c r="AO81" s="643"/>
      <c r="AP81" s="643"/>
      <c r="AQ81" s="643"/>
      <c r="AR81" s="643"/>
      <c r="AS81" s="643"/>
      <c r="AT81" s="643"/>
      <c r="AU81" s="643"/>
      <c r="AV81" s="643"/>
      <c r="AW81" s="643"/>
      <c r="AX81" s="643"/>
      <c r="AY81" s="643"/>
      <c r="AZ81" s="643"/>
      <c r="BA81" s="643"/>
      <c r="BB81" s="643"/>
    </row>
    <row r="82" spans="1:54" s="772" customFormat="1" ht="20.100000000000001" customHeight="1">
      <c r="A82" s="775"/>
      <c r="B82" s="775"/>
      <c r="C82" s="805"/>
      <c r="D82" s="805"/>
      <c r="E82" s="805"/>
      <c r="F82" s="805"/>
      <c r="G82" s="803"/>
      <c r="K82" s="806" t="s">
        <v>118</v>
      </c>
      <c r="L82" s="807"/>
      <c r="M82" s="643"/>
      <c r="N82" s="643"/>
      <c r="O82" s="643"/>
      <c r="P82" s="643"/>
      <c r="Q82" s="643"/>
      <c r="R82" s="643"/>
      <c r="S82" s="643"/>
      <c r="T82" s="643"/>
      <c r="U82" s="643"/>
      <c r="V82" s="643"/>
      <c r="W82" s="643"/>
      <c r="X82" s="643"/>
      <c r="Y82" s="643"/>
      <c r="Z82" s="643"/>
      <c r="AA82" s="643"/>
      <c r="AB82" s="643"/>
      <c r="AC82" s="643"/>
      <c r="AD82" s="643"/>
      <c r="AE82" s="643"/>
      <c r="AF82" s="643"/>
      <c r="AG82" s="643"/>
      <c r="AH82" s="643"/>
      <c r="AI82" s="643"/>
      <c r="AJ82" s="643"/>
      <c r="AK82" s="643"/>
      <c r="AL82" s="643"/>
      <c r="AM82" s="643"/>
      <c r="AN82" s="643"/>
      <c r="AO82" s="643"/>
      <c r="AP82" s="643"/>
      <c r="AQ82" s="643"/>
      <c r="AR82" s="643"/>
      <c r="AS82" s="643"/>
      <c r="AT82" s="643"/>
      <c r="AU82" s="643"/>
      <c r="AV82" s="643"/>
      <c r="AW82" s="643"/>
      <c r="AX82" s="643"/>
      <c r="AY82" s="643"/>
      <c r="AZ82" s="643"/>
      <c r="BA82" s="643"/>
      <c r="BB82" s="643"/>
    </row>
    <row r="83" spans="1:54" s="772" customFormat="1" ht="20.100000000000001" customHeight="1">
      <c r="A83" s="775"/>
      <c r="B83" s="808" t="s">
        <v>116</v>
      </c>
      <c r="C83" s="1461" t="s">
        <v>117</v>
      </c>
      <c r="D83" s="1461"/>
      <c r="E83" s="1461"/>
      <c r="F83" s="1461"/>
      <c r="G83" s="1461"/>
      <c r="H83" s="1462" t="s">
        <v>42</v>
      </c>
      <c r="I83" s="1463"/>
      <c r="J83" s="1463"/>
      <c r="K83" s="1463"/>
      <c r="L83" s="1464"/>
      <c r="M83" s="643"/>
      <c r="N83" s="643"/>
      <c r="O83" s="643"/>
      <c r="P83" s="643"/>
      <c r="Q83" s="643"/>
      <c r="R83" s="643"/>
      <c r="S83" s="643"/>
      <c r="T83" s="643"/>
      <c r="U83" s="643"/>
      <c r="V83" s="643"/>
      <c r="W83" s="643"/>
      <c r="X83" s="643"/>
      <c r="Y83" s="643"/>
      <c r="Z83" s="643"/>
      <c r="AA83" s="643"/>
      <c r="AB83" s="643"/>
      <c r="AC83" s="643"/>
      <c r="AD83" s="643"/>
      <c r="AE83" s="643"/>
      <c r="AF83" s="643"/>
      <c r="AG83" s="643"/>
      <c r="AH83" s="643"/>
      <c r="AI83" s="643"/>
      <c r="AJ83" s="643"/>
      <c r="AK83" s="643"/>
      <c r="AL83" s="643"/>
      <c r="AM83" s="643"/>
      <c r="AN83" s="643"/>
      <c r="AO83" s="643"/>
      <c r="AP83" s="643"/>
      <c r="AQ83" s="643"/>
      <c r="AR83" s="643"/>
      <c r="AS83" s="643"/>
      <c r="AT83" s="643"/>
      <c r="AU83" s="643"/>
      <c r="AV83" s="643"/>
      <c r="AW83" s="643"/>
      <c r="AX83" s="643"/>
      <c r="AY83" s="643"/>
      <c r="AZ83" s="643"/>
      <c r="BA83" s="643"/>
      <c r="BB83" s="643"/>
    </row>
    <row r="84" spans="1:54" s="813" customFormat="1" ht="33" customHeight="1">
      <c r="A84" s="809"/>
      <c r="B84" s="810"/>
      <c r="C84" s="931" t="s">
        <v>510</v>
      </c>
      <c r="D84" s="931" t="s">
        <v>509</v>
      </c>
      <c r="E84" s="931" t="s">
        <v>505</v>
      </c>
      <c r="F84" s="931" t="s">
        <v>504</v>
      </c>
      <c r="G84" s="931" t="s">
        <v>503</v>
      </c>
      <c r="H84" s="931" t="s">
        <v>534</v>
      </c>
      <c r="I84" s="931" t="s">
        <v>571</v>
      </c>
      <c r="J84" s="931" t="s">
        <v>849</v>
      </c>
      <c r="K84" s="811" t="s">
        <v>1000</v>
      </c>
      <c r="L84" s="811" t="s">
        <v>1001</v>
      </c>
      <c r="M84" s="812"/>
      <c r="N84" s="812"/>
      <c r="O84" s="812"/>
      <c r="P84" s="812"/>
      <c r="Q84" s="812"/>
      <c r="R84" s="812"/>
      <c r="S84" s="812"/>
      <c r="T84" s="812"/>
      <c r="U84" s="812"/>
      <c r="V84" s="812"/>
      <c r="W84" s="812"/>
      <c r="X84" s="812"/>
      <c r="Y84" s="812"/>
      <c r="Z84" s="812"/>
      <c r="AA84" s="812"/>
      <c r="AB84" s="812"/>
      <c r="AC84" s="812"/>
      <c r="AD84" s="812"/>
      <c r="AE84" s="812"/>
      <c r="AF84" s="812"/>
      <c r="AG84" s="812"/>
      <c r="AH84" s="812"/>
      <c r="AI84" s="812"/>
      <c r="AJ84" s="812"/>
      <c r="AK84" s="812"/>
      <c r="AL84" s="812"/>
      <c r="AM84" s="812"/>
      <c r="AN84" s="812"/>
      <c r="AO84" s="812"/>
      <c r="AP84" s="812"/>
      <c r="AQ84" s="812"/>
      <c r="AR84" s="812"/>
      <c r="AS84" s="812"/>
      <c r="AT84" s="812"/>
      <c r="AU84" s="812"/>
      <c r="AV84" s="812"/>
      <c r="AW84" s="812"/>
      <c r="AX84" s="812"/>
      <c r="AY84" s="812"/>
      <c r="AZ84" s="812"/>
      <c r="BA84" s="812"/>
      <c r="BB84" s="812"/>
    </row>
    <row r="85" spans="1:54" s="772" customFormat="1" ht="33" customHeight="1">
      <c r="A85" s="775"/>
      <c r="B85" s="810" t="s">
        <v>119</v>
      </c>
      <c r="C85" s="814"/>
      <c r="D85" s="814"/>
      <c r="E85" s="814"/>
      <c r="F85" s="814"/>
      <c r="G85" s="814"/>
      <c r="H85" s="814"/>
      <c r="I85" s="814"/>
      <c r="J85" s="814"/>
      <c r="K85" s="814"/>
      <c r="L85" s="814"/>
      <c r="M85" s="643"/>
      <c r="N85" s="643"/>
      <c r="O85" s="643"/>
      <c r="P85" s="643"/>
      <c r="Q85" s="643"/>
      <c r="R85" s="643"/>
      <c r="S85" s="643"/>
      <c r="T85" s="643"/>
      <c r="U85" s="643"/>
      <c r="V85" s="643"/>
      <c r="W85" s="643"/>
      <c r="X85" s="643"/>
      <c r="Y85" s="643"/>
      <c r="Z85" s="643"/>
      <c r="AA85" s="643"/>
      <c r="AB85" s="643"/>
      <c r="AC85" s="643"/>
      <c r="AD85" s="643"/>
      <c r="AE85" s="643"/>
      <c r="AF85" s="643"/>
      <c r="AG85" s="643"/>
      <c r="AH85" s="643"/>
      <c r="AI85" s="643"/>
      <c r="AJ85" s="643"/>
      <c r="AK85" s="643"/>
      <c r="AL85" s="643"/>
      <c r="AM85" s="643"/>
      <c r="AN85" s="643"/>
      <c r="AO85" s="643"/>
      <c r="AP85" s="643"/>
      <c r="AQ85" s="643"/>
      <c r="AR85" s="643"/>
      <c r="AS85" s="643"/>
      <c r="AT85" s="643"/>
      <c r="AU85" s="643"/>
      <c r="AV85" s="643"/>
      <c r="AW85" s="643"/>
      <c r="AX85" s="643"/>
      <c r="AY85" s="643"/>
      <c r="AZ85" s="643"/>
      <c r="BA85" s="643"/>
      <c r="BB85" s="643"/>
    </row>
    <row r="86" spans="1:54" s="772" customFormat="1" ht="33" customHeight="1">
      <c r="A86" s="775"/>
      <c r="B86" s="810" t="s">
        <v>120</v>
      </c>
      <c r="C86" s="814"/>
      <c r="D86" s="814"/>
      <c r="E86" s="814"/>
      <c r="F86" s="814"/>
      <c r="G86" s="814"/>
      <c r="H86" s="814"/>
      <c r="I86" s="814"/>
      <c r="J86" s="814"/>
      <c r="K86" s="814"/>
      <c r="L86" s="814"/>
      <c r="M86" s="643"/>
      <c r="N86" s="643"/>
      <c r="O86" s="643"/>
      <c r="P86" s="643"/>
      <c r="Q86" s="643"/>
      <c r="R86" s="643"/>
      <c r="S86" s="643"/>
      <c r="T86" s="643"/>
      <c r="U86" s="643"/>
      <c r="V86" s="643"/>
      <c r="W86" s="643"/>
      <c r="X86" s="643"/>
      <c r="Y86" s="643"/>
      <c r="Z86" s="643"/>
      <c r="AA86" s="643"/>
      <c r="AB86" s="643"/>
      <c r="AC86" s="643"/>
      <c r="AD86" s="643"/>
      <c r="AE86" s="643"/>
      <c r="AF86" s="643"/>
      <c r="AG86" s="643"/>
      <c r="AH86" s="643"/>
      <c r="AI86" s="643"/>
      <c r="AJ86" s="643"/>
      <c r="AK86" s="643"/>
      <c r="AL86" s="643"/>
      <c r="AM86" s="643"/>
      <c r="AN86" s="643"/>
      <c r="AO86" s="643"/>
      <c r="AP86" s="643"/>
      <c r="AQ86" s="643"/>
      <c r="AR86" s="643"/>
      <c r="AS86" s="643"/>
      <c r="AT86" s="643"/>
      <c r="AU86" s="643"/>
      <c r="AV86" s="643"/>
      <c r="AW86" s="643"/>
      <c r="AX86" s="643"/>
      <c r="AY86" s="643"/>
      <c r="AZ86" s="643"/>
      <c r="BA86" s="643"/>
      <c r="BB86" s="643"/>
    </row>
    <row r="87" spans="1:54" s="772" customFormat="1" ht="33" customHeight="1">
      <c r="A87" s="775"/>
      <c r="B87" s="810" t="s">
        <v>123</v>
      </c>
      <c r="C87" s="814"/>
      <c r="D87" s="814"/>
      <c r="E87" s="814"/>
      <c r="F87" s="814"/>
      <c r="G87" s="814"/>
      <c r="H87" s="814"/>
      <c r="I87" s="814"/>
      <c r="J87" s="814"/>
      <c r="K87" s="814"/>
      <c r="L87" s="814"/>
      <c r="M87" s="643"/>
      <c r="N87" s="643"/>
      <c r="O87" s="643"/>
      <c r="P87" s="643"/>
      <c r="Q87" s="643"/>
      <c r="R87" s="643"/>
      <c r="S87" s="643"/>
      <c r="T87" s="643"/>
      <c r="U87" s="643"/>
      <c r="V87" s="643"/>
      <c r="W87" s="643"/>
      <c r="X87" s="643"/>
      <c r="Y87" s="643"/>
      <c r="Z87" s="643"/>
      <c r="AA87" s="643"/>
      <c r="AB87" s="643"/>
      <c r="AC87" s="643"/>
      <c r="AD87" s="643"/>
      <c r="AE87" s="643"/>
      <c r="AF87" s="643"/>
      <c r="AG87" s="643"/>
      <c r="AH87" s="643"/>
      <c r="AI87" s="643"/>
      <c r="AJ87" s="643"/>
      <c r="AK87" s="643"/>
      <c r="AL87" s="643"/>
      <c r="AM87" s="643"/>
      <c r="AN87" s="643"/>
      <c r="AO87" s="643"/>
      <c r="AP87" s="643"/>
      <c r="AQ87" s="643"/>
      <c r="AR87" s="643"/>
      <c r="AS87" s="643"/>
      <c r="AT87" s="643"/>
      <c r="AU87" s="643"/>
      <c r="AV87" s="643"/>
      <c r="AW87" s="643"/>
      <c r="AX87" s="643"/>
      <c r="AY87" s="643"/>
      <c r="AZ87" s="643"/>
      <c r="BA87" s="643"/>
      <c r="BB87" s="643"/>
    </row>
    <row r="88" spans="1:54" s="772" customFormat="1" ht="33" customHeight="1">
      <c r="A88" s="775"/>
      <c r="B88" s="810" t="s">
        <v>124</v>
      </c>
      <c r="C88" s="814"/>
      <c r="D88" s="814"/>
      <c r="E88" s="814"/>
      <c r="F88" s="814"/>
      <c r="G88" s="814"/>
      <c r="H88" s="814"/>
      <c r="I88" s="814"/>
      <c r="J88" s="814"/>
      <c r="K88" s="814"/>
      <c r="L88" s="814"/>
      <c r="M88" s="643"/>
      <c r="N88" s="643"/>
      <c r="O88" s="643"/>
      <c r="P88" s="643"/>
      <c r="Q88" s="643"/>
      <c r="R88" s="643"/>
      <c r="S88" s="643"/>
      <c r="T88" s="643"/>
      <c r="U88" s="643"/>
      <c r="V88" s="643"/>
      <c r="W88" s="643"/>
      <c r="X88" s="643"/>
      <c r="Y88" s="643"/>
      <c r="Z88" s="643"/>
      <c r="AA88" s="643"/>
      <c r="AB88" s="643"/>
      <c r="AC88" s="643"/>
      <c r="AD88" s="643"/>
      <c r="AE88" s="643"/>
      <c r="AF88" s="643"/>
      <c r="AG88" s="643"/>
      <c r="AH88" s="643"/>
      <c r="AI88" s="643"/>
      <c r="AJ88" s="643"/>
      <c r="AK88" s="643"/>
      <c r="AL88" s="643"/>
      <c r="AM88" s="643"/>
      <c r="AN88" s="643"/>
      <c r="AO88" s="643"/>
      <c r="AP88" s="643"/>
      <c r="AQ88" s="643"/>
      <c r="AR88" s="643"/>
      <c r="AS88" s="643"/>
      <c r="AT88" s="643"/>
      <c r="AU88" s="643"/>
      <c r="AV88" s="643"/>
      <c r="AW88" s="643"/>
      <c r="AX88" s="643"/>
      <c r="AY88" s="643"/>
      <c r="AZ88" s="643"/>
      <c r="BA88" s="643"/>
      <c r="BB88" s="643"/>
    </row>
    <row r="89" spans="1:54" s="772" customFormat="1" ht="33" customHeight="1">
      <c r="A89" s="775"/>
      <c r="B89" s="810" t="s">
        <v>125</v>
      </c>
      <c r="C89" s="814"/>
      <c r="D89" s="814"/>
      <c r="E89" s="814"/>
      <c r="F89" s="814"/>
      <c r="G89" s="814"/>
      <c r="H89" s="814"/>
      <c r="I89" s="814"/>
      <c r="J89" s="814"/>
      <c r="K89" s="814"/>
      <c r="L89" s="814"/>
      <c r="M89" s="643"/>
      <c r="N89" s="643"/>
      <c r="O89" s="643"/>
      <c r="P89" s="643"/>
      <c r="Q89" s="643"/>
      <c r="R89" s="643"/>
      <c r="S89" s="643"/>
      <c r="T89" s="643"/>
      <c r="U89" s="643"/>
      <c r="V89" s="643"/>
      <c r="W89" s="643"/>
      <c r="X89" s="643"/>
      <c r="Y89" s="643"/>
      <c r="Z89" s="643"/>
      <c r="AA89" s="643"/>
      <c r="AB89" s="643"/>
      <c r="AC89" s="643"/>
      <c r="AD89" s="643"/>
      <c r="AE89" s="643"/>
      <c r="AF89" s="643"/>
      <c r="AG89" s="643"/>
      <c r="AH89" s="643"/>
      <c r="AI89" s="643"/>
      <c r="AJ89" s="643"/>
      <c r="AK89" s="643"/>
      <c r="AL89" s="643"/>
      <c r="AM89" s="643"/>
      <c r="AN89" s="643"/>
      <c r="AO89" s="643"/>
      <c r="AP89" s="643"/>
      <c r="AQ89" s="643"/>
      <c r="AR89" s="643"/>
      <c r="AS89" s="643"/>
      <c r="AT89" s="643"/>
      <c r="AU89" s="643"/>
      <c r="AV89" s="643"/>
      <c r="AW89" s="643"/>
      <c r="AX89" s="643"/>
      <c r="AY89" s="643"/>
      <c r="AZ89" s="643"/>
      <c r="BA89" s="643"/>
      <c r="BB89" s="643"/>
    </row>
    <row r="90" spans="1:54" s="772" customFormat="1" ht="33" customHeight="1">
      <c r="A90" s="775"/>
      <c r="B90" s="810" t="s">
        <v>126</v>
      </c>
      <c r="C90" s="814"/>
      <c r="D90" s="814"/>
      <c r="E90" s="814"/>
      <c r="F90" s="814"/>
      <c r="G90" s="814"/>
      <c r="H90" s="814"/>
      <c r="I90" s="814"/>
      <c r="J90" s="814"/>
      <c r="K90" s="814"/>
      <c r="L90" s="814"/>
      <c r="M90" s="643"/>
      <c r="N90" s="643"/>
      <c r="O90" s="643"/>
      <c r="P90" s="643"/>
      <c r="Q90" s="643"/>
      <c r="R90" s="643"/>
      <c r="S90" s="643"/>
      <c r="T90" s="643"/>
      <c r="U90" s="643"/>
      <c r="V90" s="643"/>
      <c r="W90" s="643"/>
      <c r="X90" s="643"/>
      <c r="Y90" s="643"/>
      <c r="Z90" s="643"/>
      <c r="AA90" s="643"/>
      <c r="AB90" s="643"/>
      <c r="AC90" s="643"/>
      <c r="AD90" s="643"/>
      <c r="AE90" s="643"/>
      <c r="AF90" s="643"/>
      <c r="AG90" s="643"/>
      <c r="AH90" s="643"/>
      <c r="AI90" s="643"/>
      <c r="AJ90" s="643"/>
      <c r="AK90" s="643"/>
      <c r="AL90" s="643"/>
      <c r="AM90" s="643"/>
      <c r="AN90" s="643"/>
      <c r="AO90" s="643"/>
      <c r="AP90" s="643"/>
      <c r="AQ90" s="643"/>
      <c r="AR90" s="643"/>
      <c r="AS90" s="643"/>
      <c r="AT90" s="643"/>
      <c r="AU90" s="643"/>
      <c r="AV90" s="643"/>
      <c r="AW90" s="643"/>
      <c r="AX90" s="643"/>
      <c r="AY90" s="643"/>
      <c r="AZ90" s="643"/>
      <c r="BA90" s="643"/>
      <c r="BB90" s="643"/>
    </row>
    <row r="91" spans="1:54" ht="20.100000000000001" customHeight="1">
      <c r="A91" s="815"/>
      <c r="B91" s="815"/>
      <c r="C91" s="769"/>
      <c r="D91" s="769"/>
      <c r="E91" s="769"/>
      <c r="F91" s="769"/>
      <c r="G91" s="803"/>
    </row>
    <row r="92" spans="1:54">
      <c r="A92" s="779"/>
      <c r="B92" s="1465"/>
      <c r="C92" s="1465"/>
      <c r="D92" s="1465"/>
      <c r="E92" s="1465"/>
      <c r="F92" s="1465"/>
      <c r="G92" s="1465"/>
      <c r="H92" s="1465"/>
      <c r="I92" s="1465"/>
      <c r="J92" s="1465"/>
      <c r="K92" s="1465"/>
      <c r="L92" s="1465"/>
    </row>
    <row r="93" spans="1:54" ht="20.100000000000001" customHeight="1">
      <c r="A93" s="815"/>
      <c r="B93" s="815"/>
      <c r="C93" s="769"/>
      <c r="D93" s="769"/>
      <c r="E93" s="769"/>
      <c r="F93" s="769"/>
      <c r="G93" s="803"/>
    </row>
    <row r="94" spans="1:54" ht="24" customHeight="1">
      <c r="A94" s="815"/>
      <c r="B94" s="815"/>
      <c r="C94" s="769"/>
      <c r="D94" s="769"/>
      <c r="E94" s="769"/>
      <c r="F94" s="389"/>
      <c r="G94" s="816"/>
    </row>
    <row r="95" spans="1:54" ht="24" customHeight="1">
      <c r="A95" s="817" t="s">
        <v>6</v>
      </c>
      <c r="B95" s="1455" t="str">
        <f>'Attach 15'!B91</f>
        <v>--</v>
      </c>
      <c r="C95" s="1455"/>
      <c r="D95" s="1455"/>
      <c r="E95" s="389"/>
      <c r="G95" s="816" t="s">
        <v>4</v>
      </c>
      <c r="H95" s="1456" t="str">
        <f>'Attach 15'!E91</f>
        <v/>
      </c>
      <c r="I95" s="1457"/>
      <c r="J95" s="1457"/>
      <c r="K95" s="1457"/>
      <c r="L95" s="1457"/>
    </row>
    <row r="96" spans="1:54" ht="24" customHeight="1">
      <c r="A96" s="817" t="s">
        <v>7</v>
      </c>
      <c r="B96" s="1458" t="str">
        <f>'Attach 15'!B92</f>
        <v/>
      </c>
      <c r="C96" s="1458"/>
      <c r="D96" s="1458"/>
      <c r="E96" s="389"/>
      <c r="G96" s="816" t="s">
        <v>5</v>
      </c>
      <c r="H96" s="1456" t="str">
        <f>'Attach 15'!E92</f>
        <v/>
      </c>
      <c r="I96" s="1457"/>
      <c r="J96" s="1457"/>
      <c r="K96" s="1457"/>
      <c r="L96" s="1457"/>
    </row>
  </sheetData>
  <sheetProtection password="CBD2" sheet="1" objects="1" scenarios="1" formatColumns="0" formatRows="0" selectLockedCells="1"/>
  <customSheetViews>
    <customSheetView guid="{BCE30E3D-0C5D-4C23-ABC5-E7C2D3AC4971}" showPageBreaks="1" showGridLines="0" zeroValues="0" printArea="1" hiddenRows="1" view="pageBreakPreview" topLeftCell="A62">
      <selection activeCell="G63" sqref="G63:L63"/>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9F341631-288D-49D9-8F81-65CCC818C9BA}"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13"/>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4"/>
      <headerFooter alignWithMargins="0">
        <oddFooter>&amp;R&amp;"Book Antiqua,Bold"&amp;8 Page &amp;P of &amp;N</oddFooter>
      </headerFooter>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5"/>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16"/>
      <headerFooter alignWithMargins="0">
        <oddFooter>&amp;R&amp;"Book Antiqua,Bold"&amp;8 Page &amp;P of &amp;N</oddFooter>
      </headerFooter>
    </customSheetView>
    <customSheetView guid="{4B898AE2-7356-489E-882D-EC3B09CB95AA}"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17"/>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8"/>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count="1">
    <dataValidation type="list" allowBlank="1" showInputMessage="1" showErrorMessage="1" error="Enter Yes or No from drop down menu." sqref="H23:L24">
      <formula1>"Yes, No"</formula1>
    </dataValidation>
  </dataValidations>
  <pageMargins left="0.63" right="0.42" top="0.57999999999999996" bottom="0.6" header="0.34" footer="0.35"/>
  <pageSetup scale="95" orientation="portrait" r:id="rId19"/>
  <headerFooter alignWithMargins="0">
    <oddFooter>&amp;R&amp;"Book Antiqua,Bold"&amp;8 Page &amp;P of &amp;N</oddFooter>
  </headerFooter>
  <rowBreaks count="2" manualBreakCount="2">
    <brk id="23" max="11" man="1"/>
    <brk id="53" max="11" man="1"/>
  </rowBreaks>
  <drawing r:id="rId2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pageSetUpPr fitToPage="1"/>
  </sheetPr>
  <dimension ref="A1:Z209"/>
  <sheetViews>
    <sheetView view="pageBreakPreview" topLeftCell="A16" zoomScaleSheetLayoutView="100" workbookViewId="0">
      <selection activeCell="A19" sqref="A19"/>
    </sheetView>
  </sheetViews>
  <sheetFormatPr defaultColWidth="9.140625" defaultRowHeight="16.5"/>
  <cols>
    <col min="1" max="1" width="16.28515625" style="293" customWidth="1"/>
    <col min="2" max="2" width="24.42578125" style="293" customWidth="1"/>
    <col min="3" max="3" width="30.140625" style="293" customWidth="1"/>
    <col min="4" max="4" width="18.85546875" style="293" customWidth="1"/>
    <col min="5" max="5" width="21.28515625" style="293" customWidth="1"/>
    <col min="6" max="8" width="9.140625" style="291"/>
    <col min="9" max="16384" width="9.140625" style="292"/>
  </cols>
  <sheetData>
    <row r="1" spans="1:26" s="626" customFormat="1" ht="15">
      <c r="A1" s="1494" t="str">
        <f>'Attach 3(JV)'!A1</f>
        <v>Specification No. : 5002002361/TRANSFORMER/DOM/A00 - CC CS -1</v>
      </c>
      <c r="B1" s="1494"/>
      <c r="C1" s="1494"/>
      <c r="D1" s="1493" t="str">
        <f>"Attachment-17 "&amp;'Attach 3(JV)'!AT1</f>
        <v xml:space="preserve">Attachment-17 </v>
      </c>
      <c r="E1" s="1493"/>
      <c r="F1" s="625"/>
      <c r="G1" s="625"/>
      <c r="H1" s="625"/>
    </row>
    <row r="2" spans="1:26" ht="10.5" customHeight="1">
      <c r="Z2" s="294">
        <f>'[5]Attach 3(JV)'!Z2</f>
        <v>0</v>
      </c>
    </row>
    <row r="3" spans="1:26" ht="77.25" customHeight="1">
      <c r="A3" s="1349" t="str">
        <f>'Attach 3(JV)'!A3</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 s="1350"/>
      <c r="C3" s="1350"/>
      <c r="D3" s="1350"/>
      <c r="E3" s="1350"/>
      <c r="F3" s="295"/>
      <c r="G3" s="296"/>
      <c r="H3" s="295"/>
    </row>
    <row r="4" spans="1:26" ht="6.75" customHeight="1">
      <c r="A4" s="297"/>
      <c r="H4" s="17"/>
      <c r="I4" s="1"/>
    </row>
    <row r="5" spans="1:26" ht="19.5" customHeight="1">
      <c r="A5" s="1386" t="s">
        <v>491</v>
      </c>
      <c r="B5" s="1386"/>
      <c r="C5" s="1386"/>
      <c r="D5" s="1386"/>
      <c r="E5" s="1386"/>
      <c r="F5" s="298"/>
      <c r="H5" s="17"/>
      <c r="I5" s="3"/>
    </row>
    <row r="6" spans="1:26" ht="7.5" customHeight="1">
      <c r="A6" s="299"/>
      <c r="H6" s="17"/>
      <c r="I6" s="3"/>
    </row>
    <row r="7" spans="1:26" ht="19.5" customHeight="1">
      <c r="A7" s="300" t="str">
        <f>'Attach 3(JV)'!A7</f>
        <v>Bidder’s Name and Address  :</v>
      </c>
      <c r="B7" s="299"/>
      <c r="C7" s="299"/>
      <c r="D7" s="5" t="str">
        <f>'[5]Attach 3(JV)'!E7</f>
        <v>To:</v>
      </c>
      <c r="H7" s="17"/>
      <c r="I7" s="3"/>
    </row>
    <row r="8" spans="1:26" ht="26.25" customHeight="1">
      <c r="A8" s="1387" t="str">
        <f>'Attach 3(JV)'!A8</f>
        <v/>
      </c>
      <c r="B8" s="1387"/>
      <c r="C8" s="1387"/>
      <c r="D8" s="2" t="str">
        <f>'[5]Attach 3(JV)'!E8</f>
        <v>Contract Services</v>
      </c>
      <c r="H8" s="17"/>
      <c r="I8" s="3"/>
    </row>
    <row r="9" spans="1:26" ht="19.5" customHeight="1">
      <c r="A9" s="4" t="s">
        <v>345</v>
      </c>
      <c r="B9" s="1297">
        <f>'Attach 3(JV)'!B9</f>
        <v>0</v>
      </c>
      <c r="C9" s="1297"/>
      <c r="D9" s="2" t="str">
        <f>'[5]Attach 3(JV)'!E9</f>
        <v>Power Grid Corporation of India Ltd.,</v>
      </c>
      <c r="H9" s="17"/>
      <c r="I9" s="3"/>
    </row>
    <row r="10" spans="1:26" ht="19.5" customHeight="1">
      <c r="A10" s="4" t="s">
        <v>347</v>
      </c>
      <c r="B10" s="1297">
        <f>'Attach 3(JV)'!B10</f>
        <v>0</v>
      </c>
      <c r="C10" s="1297"/>
      <c r="D10" s="2" t="str">
        <f>'[5]Attach 3(JV)'!E10</f>
        <v>"Saudamini", Plot No. 2, Sector 29</v>
      </c>
      <c r="H10" s="17"/>
      <c r="I10" s="3"/>
    </row>
    <row r="11" spans="1:26" ht="19.5" customHeight="1">
      <c r="B11" s="1297">
        <f>'Attach 3(JV)'!B11</f>
        <v>0</v>
      </c>
      <c r="C11" s="1297"/>
      <c r="D11" s="2" t="str">
        <f>'[5]Attach 3(JV)'!E11</f>
        <v>Gurgaon (Haryana) - 122001</v>
      </c>
    </row>
    <row r="12" spans="1:26" ht="14.25" customHeight="1">
      <c r="A12" s="299"/>
      <c r="B12" s="1297">
        <f>'Attach 3(JV)'!B12</f>
        <v>0</v>
      </c>
      <c r="C12" s="1297"/>
      <c r="D12" s="2"/>
    </row>
    <row r="13" spans="1:26" ht="19.5" customHeight="1">
      <c r="A13" s="293" t="s">
        <v>340</v>
      </c>
      <c r="D13" s="301"/>
    </row>
    <row r="14" spans="1:26" ht="9.9499999999999993" customHeight="1">
      <c r="A14" s="299"/>
    </row>
    <row r="15" spans="1:26" ht="93.75" customHeight="1">
      <c r="A15" s="302">
        <v>1</v>
      </c>
      <c r="B15" s="1496" t="s">
        <v>492</v>
      </c>
      <c r="C15" s="1496"/>
      <c r="D15" s="1496"/>
      <c r="E15" s="1496"/>
      <c r="F15" s="303"/>
      <c r="G15" s="303"/>
      <c r="H15" s="303"/>
    </row>
    <row r="16" spans="1:26" ht="51.75" customHeight="1">
      <c r="A16" s="302">
        <v>2</v>
      </c>
      <c r="B16" s="1496" t="s">
        <v>493</v>
      </c>
      <c r="C16" s="1496"/>
      <c r="D16" s="1496"/>
      <c r="E16" s="1496"/>
      <c r="F16" s="303"/>
      <c r="G16" s="303"/>
      <c r="H16" s="303"/>
    </row>
    <row r="17" spans="1:8" ht="16.5" customHeight="1">
      <c r="A17" s="299"/>
      <c r="B17" s="299"/>
      <c r="C17" s="299"/>
      <c r="D17" s="299"/>
      <c r="E17" s="299"/>
      <c r="F17" s="303"/>
      <c r="G17" s="303"/>
      <c r="H17" s="303"/>
    </row>
    <row r="18" spans="1:8" s="291" customFormat="1" ht="97.5" customHeight="1">
      <c r="A18" s="304" t="s">
        <v>494</v>
      </c>
      <c r="B18" s="305" t="s">
        <v>343</v>
      </c>
      <c r="C18" s="305" t="s">
        <v>495</v>
      </c>
      <c r="D18" s="304" t="s">
        <v>496</v>
      </c>
      <c r="E18" s="304" t="s">
        <v>497</v>
      </c>
      <c r="G18" s="303"/>
      <c r="H18" s="303"/>
    </row>
    <row r="19" spans="1:8">
      <c r="A19" s="306"/>
      <c r="B19" s="307"/>
      <c r="C19" s="307"/>
      <c r="D19" s="308"/>
      <c r="E19" s="308"/>
      <c r="F19" s="303"/>
      <c r="G19" s="303"/>
      <c r="H19" s="303"/>
    </row>
    <row r="20" spans="1:8">
      <c r="A20" s="306"/>
      <c r="B20" s="307"/>
      <c r="C20" s="307"/>
      <c r="D20" s="308"/>
      <c r="E20" s="308"/>
      <c r="F20" s="303"/>
      <c r="G20" s="303"/>
      <c r="H20" s="303"/>
    </row>
    <row r="21" spans="1:8">
      <c r="A21" s="306"/>
      <c r="B21" s="307"/>
      <c r="C21" s="307"/>
      <c r="D21" s="308"/>
      <c r="E21" s="308"/>
      <c r="F21" s="303"/>
      <c r="G21" s="303"/>
      <c r="H21" s="303"/>
    </row>
    <row r="22" spans="1:8">
      <c r="A22" s="306"/>
      <c r="B22" s="307"/>
      <c r="C22" s="307"/>
      <c r="D22" s="308"/>
      <c r="E22" s="308"/>
      <c r="F22" s="303"/>
      <c r="G22" s="303"/>
      <c r="H22" s="303"/>
    </row>
    <row r="23" spans="1:8">
      <c r="A23" s="306"/>
      <c r="B23" s="307"/>
      <c r="C23" s="307"/>
      <c r="D23" s="308"/>
      <c r="E23" s="308"/>
      <c r="F23" s="303"/>
      <c r="G23" s="303"/>
      <c r="H23" s="303"/>
    </row>
    <row r="24" spans="1:8">
      <c r="A24" s="306"/>
      <c r="B24" s="307"/>
      <c r="C24" s="307"/>
      <c r="D24" s="308"/>
      <c r="E24" s="308"/>
      <c r="F24" s="303"/>
      <c r="G24" s="303"/>
      <c r="H24" s="303"/>
    </row>
    <row r="25" spans="1:8" ht="6" customHeight="1">
      <c r="A25" s="309"/>
      <c r="B25" s="310"/>
      <c r="C25" s="310"/>
      <c r="D25" s="311"/>
      <c r="E25" s="311"/>
      <c r="F25" s="303"/>
      <c r="G25" s="303"/>
      <c r="H25" s="303"/>
    </row>
    <row r="26" spans="1:8" ht="0.6" hidden="1" customHeight="1">
      <c r="A26" s="312"/>
      <c r="B26" s="313"/>
      <c r="C26" s="313"/>
      <c r="D26" s="314"/>
      <c r="E26" s="314"/>
      <c r="F26" s="303"/>
      <c r="G26" s="303"/>
      <c r="H26" s="303"/>
    </row>
    <row r="27" spans="1:8" ht="30" customHeight="1">
      <c r="A27" s="1497" t="s">
        <v>498</v>
      </c>
      <c r="B27" s="1497"/>
      <c r="C27" s="1497"/>
      <c r="D27" s="1497"/>
      <c r="E27" s="1497"/>
      <c r="F27" s="303"/>
      <c r="G27" s="303"/>
      <c r="H27" s="303"/>
    </row>
    <row r="28" spans="1:8">
      <c r="C28" s="315"/>
    </row>
    <row r="29" spans="1:8">
      <c r="A29" s="316" t="s">
        <v>6</v>
      </c>
      <c r="B29" s="317" t="str">
        <f>'Attach 3(JV)'!B24</f>
        <v>--</v>
      </c>
      <c r="C29" s="315" t="s">
        <v>4</v>
      </c>
      <c r="D29" s="318" t="str">
        <f>'Attach 3(JV)'!E24</f>
        <v/>
      </c>
    </row>
    <row r="30" spans="1:8">
      <c r="A30" s="316" t="s">
        <v>7</v>
      </c>
      <c r="B30" s="318" t="str">
        <f>'Attach 3(JV)'!B25</f>
        <v/>
      </c>
      <c r="C30" s="315" t="s">
        <v>5</v>
      </c>
      <c r="D30" s="318" t="str">
        <f>'Attach 3(JV)'!E25</f>
        <v/>
      </c>
    </row>
    <row r="31" spans="1:8">
      <c r="B31" s="319"/>
      <c r="C31" s="315"/>
      <c r="D31" s="315"/>
      <c r="E31" s="319"/>
    </row>
    <row r="32" spans="1:8" hidden="1">
      <c r="A32" s="288" t="str">
        <f>A1</f>
        <v>Specification No. : 5002002361/TRANSFORMER/DOM/A00 - CC CS -1</v>
      </c>
      <c r="B32" s="289"/>
      <c r="C32" s="289"/>
      <c r="D32" s="289"/>
      <c r="E32" s="290" t="str">
        <f>D1</f>
        <v xml:space="preserve">Attachment-17 </v>
      </c>
    </row>
    <row r="33" spans="1:8" hidden="1"/>
    <row r="34" spans="1:8" ht="15" hidden="1">
      <c r="A34" s="1498" t="str">
        <f>A3</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4" s="1498"/>
      <c r="C34" s="1498"/>
      <c r="D34" s="1498"/>
      <c r="E34" s="1498"/>
    </row>
    <row r="35" spans="1:8" hidden="1">
      <c r="A35" s="297"/>
    </row>
    <row r="36" spans="1:8" ht="15" hidden="1">
      <c r="A36" s="1500" t="s">
        <v>386</v>
      </c>
      <c r="B36" s="1500"/>
      <c r="C36" s="1500"/>
      <c r="D36" s="1500"/>
      <c r="E36" s="1500"/>
      <c r="F36" s="292"/>
      <c r="G36" s="292"/>
      <c r="H36" s="292"/>
    </row>
    <row r="37" spans="1:8" hidden="1">
      <c r="A37" s="299"/>
      <c r="F37" s="292"/>
      <c r="G37" s="292"/>
      <c r="H37" s="292"/>
    </row>
    <row r="38" spans="1:8" hidden="1">
      <c r="A38" s="300" t="str">
        <f>'[5]Attach 3(JV)'!A15</f>
        <v>Name(s) and Addresse(s) of other partner(s)</v>
      </c>
      <c r="B38" s="299"/>
      <c r="C38" s="299"/>
      <c r="D38" s="5" t="str">
        <f>D7</f>
        <v>To:</v>
      </c>
      <c r="F38" s="292"/>
      <c r="G38" s="292"/>
      <c r="H38" s="292"/>
    </row>
    <row r="39" spans="1:8" hidden="1">
      <c r="A39" s="300" t="str">
        <f>'[5]Attach 3(JV)'!B16</f>
        <v/>
      </c>
      <c r="B39" s="299"/>
      <c r="C39" s="299"/>
      <c r="D39" s="2" t="str">
        <f>D8</f>
        <v>Contract Services</v>
      </c>
      <c r="F39" s="292"/>
      <c r="G39" s="292"/>
      <c r="H39" s="292"/>
    </row>
    <row r="40" spans="1:8" hidden="1">
      <c r="A40" s="4" t="s">
        <v>345</v>
      </c>
      <c r="B40" s="1297" t="str">
        <f>'[5]Attach 3(JV)'!B17:D17</f>
        <v xml:space="preserve">…… ……. …….. …… ……. …….. </v>
      </c>
      <c r="C40" s="1297"/>
      <c r="D40" s="2" t="str">
        <f>D9</f>
        <v>Power Grid Corporation of India Ltd.,</v>
      </c>
      <c r="F40" s="292"/>
      <c r="G40" s="292"/>
      <c r="H40" s="292"/>
    </row>
    <row r="41" spans="1:8" hidden="1">
      <c r="A41" s="4" t="s">
        <v>347</v>
      </c>
      <c r="B41" s="1297" t="str">
        <f>'[5]Attach 3(JV)'!B18:D18</f>
        <v xml:space="preserve">…… ……. …….. …… ……. …….. </v>
      </c>
      <c r="C41" s="1297"/>
      <c r="D41" s="2" t="str">
        <f>D10</f>
        <v>"Saudamini", Plot No. 2, Sector 29</v>
      </c>
      <c r="F41" s="292"/>
      <c r="G41" s="292"/>
      <c r="H41" s="292"/>
    </row>
    <row r="42" spans="1:8" hidden="1">
      <c r="B42" s="1297" t="str">
        <f>'[5]Attach 3(JV)'!B19:D19</f>
        <v xml:space="preserve">…… ……. …….. …… ……. …….. </v>
      </c>
      <c r="C42" s="1297"/>
      <c r="D42" s="2" t="str">
        <f>D11</f>
        <v>Gurgaon (Haryana) - 122001</v>
      </c>
      <c r="F42" s="292"/>
      <c r="G42" s="292"/>
      <c r="H42" s="292"/>
    </row>
    <row r="43" spans="1:8" hidden="1">
      <c r="A43" s="299"/>
      <c r="B43" s="1297" t="str">
        <f>'[5]Attach 3(JV)'!B20:D20</f>
        <v xml:space="preserve">…… ……. …….. …… ……. …….. </v>
      </c>
      <c r="C43" s="1297"/>
      <c r="D43" s="2"/>
      <c r="F43" s="292"/>
      <c r="G43" s="292"/>
      <c r="H43" s="292"/>
    </row>
    <row r="44" spans="1:8" hidden="1">
      <c r="A44" s="293" t="s">
        <v>340</v>
      </c>
      <c r="D44" s="301"/>
      <c r="F44" s="292"/>
      <c r="G44" s="292"/>
      <c r="H44" s="292"/>
    </row>
    <row r="45" spans="1:8" hidden="1">
      <c r="A45" s="299"/>
      <c r="F45" s="292"/>
      <c r="G45" s="292"/>
      <c r="H45" s="292"/>
    </row>
    <row r="46" spans="1:8" hidden="1">
      <c r="A46" s="1499" t="s">
        <v>387</v>
      </c>
      <c r="B46" s="1499"/>
      <c r="C46" s="1499"/>
      <c r="D46" s="1499"/>
      <c r="E46" s="1499"/>
      <c r="F46" s="292"/>
      <c r="G46" s="292"/>
      <c r="H46" s="292"/>
    </row>
    <row r="47" spans="1:8" hidden="1">
      <c r="A47" s="299"/>
      <c r="B47" s="299"/>
      <c r="C47" s="299"/>
      <c r="D47" s="299"/>
      <c r="E47" s="299"/>
      <c r="F47" s="292"/>
      <c r="G47" s="292"/>
      <c r="H47" s="292"/>
    </row>
    <row r="48" spans="1:8" ht="66" hidden="1">
      <c r="A48" s="304" t="s">
        <v>343</v>
      </c>
      <c r="B48" s="1495" t="s">
        <v>111</v>
      </c>
      <c r="C48" s="1495"/>
      <c r="D48" s="304" t="s">
        <v>112</v>
      </c>
      <c r="E48" s="304" t="s">
        <v>113</v>
      </c>
      <c r="F48" s="292"/>
      <c r="G48" s="292"/>
      <c r="H48" s="292"/>
    </row>
    <row r="49" spans="1:8" hidden="1">
      <c r="A49" s="320">
        <v>1</v>
      </c>
      <c r="B49" s="1492"/>
      <c r="C49" s="1492"/>
      <c r="D49" s="321"/>
      <c r="E49" s="321"/>
      <c r="F49" s="292"/>
      <c r="G49" s="292"/>
      <c r="H49" s="292"/>
    </row>
    <row r="50" spans="1:8" hidden="1">
      <c r="A50" s="320">
        <v>2</v>
      </c>
      <c r="B50" s="1492"/>
      <c r="C50" s="1492"/>
      <c r="D50" s="321"/>
      <c r="E50" s="321"/>
      <c r="F50" s="292"/>
      <c r="G50" s="292"/>
      <c r="H50" s="292"/>
    </row>
    <row r="51" spans="1:8" hidden="1">
      <c r="A51" s="320">
        <v>3</v>
      </c>
      <c r="B51" s="1492"/>
      <c r="C51" s="1492"/>
      <c r="D51" s="321"/>
      <c r="E51" s="321"/>
      <c r="F51" s="292"/>
      <c r="G51" s="292"/>
      <c r="H51" s="292"/>
    </row>
    <row r="52" spans="1:8" hidden="1">
      <c r="A52" s="320">
        <v>4</v>
      </c>
      <c r="B52" s="1492"/>
      <c r="C52" s="1492"/>
      <c r="D52" s="321"/>
      <c r="E52" s="321"/>
      <c r="F52" s="292"/>
      <c r="G52" s="292"/>
      <c r="H52" s="292"/>
    </row>
    <row r="53" spans="1:8" hidden="1">
      <c r="A53" s="320">
        <v>5</v>
      </c>
      <c r="B53" s="1492"/>
      <c r="C53" s="1492"/>
      <c r="D53" s="321"/>
      <c r="E53" s="321"/>
      <c r="F53" s="292"/>
      <c r="G53" s="292"/>
      <c r="H53" s="292"/>
    </row>
    <row r="54" spans="1:8" hidden="1">
      <c r="A54" s="320">
        <v>6</v>
      </c>
      <c r="B54" s="1492"/>
      <c r="C54" s="1492"/>
      <c r="D54" s="321"/>
      <c r="E54" s="321"/>
      <c r="F54" s="292"/>
      <c r="G54" s="292"/>
      <c r="H54" s="292"/>
    </row>
    <row r="55" spans="1:8" hidden="1">
      <c r="A55" s="299"/>
      <c r="B55" s="299"/>
      <c r="C55" s="299"/>
      <c r="D55" s="299"/>
      <c r="E55" s="299"/>
      <c r="F55" s="292"/>
      <c r="G55" s="292"/>
      <c r="H55" s="292"/>
    </row>
    <row r="56" spans="1:8" ht="15" hidden="1">
      <c r="A56" s="322"/>
      <c r="B56" s="322"/>
      <c r="C56" s="322"/>
      <c r="D56" s="322"/>
      <c r="E56" s="322"/>
      <c r="F56" s="292"/>
      <c r="G56" s="292"/>
      <c r="H56" s="292"/>
    </row>
    <row r="57" spans="1:8" ht="15" hidden="1">
      <c r="A57" s="322" t="s">
        <v>6</v>
      </c>
      <c r="B57" s="317" t="str">
        <f>B29</f>
        <v>--</v>
      </c>
      <c r="C57" s="322" t="s">
        <v>4</v>
      </c>
      <c r="D57" s="322" t="str">
        <f>D29</f>
        <v/>
      </c>
      <c r="E57" s="322"/>
      <c r="F57" s="292"/>
      <c r="G57" s="292"/>
      <c r="H57" s="292"/>
    </row>
    <row r="58" spans="1:8" ht="15" hidden="1">
      <c r="A58" s="322" t="s">
        <v>7</v>
      </c>
      <c r="B58" s="322" t="str">
        <f>B30</f>
        <v/>
      </c>
      <c r="C58" s="322" t="s">
        <v>5</v>
      </c>
      <c r="D58" s="322" t="str">
        <f>D30</f>
        <v/>
      </c>
      <c r="E58" s="322"/>
      <c r="F58" s="292"/>
      <c r="G58" s="292"/>
      <c r="H58" s="292"/>
    </row>
    <row r="59" spans="1:8" ht="15" hidden="1">
      <c r="A59" s="322"/>
      <c r="B59" s="322"/>
      <c r="C59" s="322"/>
      <c r="D59" s="322"/>
      <c r="E59" s="322"/>
      <c r="F59" s="292"/>
      <c r="G59" s="292"/>
      <c r="H59" s="292"/>
    </row>
    <row r="60" spans="1:8" hidden="1">
      <c r="A60" s="288" t="str">
        <f>A32</f>
        <v>Specification No. : 5002002361/TRANSFORMER/DOM/A00 - CC CS -1</v>
      </c>
      <c r="B60" s="289"/>
      <c r="C60" s="289"/>
      <c r="D60" s="289"/>
      <c r="E60" s="290" t="str">
        <f>E32</f>
        <v xml:space="preserve">Attachment-17 </v>
      </c>
      <c r="F60" s="292"/>
      <c r="G60" s="292"/>
      <c r="H60" s="292"/>
    </row>
    <row r="61" spans="1:8" hidden="1">
      <c r="F61" s="292"/>
      <c r="G61" s="292"/>
      <c r="H61" s="292"/>
    </row>
    <row r="62" spans="1:8" ht="15" hidden="1">
      <c r="A62" s="1498" t="str">
        <f>A34</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62" s="1498"/>
      <c r="C62" s="1498"/>
      <c r="D62" s="1498"/>
      <c r="E62" s="1498"/>
      <c r="F62" s="292"/>
      <c r="G62" s="292"/>
      <c r="H62" s="292"/>
    </row>
    <row r="63" spans="1:8" hidden="1">
      <c r="A63" s="297"/>
      <c r="F63" s="292"/>
      <c r="G63" s="292"/>
      <c r="H63" s="292"/>
    </row>
    <row r="64" spans="1:8" ht="15" hidden="1">
      <c r="A64" s="1500" t="s">
        <v>386</v>
      </c>
      <c r="B64" s="1500"/>
      <c r="C64" s="1500"/>
      <c r="D64" s="1500"/>
      <c r="E64" s="1500"/>
      <c r="F64" s="292"/>
      <c r="G64" s="292"/>
      <c r="H64" s="292"/>
    </row>
    <row r="65" spans="1:8" hidden="1">
      <c r="A65" s="299"/>
      <c r="F65" s="292"/>
      <c r="G65" s="292"/>
      <c r="H65" s="292"/>
    </row>
    <row r="66" spans="1:8" hidden="1">
      <c r="A66" s="300" t="str">
        <f>'[5]Attach 3(JV)'!A15</f>
        <v>Name(s) and Addresse(s) of other partner(s)</v>
      </c>
      <c r="B66" s="299"/>
      <c r="C66" s="299"/>
      <c r="D66" s="5" t="str">
        <f>D7</f>
        <v>To:</v>
      </c>
      <c r="F66" s="292"/>
      <c r="G66" s="292"/>
      <c r="H66" s="292"/>
    </row>
    <row r="67" spans="1:8" hidden="1">
      <c r="A67" s="300" t="str">
        <f>'[5]Attach 3(JV)'!E16</f>
        <v/>
      </c>
      <c r="B67" s="299"/>
      <c r="C67" s="299"/>
      <c r="D67" s="2" t="str">
        <f>D8</f>
        <v>Contract Services</v>
      </c>
      <c r="F67" s="292"/>
      <c r="G67" s="292"/>
      <c r="H67" s="292"/>
    </row>
    <row r="68" spans="1:8" hidden="1">
      <c r="A68" s="4" t="s">
        <v>345</v>
      </c>
      <c r="B68" s="1297" t="str">
        <f>'[5]Attach 3(JV)'!E17</f>
        <v/>
      </c>
      <c r="C68" s="1297"/>
      <c r="D68" s="2" t="str">
        <f>D9</f>
        <v>Power Grid Corporation of India Ltd.,</v>
      </c>
      <c r="F68" s="292"/>
      <c r="G68" s="292"/>
      <c r="H68" s="292"/>
    </row>
    <row r="69" spans="1:8" hidden="1">
      <c r="A69" s="4" t="s">
        <v>347</v>
      </c>
      <c r="B69" s="1297" t="str">
        <f>'[5]Attach 3(JV)'!E18</f>
        <v/>
      </c>
      <c r="C69" s="1297"/>
      <c r="D69" s="2" t="str">
        <f>D10</f>
        <v>"Saudamini", Plot No. 2, Sector 29</v>
      </c>
      <c r="F69" s="292"/>
      <c r="G69" s="292"/>
      <c r="H69" s="292"/>
    </row>
    <row r="70" spans="1:8" hidden="1">
      <c r="B70" s="1297" t="str">
        <f>'[5]Attach 3(JV)'!E19</f>
        <v/>
      </c>
      <c r="C70" s="1297"/>
      <c r="D70" s="2" t="str">
        <f>D11</f>
        <v>Gurgaon (Haryana) - 122001</v>
      </c>
      <c r="F70" s="292"/>
      <c r="G70" s="292"/>
      <c r="H70" s="292"/>
    </row>
    <row r="71" spans="1:8" hidden="1">
      <c r="A71" s="299"/>
      <c r="B71" s="1297" t="str">
        <f>'[5]Attach 3(JV)'!E20</f>
        <v/>
      </c>
      <c r="C71" s="1297"/>
      <c r="D71" s="2"/>
      <c r="F71" s="292"/>
      <c r="G71" s="292"/>
      <c r="H71" s="292"/>
    </row>
    <row r="72" spans="1:8" hidden="1">
      <c r="A72" s="293" t="s">
        <v>340</v>
      </c>
      <c r="D72" s="301"/>
      <c r="F72" s="292"/>
      <c r="G72" s="292"/>
      <c r="H72" s="292"/>
    </row>
    <row r="73" spans="1:8" hidden="1">
      <c r="A73" s="299"/>
      <c r="F73" s="292"/>
      <c r="G73" s="292"/>
      <c r="H73" s="292"/>
    </row>
    <row r="74" spans="1:8" hidden="1">
      <c r="A74" s="1499" t="s">
        <v>387</v>
      </c>
      <c r="B74" s="1499"/>
      <c r="C74" s="1499"/>
      <c r="D74" s="1499"/>
      <c r="E74" s="1499"/>
      <c r="F74" s="292"/>
      <c r="G74" s="292"/>
      <c r="H74" s="292"/>
    </row>
    <row r="75" spans="1:8" hidden="1">
      <c r="A75" s="299"/>
      <c r="B75" s="299"/>
      <c r="C75" s="299"/>
      <c r="D75" s="299"/>
      <c r="E75" s="299"/>
      <c r="F75" s="292"/>
      <c r="G75" s="292"/>
      <c r="H75" s="292"/>
    </row>
    <row r="76" spans="1:8" ht="66" hidden="1">
      <c r="A76" s="304" t="s">
        <v>343</v>
      </c>
      <c r="B76" s="1495" t="s">
        <v>111</v>
      </c>
      <c r="C76" s="1495"/>
      <c r="D76" s="304" t="s">
        <v>112</v>
      </c>
      <c r="E76" s="304" t="s">
        <v>113</v>
      </c>
      <c r="F76" s="292"/>
      <c r="G76" s="292"/>
      <c r="H76" s="292"/>
    </row>
    <row r="77" spans="1:8" hidden="1">
      <c r="A77" s="320">
        <v>1</v>
      </c>
      <c r="B77" s="1492"/>
      <c r="C77" s="1492"/>
      <c r="D77" s="321"/>
      <c r="E77" s="321"/>
      <c r="F77" s="292"/>
      <c r="G77" s="292"/>
      <c r="H77" s="292"/>
    </row>
    <row r="78" spans="1:8" hidden="1">
      <c r="A78" s="320">
        <v>2</v>
      </c>
      <c r="B78" s="1492"/>
      <c r="C78" s="1492"/>
      <c r="D78" s="321"/>
      <c r="E78" s="321"/>
      <c r="F78" s="292"/>
      <c r="G78" s="292"/>
      <c r="H78" s="292"/>
    </row>
    <row r="79" spans="1:8" hidden="1">
      <c r="A79" s="320">
        <v>3</v>
      </c>
      <c r="B79" s="1492"/>
      <c r="C79" s="1492"/>
      <c r="D79" s="321"/>
      <c r="E79" s="321"/>
      <c r="F79" s="292"/>
      <c r="G79" s="292"/>
      <c r="H79" s="292"/>
    </row>
    <row r="80" spans="1:8" hidden="1">
      <c r="A80" s="320">
        <v>4</v>
      </c>
      <c r="B80" s="1492"/>
      <c r="C80" s="1492"/>
      <c r="D80" s="321"/>
      <c r="E80" s="321"/>
      <c r="F80" s="292"/>
      <c r="G80" s="292"/>
      <c r="H80" s="292"/>
    </row>
    <row r="81" spans="1:8" hidden="1">
      <c r="A81" s="320">
        <v>5</v>
      </c>
      <c r="B81" s="1492"/>
      <c r="C81" s="1492"/>
      <c r="D81" s="321"/>
      <c r="E81" s="321"/>
      <c r="F81" s="292"/>
      <c r="G81" s="292"/>
      <c r="H81" s="292"/>
    </row>
    <row r="82" spans="1:8" hidden="1">
      <c r="A82" s="320">
        <v>6</v>
      </c>
      <c r="B82" s="1492"/>
      <c r="C82" s="1492"/>
      <c r="D82" s="321"/>
      <c r="E82" s="321"/>
      <c r="F82" s="292"/>
      <c r="G82" s="292"/>
      <c r="H82" s="292"/>
    </row>
    <row r="83" spans="1:8" hidden="1">
      <c r="A83" s="299"/>
      <c r="B83" s="299"/>
      <c r="C83" s="299"/>
      <c r="D83" s="299"/>
      <c r="E83" s="299"/>
      <c r="F83" s="292"/>
      <c r="G83" s="292"/>
      <c r="H83" s="292"/>
    </row>
    <row r="84" spans="1:8" ht="15" hidden="1">
      <c r="A84" s="322"/>
      <c r="B84" s="322"/>
      <c r="C84" s="322"/>
      <c r="D84" s="322"/>
      <c r="E84" s="322"/>
      <c r="F84" s="292"/>
      <c r="G84" s="292"/>
      <c r="H84" s="292"/>
    </row>
    <row r="85" spans="1:8" ht="15" hidden="1">
      <c r="A85" s="322" t="s">
        <v>6</v>
      </c>
      <c r="B85" s="317" t="str">
        <f>B57</f>
        <v>--</v>
      </c>
      <c r="C85" s="322" t="s">
        <v>4</v>
      </c>
      <c r="D85" s="322" t="str">
        <f>D57</f>
        <v/>
      </c>
      <c r="E85" s="322"/>
      <c r="F85" s="292"/>
      <c r="G85" s="292"/>
      <c r="H85" s="292"/>
    </row>
    <row r="86" spans="1:8" ht="15" hidden="1">
      <c r="A86" s="322" t="s">
        <v>7</v>
      </c>
      <c r="B86" s="322" t="str">
        <f>B58</f>
        <v/>
      </c>
      <c r="C86" s="322" t="s">
        <v>5</v>
      </c>
      <c r="D86" s="322" t="str">
        <f>D58</f>
        <v/>
      </c>
      <c r="E86" s="322"/>
      <c r="F86" s="292"/>
      <c r="G86" s="292"/>
      <c r="H86" s="292"/>
    </row>
    <row r="87" spans="1:8" ht="15" hidden="1">
      <c r="A87" s="322"/>
      <c r="B87" s="322"/>
      <c r="C87" s="322"/>
      <c r="D87" s="322"/>
      <c r="E87" s="322"/>
      <c r="F87" s="292"/>
      <c r="G87" s="292"/>
      <c r="H87" s="292"/>
    </row>
    <row r="88" spans="1:8" hidden="1">
      <c r="A88" s="323"/>
      <c r="B88" s="323"/>
      <c r="C88" s="323"/>
      <c r="D88" s="323"/>
      <c r="E88" s="323"/>
      <c r="F88" s="292"/>
      <c r="G88" s="292"/>
      <c r="H88" s="292"/>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CBD2" sheet="1" objects="1" scenarios="1" formatColumns="0" formatRows="0" selectLockedCells="1"/>
  <customSheetViews>
    <customSheetView guid="{BCE30E3D-0C5D-4C23-ABC5-E7C2D3AC4971}" showPageBreaks="1" fitToPage="1" printArea="1" hiddenRows="1" view="pageBreakPreview" topLeftCell="A16">
      <selection activeCell="A19" sqref="A19"/>
      <pageMargins left="0.7" right="0.7" top="0.44" bottom="0.2" header="0.25" footer="0.2"/>
      <pageSetup scale="91" fitToHeight="0" orientation="portrait" r:id="rId1"/>
    </customSheetView>
    <customSheetView guid="{9F341631-288D-49D9-8F81-65CCC818C9BA}" showPageBreaks="1" fitToPage="1" printArea="1" hiddenRows="1" view="pageBreakPreview">
      <selection activeCell="A19" sqref="A19"/>
      <pageMargins left="0.7" right="0.7" top="0.44" bottom="0.2" header="0.25" footer="0.2"/>
      <pageSetup scale="91" fitToHeight="0" orientation="portrait" r:id="rId2"/>
    </customSheetView>
    <customSheetView guid="{DBB6855E-D634-47BF-8EAD-2479D63E426E}" showPageBreaks="1" fitToPage="1" printArea="1" hiddenRows="1" view="pageBreakPreview" topLeftCell="A13">
      <selection activeCell="A19" sqref="A19"/>
      <pageMargins left="0.7" right="0.7" top="0.44" bottom="0.2" header="0.25" footer="0.2"/>
      <pageSetup scale="82" fitToHeight="0" orientation="portrait" r:id="rId3"/>
    </customSheetView>
    <customSheetView guid="{9CD72AD0-8BDA-437F-A784-A667464C809C}" showPageBreaks="1" fitToPage="1" printArea="1" hiddenRows="1" view="pageBreakPreview">
      <selection activeCell="A19" sqref="A19"/>
      <pageMargins left="0.7" right="0.7" top="0.44" bottom="0.2" header="0.25" footer="0.2"/>
      <pageSetup scale="82" fitToHeight="0" orientation="portrait" r:id="rId4"/>
    </customSheetView>
    <customSheetView guid="{757C3C2F-C668-4CD7-806B-CA71CC57DCC1}" showPageBreaks="1" fitToPage="1" printArea="1" hiddenRows="1" view="pageBreakPreview">
      <selection activeCell="A19" sqref="A19"/>
      <pageMargins left="0.7" right="0.7" top="0.44" bottom="0.2" header="0.25" footer="0.2"/>
      <pageSetup scale="82" fitToHeight="0" orientation="portrait" r:id="rId5"/>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6"/>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7"/>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8"/>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9"/>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10"/>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11"/>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12"/>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3"/>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4"/>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6"/>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7"/>
    </customSheetView>
    <customSheetView guid="{F9FE2C60-2849-4C32-B532-2B1A89FFA9CD}" fitToPage="1" hiddenRows="1" topLeftCell="A19">
      <selection activeCell="A19" sqref="A19"/>
      <pageMargins left="0.7" right="0.7" top="0.44" bottom="0.2" header="0.25" footer="0.2"/>
      <pageSetup paperSize="9" fitToHeight="0" orientation="portrait" r:id="rId18"/>
    </customSheetView>
    <customSheetView guid="{7A9EA6D6-4DDF-43D9-92E6-C6AFAD14E266}" fitToPage="1" hiddenRows="1" topLeftCell="A11">
      <selection activeCell="A19" sqref="A19"/>
      <pageMargins left="0.7" right="0.7" top="0.44" bottom="0.2" header="0.25" footer="0.2"/>
      <pageSetup paperSize="9" fitToHeight="0" orientation="portrait" r:id="rId19"/>
    </customSheetView>
    <customSheetView guid="{DC28ED1E-3E35-4094-9C2B-5C0A1C1D459C}" showPageBreaks="1" fitToPage="1" printArea="1" hiddenRows="1">
      <selection activeCell="A19" sqref="A19"/>
      <pageMargins left="0.7" right="0.7" top="0.44" bottom="0.2" header="0.25" footer="0.2"/>
      <pageSetup paperSize="9" fitToHeight="0" orientation="portrait" r:id="rId20"/>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21"/>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2"/>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3"/>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24"/>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5"/>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26"/>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7"/>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28"/>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29"/>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30"/>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31"/>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32"/>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33"/>
    </customSheetView>
    <customSheetView guid="{B9DDBA10-9BB0-4D91-9619-C113F75B2489}" showPageBreaks="1" fitToPage="1" printArea="1" hiddenRows="1" view="pageBreakPreview">
      <selection activeCell="A19" sqref="A19"/>
      <pageMargins left="0.7" right="0.7" top="0.44" bottom="0.2" header="0.25" footer="0.2"/>
      <pageSetup scale="82" fitToHeight="0" orientation="portrait" r:id="rId34"/>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35"/>
    </customSheetView>
    <customSheetView guid="{4B898AE2-7356-489E-882D-EC3B09CB95AA}" showPageBreaks="1" fitToPage="1" printArea="1" hiddenRows="1" view="pageBreakPreview">
      <selection activeCell="A19" sqref="A19"/>
      <pageMargins left="0.7" right="0.7" top="0.44" bottom="0.2" header="0.25" footer="0.2"/>
      <pageSetup scale="82" fitToHeight="0" orientation="portrait" r:id="rId36"/>
    </customSheetView>
    <customSheetView guid="{176DC383-BC5B-4A2C-B484-0B54305CAC0E}" showPageBreaks="1" fitToPage="1" printArea="1" hiddenRows="1" view="pageBreakPreview">
      <selection activeCell="A19" sqref="A19"/>
      <pageMargins left="0.7" right="0.7" top="0.44" bottom="0.2" header="0.25" footer="0.2"/>
      <pageSetup scale="82" fitToHeight="0" orientation="portrait" r:id="rId37"/>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B58:B59 A32:A59 C32:E59 B32:B56 A84:A88 C84:E88 B84 B86:B88">
    <cfRule type="expression" dxfId="13" priority="2" stopIfTrue="1">
      <formula>$Z$2&lt;1</formula>
    </cfRule>
  </conditionalFormatting>
  <conditionalFormatting sqref="A60:E83">
    <cfRule type="expression" dxfId="12" priority="1" stopIfTrue="1">
      <formula>$Z$2&lt;2</formula>
    </cfRule>
  </conditionalFormatting>
  <pageMargins left="0.7" right="0.7" top="0.44" bottom="0.2" header="0.25" footer="0.2"/>
  <pageSetup scale="91" fitToHeight="0" orientation="portrait" r:id="rId38"/>
  <drawing r:id="rId39"/>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pageSetUpPr fitToPage="1"/>
  </sheetPr>
  <dimension ref="A1:I34"/>
  <sheetViews>
    <sheetView showGridLines="0" view="pageBreakPreview" topLeftCell="A13" zoomScaleSheetLayoutView="100" workbookViewId="0">
      <selection activeCell="A23" sqref="A23"/>
    </sheetView>
  </sheetViews>
  <sheetFormatPr defaultColWidth="9.140625" defaultRowHeight="16.5"/>
  <cols>
    <col min="1" max="1" width="12.140625" style="16" customWidth="1"/>
    <col min="2" max="2" width="20.5703125" style="16" customWidth="1"/>
    <col min="3" max="3" width="15.28515625" style="16" customWidth="1"/>
    <col min="4" max="4" width="15.42578125" style="16" customWidth="1"/>
    <col min="5" max="5" width="39.28515625" style="16" customWidth="1"/>
    <col min="6" max="8" width="9.140625" style="11"/>
    <col min="9" max="16384" width="9.140625" style="12"/>
  </cols>
  <sheetData>
    <row r="1" spans="1:9" s="621" customFormat="1" ht="14.25">
      <c r="A1" s="1301" t="str">
        <f>'Attach 3(JV)'!A1</f>
        <v>Specification No. : 5002002361/TRANSFORMER/DOM/A00 - CC CS -1</v>
      </c>
      <c r="B1" s="1301"/>
      <c r="C1" s="1301"/>
      <c r="D1" s="1301"/>
      <c r="E1" s="637" t="str">
        <f>"Attachment-18 " &amp; 'Attach 3(JV)'!AT1</f>
        <v xml:space="preserve">Attachment-18 </v>
      </c>
      <c r="F1" s="620"/>
      <c r="G1" s="620"/>
      <c r="H1" s="620"/>
    </row>
    <row r="3" spans="1:9" ht="83.25" customHeight="1">
      <c r="A3" s="1501" t="str">
        <f>'Attach 3(JV)'!A3</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 s="1502"/>
      <c r="C3" s="1502"/>
      <c r="D3" s="1502"/>
      <c r="E3" s="1502"/>
      <c r="F3" s="13"/>
      <c r="G3" s="14"/>
      <c r="H3" s="13"/>
    </row>
    <row r="4" spans="1:9" ht="20.100000000000001" customHeight="1">
      <c r="A4" s="15"/>
      <c r="H4" s="17"/>
      <c r="I4" s="1"/>
    </row>
    <row r="5" spans="1:9" ht="20.100000000000001" customHeight="1">
      <c r="A5" s="987" t="s">
        <v>506</v>
      </c>
      <c r="B5" s="987"/>
      <c r="C5" s="987"/>
      <c r="D5" s="987"/>
      <c r="E5" s="987"/>
      <c r="F5" s="18"/>
      <c r="H5" s="17"/>
      <c r="I5" s="3"/>
    </row>
    <row r="6" spans="1:9" ht="20.100000000000001" customHeight="1">
      <c r="A6" s="19"/>
      <c r="H6" s="17"/>
      <c r="I6" s="3"/>
    </row>
    <row r="7" spans="1:9" ht="20.100000000000001" customHeight="1">
      <c r="A7" s="20" t="str">
        <f>'Attach 3(JV)'!A7</f>
        <v>Bidder’s Name and Address  :</v>
      </c>
      <c r="E7" s="5" t="str">
        <f>'Attach 3(JV)'!E7</f>
        <v>To:</v>
      </c>
      <c r="H7" s="17"/>
      <c r="I7" s="3"/>
    </row>
    <row r="8" spans="1:9" ht="36" customHeight="1">
      <c r="A8" s="993" t="str">
        <f>'Attach 3(JV)'!A8</f>
        <v/>
      </c>
      <c r="B8" s="993"/>
      <c r="C8" s="993"/>
      <c r="D8" s="993"/>
      <c r="E8" s="2" t="str">
        <f>'Attach 3(JV)'!E8</f>
        <v>Contract Services</v>
      </c>
      <c r="H8" s="17"/>
      <c r="I8" s="3"/>
    </row>
    <row r="9" spans="1:9" ht="20.100000000000001" customHeight="1">
      <c r="A9" s="4" t="s">
        <v>345</v>
      </c>
      <c r="B9" s="1297">
        <f>'Attach 3(JV)'!B9</f>
        <v>0</v>
      </c>
      <c r="C9" s="1297"/>
      <c r="D9" s="1297"/>
      <c r="E9" s="2" t="str">
        <f>'Attach 3(JV)'!E9</f>
        <v>Power Grid Corporation of India Ltd.,</v>
      </c>
      <c r="H9" s="17"/>
      <c r="I9" s="3"/>
    </row>
    <row r="10" spans="1:9" ht="20.100000000000001" customHeight="1">
      <c r="A10" s="4" t="s">
        <v>347</v>
      </c>
      <c r="B10" s="1297">
        <f>'Attach 3(JV)'!B10</f>
        <v>0</v>
      </c>
      <c r="C10" s="1297"/>
      <c r="D10" s="1297"/>
      <c r="E10" s="2" t="str">
        <f>'Attach 3(JV)'!E10</f>
        <v>"Saudamini", Plot No. 2, Sector 29</v>
      </c>
      <c r="H10" s="17"/>
      <c r="I10" s="3"/>
    </row>
    <row r="11" spans="1:9" ht="20.100000000000001" customHeight="1">
      <c r="B11" s="1297">
        <f>'Attach 3(JV)'!B11</f>
        <v>0</v>
      </c>
      <c r="C11" s="1297"/>
      <c r="D11" s="1297"/>
      <c r="E11" s="2" t="str">
        <f>'Attach 3(JV)'!E11</f>
        <v>Gurgaon (Haryana) - 122001</v>
      </c>
    </row>
    <row r="12" spans="1:9" ht="20.100000000000001" customHeight="1">
      <c r="A12" s="19"/>
      <c r="B12" s="1297">
        <f>'Attach 3(JV)'!B12</f>
        <v>0</v>
      </c>
      <c r="C12" s="1297"/>
      <c r="D12" s="1297"/>
      <c r="E12" s="2"/>
    </row>
    <row r="13" spans="1:9" ht="20.100000000000001" customHeight="1">
      <c r="A13" s="19"/>
      <c r="B13" s="113"/>
      <c r="C13" s="113"/>
      <c r="D13" s="113"/>
      <c r="E13" s="12"/>
    </row>
    <row r="14" spans="1:9" ht="20.100000000000001" customHeight="1">
      <c r="A14" s="16" t="s">
        <v>340</v>
      </c>
    </row>
    <row r="15" spans="1:9" ht="20.100000000000001" customHeight="1">
      <c r="A15" s="19"/>
    </row>
    <row r="16" spans="1:9" ht="20.100000000000001" customHeight="1">
      <c r="A16" s="1389" t="s">
        <v>536</v>
      </c>
      <c r="B16" s="1389"/>
      <c r="C16" s="1389"/>
      <c r="D16" s="1389"/>
      <c r="E16" s="1389"/>
    </row>
    <row r="17" spans="1:5" ht="20.100000000000001" customHeight="1">
      <c r="A17" s="19"/>
    </row>
    <row r="18" spans="1:5" ht="20.100000000000001" customHeight="1">
      <c r="A18" s="19"/>
    </row>
    <row r="19" spans="1:5">
      <c r="A19" s="23" t="s">
        <v>6</v>
      </c>
      <c r="B19" s="52" t="str">
        <f>'Attach 3(JV)'!B24</f>
        <v>--</v>
      </c>
      <c r="C19" s="27"/>
      <c r="D19" s="24" t="s">
        <v>4</v>
      </c>
      <c r="E19" s="253" t="str">
        <f>'Attach 3(JV)'!E24</f>
        <v/>
      </c>
    </row>
    <row r="20" spans="1:5">
      <c r="A20" s="23" t="s">
        <v>7</v>
      </c>
      <c r="B20" s="253" t="str">
        <f>'Attach 3(JV)'!B25</f>
        <v/>
      </c>
      <c r="C20" s="27"/>
      <c r="D20" s="24" t="s">
        <v>5</v>
      </c>
      <c r="E20" s="253" t="str">
        <f>'Attach 3(JV)'!E25</f>
        <v/>
      </c>
    </row>
    <row r="21" spans="1:5" ht="33" customHeight="1">
      <c r="D21" s="24"/>
    </row>
    <row r="22" spans="1:5" ht="20.100000000000001" customHeight="1"/>
    <row r="23" spans="1:5" ht="20.100000000000001" customHeight="1">
      <c r="A23" s="25"/>
    </row>
    <row r="24" spans="1:5" ht="20.100000000000001" customHeight="1"/>
    <row r="25" spans="1:5" ht="20.100000000000001" customHeight="1"/>
    <row r="26" spans="1:5" ht="20.100000000000001" customHeight="1">
      <c r="A26" s="25"/>
    </row>
    <row r="27" spans="1:5" ht="20.100000000000001" customHeight="1"/>
    <row r="28" spans="1:5" ht="20.100000000000001" customHeight="1">
      <c r="A28" s="25"/>
    </row>
    <row r="29" spans="1:5" ht="20.100000000000001" customHeight="1"/>
    <row r="30" spans="1:5" ht="20.100000000000001" customHeight="1">
      <c r="A30" s="25"/>
    </row>
    <row r="31" spans="1:5" ht="20.100000000000001" customHeight="1"/>
    <row r="32" spans="1:5" ht="20.100000000000001" customHeight="1"/>
    <row r="33" ht="20.100000000000001" customHeight="1"/>
    <row r="34" ht="20.100000000000001" customHeight="1"/>
  </sheetData>
  <sheetProtection password="CBD2" sheet="1" objects="1" scenarios="1" formatColumns="0" formatRows="0" selectLockedCells="1"/>
  <customSheetViews>
    <customSheetView guid="{BCE30E3D-0C5D-4C23-ABC5-E7C2D3AC4971}" showPageBreaks="1" showGridLines="0" fitToPage="1" printArea="1" view="pageBreakPreview" topLeftCell="A13">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9F341631-288D-49D9-8F81-65CCC818C9BA}" showPageBreaks="1" showGridLines="0" fitToPage="1" printArea="1" view="pageBreakPreview">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6"/>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7"/>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8"/>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9"/>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10"/>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11"/>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2"/>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3"/>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4"/>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5"/>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6"/>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7"/>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19"/>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20"/>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21"/>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22"/>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23"/>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24"/>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A23" sqref="A23"/>
      <pageMargins left="0.75" right="0.63" top="0.57999999999999996" bottom="0.6" header="0.34" footer="0.35"/>
      <pageSetup scale="98" orientation="portrait" r:id="rId25"/>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75" right="0.63" top="0.57999999999999996" bottom="0.6" header="0.34" footer="0.35"/>
      <pageSetup scale="98" orientation="portrait" r:id="rId26"/>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A23" sqref="A23"/>
      <pageMargins left="0.75" right="0.63" top="0.57999999999999996" bottom="0.6" header="0.34" footer="0.35"/>
      <pageSetup scale="98" orientation="portrait" r:id="rId27"/>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75" right="0.63" top="0.57999999999999996" bottom="0.6" header="0.34" footer="0.35"/>
      <pageSetup scale="98" orientation="portrait" r:id="rId28"/>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9"/>
  <headerFooter alignWithMargins="0">
    <oddFooter>&amp;R&amp;"Book Antiqua,Bold"&amp;8 Page &amp;P of &amp;N</oddFooter>
  </headerFooter>
  <drawing r:id="rId3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P184"/>
  <sheetViews>
    <sheetView view="pageBreakPreview" topLeftCell="A37" zoomScaleNormal="100" zoomScaleSheetLayoutView="100" workbookViewId="0">
      <selection activeCell="A48" sqref="A48:I48"/>
    </sheetView>
  </sheetViews>
  <sheetFormatPr defaultColWidth="9.140625" defaultRowHeight="13.5"/>
  <cols>
    <col min="1" max="1" width="10" style="389" customWidth="1"/>
    <col min="2" max="2" width="10.7109375" style="389" customWidth="1"/>
    <col min="3" max="3" width="10.85546875" style="389" customWidth="1"/>
    <col min="4" max="8" width="10.7109375" style="389" customWidth="1"/>
    <col min="9" max="9" width="21.7109375" style="389" customWidth="1"/>
    <col min="10" max="10" width="9.140625" style="389" hidden="1" customWidth="1"/>
    <col min="11" max="16" width="10.28515625" style="389" hidden="1" customWidth="1"/>
    <col min="17" max="41" width="0" style="389" hidden="1" customWidth="1"/>
    <col min="42" max="16384" width="9.140625" style="389"/>
  </cols>
  <sheetData>
    <row r="1" spans="1:9" ht="27" customHeight="1">
      <c r="A1" s="1504" t="s">
        <v>875</v>
      </c>
      <c r="B1" s="1505"/>
      <c r="C1" s="1505"/>
      <c r="D1" s="1505"/>
      <c r="E1" s="1505"/>
      <c r="F1" s="1505"/>
      <c r="G1" s="1505"/>
      <c r="H1" s="1505"/>
      <c r="I1" s="1506"/>
    </row>
    <row r="2" spans="1:9" ht="31.5" customHeight="1">
      <c r="A2" s="839" t="s">
        <v>481</v>
      </c>
      <c r="B2" s="1507" t="s">
        <v>876</v>
      </c>
      <c r="C2" s="1507"/>
      <c r="D2" s="1507"/>
      <c r="E2" s="1507"/>
      <c r="F2" s="1507"/>
      <c r="G2" s="1507"/>
      <c r="H2" s="1507"/>
      <c r="I2" s="1508"/>
    </row>
    <row r="3" spans="1:9" ht="36" customHeight="1">
      <c r="A3" s="839" t="s">
        <v>483</v>
      </c>
      <c r="B3" s="1507" t="s">
        <v>877</v>
      </c>
      <c r="C3" s="1507"/>
      <c r="D3" s="1507"/>
      <c r="E3" s="1507"/>
      <c r="F3" s="1507"/>
      <c r="G3" s="1507"/>
      <c r="H3" s="1507"/>
      <c r="I3" s="1508"/>
    </row>
    <row r="4" spans="1:9" ht="36" customHeight="1">
      <c r="A4" s="839" t="s">
        <v>485</v>
      </c>
      <c r="B4" s="1507" t="s">
        <v>878</v>
      </c>
      <c r="C4" s="1507"/>
      <c r="D4" s="1507"/>
      <c r="E4" s="1507"/>
      <c r="F4" s="1507"/>
      <c r="G4" s="1507"/>
      <c r="H4" s="1507"/>
      <c r="I4" s="1508"/>
    </row>
    <row r="5" spans="1:9" ht="36" customHeight="1">
      <c r="A5" s="839" t="s">
        <v>487</v>
      </c>
      <c r="B5" s="1507" t="s">
        <v>488</v>
      </c>
      <c r="C5" s="1507"/>
      <c r="D5" s="1507"/>
      <c r="E5" s="1507"/>
      <c r="F5" s="1507"/>
      <c r="G5" s="1507"/>
      <c r="H5" s="1507"/>
      <c r="I5" s="1508"/>
    </row>
    <row r="6" spans="1:9" ht="19.5" customHeight="1">
      <c r="A6" s="840" t="s">
        <v>489</v>
      </c>
      <c r="B6" s="1003" t="s">
        <v>879</v>
      </c>
      <c r="C6" s="1003"/>
      <c r="D6" s="1003"/>
      <c r="E6" s="1003"/>
      <c r="F6" s="1003"/>
      <c r="G6" s="1003"/>
      <c r="H6" s="1003"/>
      <c r="I6" s="1509"/>
    </row>
    <row r="7" spans="1:9" ht="15.75">
      <c r="A7" s="338"/>
      <c r="C7" s="338"/>
      <c r="D7" s="338"/>
      <c r="E7" s="338"/>
      <c r="F7" s="338"/>
      <c r="G7" s="338"/>
      <c r="H7" s="338"/>
      <c r="I7" s="338"/>
    </row>
    <row r="27" spans="1:11" ht="15">
      <c r="K27" s="841">
        <v>0</v>
      </c>
    </row>
    <row r="28" spans="1:11">
      <c r="A28" s="842"/>
      <c r="B28" s="842"/>
      <c r="C28" s="842"/>
      <c r="D28" s="842"/>
      <c r="E28" s="842"/>
      <c r="F28" s="842"/>
      <c r="G28" s="842"/>
      <c r="H28" s="842"/>
      <c r="I28" s="842"/>
      <c r="J28" s="842"/>
      <c r="K28" s="843">
        <v>0</v>
      </c>
    </row>
    <row r="29" spans="1:11">
      <c r="A29" s="842"/>
      <c r="B29" s="842"/>
      <c r="C29" s="842"/>
      <c r="D29" s="842"/>
      <c r="E29" s="842"/>
      <c r="F29" s="842"/>
      <c r="G29" s="842"/>
      <c r="H29" s="842"/>
      <c r="I29" s="842"/>
      <c r="J29" s="842"/>
      <c r="K29" s="843">
        <v>0</v>
      </c>
    </row>
    <row r="30" spans="1:11">
      <c r="A30" s="842"/>
      <c r="B30" s="842"/>
      <c r="C30" s="842"/>
      <c r="D30" s="842"/>
      <c r="E30" s="842"/>
      <c r="F30" s="842"/>
      <c r="G30" s="842"/>
      <c r="H30" s="842"/>
      <c r="I30" s="842"/>
      <c r="J30" s="842"/>
      <c r="K30" s="843">
        <v>0</v>
      </c>
    </row>
    <row r="31" spans="1:11">
      <c r="A31" s="842"/>
      <c r="B31" s="842"/>
      <c r="C31" s="842"/>
      <c r="D31" s="842"/>
      <c r="E31" s="842"/>
      <c r="F31" s="842"/>
      <c r="G31" s="842"/>
      <c r="H31" s="842"/>
      <c r="I31" s="842"/>
      <c r="J31" s="842"/>
    </row>
    <row r="32" spans="1:11" s="845" customFormat="1" ht="18.75">
      <c r="A32" s="1510" t="s">
        <v>880</v>
      </c>
      <c r="B32" s="1510"/>
      <c r="C32" s="1510"/>
      <c r="D32" s="1510"/>
      <c r="E32" s="1510"/>
      <c r="F32" s="1510"/>
      <c r="G32" s="1510"/>
      <c r="H32" s="1510"/>
      <c r="I32" s="1510"/>
      <c r="J32" s="844"/>
    </row>
    <row r="33" spans="1:16" s="845" customFormat="1" ht="18.75">
      <c r="A33" s="846"/>
      <c r="B33" s="846"/>
      <c r="C33" s="846"/>
      <c r="D33" s="846"/>
      <c r="E33" s="846"/>
      <c r="F33" s="846"/>
      <c r="G33" s="846"/>
      <c r="H33" s="846"/>
      <c r="I33" s="846"/>
      <c r="J33" s="844"/>
    </row>
    <row r="34" spans="1:16" ht="15.75">
      <c r="A34" s="1503" t="s">
        <v>399</v>
      </c>
      <c r="B34" s="1503"/>
      <c r="C34" s="1503"/>
      <c r="D34" s="1503"/>
      <c r="E34" s="1503"/>
      <c r="F34" s="1503"/>
      <c r="G34" s="1503"/>
      <c r="H34" s="1503"/>
      <c r="I34" s="1503"/>
      <c r="J34" s="842"/>
      <c r="K34" s="841" t="e">
        <v>#REF!</v>
      </c>
      <c r="L34" s="847"/>
      <c r="M34" s="847"/>
      <c r="N34" s="847"/>
      <c r="O34" s="843" t="e">
        <v>#REF!</v>
      </c>
    </row>
    <row r="35" spans="1:16" ht="16.5">
      <c r="A35" s="1511" t="s">
        <v>400</v>
      </c>
      <c r="B35" s="1511"/>
      <c r="C35" s="1511"/>
      <c r="D35" s="1511"/>
      <c r="E35" s="1511"/>
      <c r="F35" s="1511"/>
      <c r="G35" s="1511"/>
      <c r="H35" s="1511"/>
      <c r="I35" s="1511"/>
      <c r="J35" s="842"/>
      <c r="K35" s="843" t="e">
        <v>#REF!</v>
      </c>
      <c r="L35" s="847"/>
      <c r="M35" s="847"/>
      <c r="N35" s="847"/>
      <c r="O35" s="843" t="e">
        <v>#REF!</v>
      </c>
    </row>
    <row r="36" spans="1:16" ht="36" customHeight="1">
      <c r="A36" s="1512" t="s">
        <v>881</v>
      </c>
      <c r="B36" s="1512"/>
      <c r="C36" s="1512"/>
      <c r="D36" s="1512"/>
      <c r="E36" s="1512"/>
      <c r="F36" s="1512"/>
      <c r="G36" s="1512"/>
      <c r="H36" s="1512"/>
      <c r="I36" s="1512"/>
      <c r="J36" s="842"/>
      <c r="K36" s="843" t="e">
        <v>#REF!</v>
      </c>
      <c r="L36" s="847"/>
      <c r="M36" s="847"/>
      <c r="N36" s="847"/>
      <c r="O36" s="843" t="e">
        <v>#REF!</v>
      </c>
    </row>
    <row r="37" spans="1:16" ht="16.5">
      <c r="A37" s="1511" t="s">
        <v>882</v>
      </c>
      <c r="B37" s="1511"/>
      <c r="C37" s="1511"/>
      <c r="D37" s="1511"/>
      <c r="E37" s="1511"/>
      <c r="F37" s="1511"/>
      <c r="G37" s="1511"/>
      <c r="H37" s="1511"/>
      <c r="I37" s="1511"/>
      <c r="J37" s="842"/>
      <c r="K37" s="843" t="e">
        <v>#REF!</v>
      </c>
      <c r="L37" s="847"/>
      <c r="M37" s="847"/>
      <c r="N37" s="847"/>
      <c r="O37" s="843" t="e">
        <v>#REF!</v>
      </c>
    </row>
    <row r="38" spans="1:16" ht="15.75">
      <c r="A38" s="1503" t="s">
        <v>402</v>
      </c>
      <c r="B38" s="1503"/>
      <c r="C38" s="1503"/>
      <c r="D38" s="1503"/>
      <c r="E38" s="1503"/>
      <c r="F38" s="1503"/>
      <c r="G38" s="1503"/>
      <c r="H38" s="1503"/>
      <c r="I38" s="1503"/>
      <c r="J38" s="842"/>
    </row>
    <row r="39" spans="1:16" ht="18.75" customHeight="1">
      <c r="A39" s="1515">
        <f>'[21]Names of Bidder'!D10</f>
        <v>0</v>
      </c>
      <c r="B39" s="1515"/>
      <c r="C39" s="1515"/>
      <c r="D39" s="1515"/>
      <c r="E39" s="1515"/>
      <c r="F39" s="1515"/>
      <c r="G39" s="1515"/>
      <c r="H39" s="1515"/>
      <c r="I39" s="1515"/>
      <c r="J39" s="842"/>
      <c r="K39" s="390">
        <v>1</v>
      </c>
      <c r="M39" s="848" t="s">
        <v>883</v>
      </c>
      <c r="P39" s="848" t="s">
        <v>884</v>
      </c>
    </row>
    <row r="40" spans="1:16" ht="17.25" customHeight="1">
      <c r="A40" s="1516" t="str">
        <f xml:space="preserve"> "having its Registered Office at " &amp;'[21]Names of Bidder'!D11 &amp; ","&amp;'[21]Names of Bidder'!D12&amp;","&amp;'[21]Names of Bidder'!D13</f>
        <v>having its Registered Office at ,,</v>
      </c>
      <c r="B40" s="1516"/>
      <c r="C40" s="1516"/>
      <c r="D40" s="1516"/>
      <c r="E40" s="1516"/>
      <c r="F40" s="1516"/>
      <c r="G40" s="1516"/>
      <c r="H40" s="1516"/>
      <c r="I40" s="1516"/>
      <c r="J40" s="842"/>
      <c r="K40" s="390">
        <v>1</v>
      </c>
      <c r="M40" s="848" t="s">
        <v>885</v>
      </c>
    </row>
    <row r="41" spans="1:16" ht="15.75">
      <c r="A41" s="1503" t="s">
        <v>402</v>
      </c>
      <c r="B41" s="1503"/>
      <c r="C41" s="1503"/>
      <c r="D41" s="1503"/>
      <c r="E41" s="1503"/>
      <c r="F41" s="1503"/>
      <c r="G41" s="1503"/>
      <c r="H41" s="1503"/>
      <c r="I41" s="1503"/>
      <c r="J41" s="842"/>
    </row>
    <row r="42" spans="1:16" ht="15.75">
      <c r="A42" s="1503" t="str">
        <f>IF('[21]Names of Bidder'!D6= "Sole Bidder", "", IF('[21]Names of Bidder'!D7=1,'[21]Names of Bidder'!D15,IF('[21]Names of Bidder'!D7=2,'[21]Names of Bidder'!D15&amp;" &amp; "&amp;'[21]Names of Bidder'!D20,"")))</f>
        <v/>
      </c>
      <c r="B42" s="1503"/>
      <c r="C42" s="1503"/>
      <c r="D42" s="1503"/>
      <c r="E42" s="1503"/>
      <c r="F42" s="1503"/>
      <c r="G42" s="1503"/>
      <c r="H42" s="1503"/>
      <c r="I42" s="1503"/>
      <c r="J42" s="842"/>
    </row>
    <row r="43" spans="1:16" ht="18" customHeight="1">
      <c r="A43" s="1512" t="str">
        <f>IF('[21]Names of Bidder'!D6= "Sole Bidder", "", "having its Registered Office at "&amp;IF('[21]Names of Bidder'!D7=1,'[21]Names of Bidder'!D16&amp;" "&amp;'[21]Names of Bidder'!D17&amp;" "&amp;'[21]Names of Bidder'!D18,IF('[21]Names of Bidder'!D7=2,'[21]Names of Bidder'!D16&amp;" &amp; "&amp;'[21]Names of Bidder'!D17&amp;" "&amp;'[21]Names of Bidder'!D18&amp;" and " &amp; '[21]Names of Bidder'!D21&amp;" &amp; "&amp;'[21]Names of Bidder'!D22&amp;" "&amp;'[21]Names of Bidder'!D23 &amp;IF('[21]Names of Bidder'!D7="2 or More"," respectively",""))))</f>
        <v/>
      </c>
      <c r="B43" s="1512"/>
      <c r="C43" s="1512"/>
      <c r="D43" s="1512"/>
      <c r="E43" s="1512"/>
      <c r="F43" s="1512"/>
      <c r="G43" s="1512"/>
      <c r="H43" s="1512"/>
      <c r="I43" s="1512"/>
      <c r="J43" s="842"/>
    </row>
    <row r="44" spans="1:16" ht="15.75">
      <c r="A44" s="1503" t="s">
        <v>403</v>
      </c>
      <c r="B44" s="1503"/>
      <c r="C44" s="1503"/>
      <c r="D44" s="1503"/>
      <c r="E44" s="1503"/>
      <c r="F44" s="1503"/>
      <c r="G44" s="1503"/>
      <c r="H44" s="1503"/>
      <c r="I44" s="1503"/>
      <c r="J44" s="842"/>
    </row>
    <row r="45" spans="1:16" ht="15.75">
      <c r="A45" s="760"/>
      <c r="B45" s="760"/>
      <c r="C45" s="760"/>
      <c r="D45" s="760"/>
      <c r="E45" s="760"/>
      <c r="F45" s="760"/>
      <c r="G45" s="760"/>
      <c r="H45" s="760"/>
      <c r="I45" s="760"/>
      <c r="J45" s="842"/>
    </row>
    <row r="46" spans="1:16" ht="16.5">
      <c r="A46" s="1511" t="s">
        <v>404</v>
      </c>
      <c r="B46" s="1511"/>
      <c r="C46" s="1511"/>
      <c r="D46" s="1511"/>
      <c r="E46" s="1511"/>
      <c r="F46" s="1511"/>
      <c r="G46" s="1511"/>
      <c r="H46" s="1511"/>
      <c r="I46" s="1511"/>
      <c r="J46" s="842"/>
    </row>
    <row r="47" spans="1:16" ht="30.75" customHeight="1">
      <c r="A47" s="1511" t="s">
        <v>405</v>
      </c>
      <c r="B47" s="1511"/>
      <c r="C47" s="1511"/>
      <c r="D47" s="1511"/>
      <c r="E47" s="1511"/>
      <c r="F47" s="1511"/>
      <c r="G47" s="1511"/>
      <c r="H47" s="1511"/>
      <c r="I47" s="1511"/>
      <c r="J47" s="842"/>
    </row>
    <row r="48" spans="1:16" ht="120.75" customHeight="1">
      <c r="A48" s="1136" t="str">
        <f>"POWERGRID intends to award, under laid-down organisational procedures, contract(s) for "&amp;Basic!B1&amp;" Specification Number:"&amp;Basic!B3</f>
        <v>POWERGRID intends to award, under laid-down organisational procedures, contract(s) for 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 Specification Number: 5002002361/TRANSFORMER/DOM/A00 - CC CS -1</v>
      </c>
      <c r="B48" s="1136"/>
      <c r="C48" s="1136"/>
      <c r="D48" s="1136"/>
      <c r="E48" s="1136"/>
      <c r="F48" s="1136"/>
      <c r="G48" s="1136"/>
      <c r="H48" s="1136"/>
      <c r="I48" s="1136"/>
      <c r="J48" s="842"/>
    </row>
    <row r="49" spans="1:10" ht="21" customHeight="1">
      <c r="A49" s="1517" t="s">
        <v>406</v>
      </c>
      <c r="B49" s="1517"/>
      <c r="C49" s="1517"/>
      <c r="D49" s="1517"/>
      <c r="E49" s="1518" t="s">
        <v>406</v>
      </c>
      <c r="F49" s="1518"/>
      <c r="G49" s="1518"/>
      <c r="H49" s="1518"/>
      <c r="I49" s="1518"/>
      <c r="J49" s="842"/>
    </row>
    <row r="50" spans="1:10" ht="33" customHeight="1">
      <c r="A50" s="1513" t="s">
        <v>407</v>
      </c>
      <c r="B50" s="1513"/>
      <c r="C50" s="1513"/>
      <c r="D50" s="1513"/>
      <c r="E50" s="1514" t="s">
        <v>886</v>
      </c>
      <c r="F50" s="1514"/>
      <c r="G50" s="1514"/>
      <c r="H50" s="1514"/>
      <c r="I50" s="1514"/>
      <c r="J50" s="842"/>
    </row>
    <row r="51" spans="1:10" ht="22.5" customHeight="1">
      <c r="A51" s="392" t="s">
        <v>506</v>
      </c>
      <c r="B51" s="393"/>
      <c r="C51" s="393"/>
      <c r="D51" s="393"/>
      <c r="E51" s="849"/>
      <c r="F51" s="393"/>
      <c r="G51" s="393"/>
      <c r="H51" s="393"/>
      <c r="I51" s="850" t="s">
        <v>887</v>
      </c>
      <c r="J51" s="842"/>
    </row>
    <row r="52" spans="1:10" ht="40.5" customHeight="1">
      <c r="A52" s="1519" t="s">
        <v>888</v>
      </c>
      <c r="B52" s="1519"/>
      <c r="C52" s="1519"/>
      <c r="D52" s="1519"/>
      <c r="E52" s="1519"/>
      <c r="F52" s="1519"/>
      <c r="G52" s="1519"/>
      <c r="H52" s="1519"/>
      <c r="I52" s="1519"/>
    </row>
    <row r="53" spans="1:10" ht="40.5" customHeight="1">
      <c r="A53" s="1519" t="s">
        <v>889</v>
      </c>
      <c r="B53" s="1519"/>
      <c r="C53" s="1519"/>
      <c r="D53" s="1519"/>
      <c r="E53" s="1519"/>
      <c r="F53" s="1519"/>
      <c r="G53" s="1519"/>
      <c r="H53" s="1519"/>
      <c r="I53" s="1519"/>
    </row>
    <row r="54" spans="1:10" ht="13.5" customHeight="1">
      <c r="A54" s="851"/>
      <c r="B54" s="338"/>
      <c r="C54" s="338"/>
      <c r="D54" s="338"/>
      <c r="E54" s="338"/>
      <c r="F54" s="338"/>
      <c r="G54" s="338"/>
      <c r="H54" s="338"/>
      <c r="I54" s="338"/>
    </row>
    <row r="55" spans="1:10" ht="15.75">
      <c r="A55" s="1520" t="s">
        <v>535</v>
      </c>
      <c r="B55" s="1520"/>
      <c r="C55" s="1520"/>
      <c r="D55" s="1520"/>
      <c r="E55" s="1520"/>
      <c r="F55" s="1520"/>
      <c r="G55" s="1520"/>
      <c r="H55" s="1520"/>
      <c r="I55" s="1520"/>
    </row>
    <row r="56" spans="1:10" ht="15.75">
      <c r="A56" s="851"/>
      <c r="B56" s="851"/>
      <c r="C56" s="851"/>
      <c r="D56" s="851"/>
      <c r="E56" s="851"/>
      <c r="F56" s="851"/>
      <c r="G56" s="851"/>
      <c r="H56" s="851"/>
      <c r="I56" s="851"/>
    </row>
    <row r="57" spans="1:10" ht="16.5">
      <c r="A57" s="1521" t="s">
        <v>412</v>
      </c>
      <c r="B57" s="1521"/>
      <c r="C57" s="1521"/>
      <c r="D57" s="1521"/>
      <c r="E57" s="1521"/>
      <c r="F57" s="1521"/>
      <c r="G57" s="1521"/>
      <c r="H57" s="1521"/>
      <c r="I57" s="1521"/>
    </row>
    <row r="58" spans="1:10" ht="16.5">
      <c r="A58" s="852"/>
      <c r="B58" s="852"/>
      <c r="C58" s="852"/>
      <c r="D58" s="852"/>
      <c r="E58" s="852"/>
      <c r="F58" s="852"/>
      <c r="G58" s="852"/>
      <c r="H58" s="852"/>
      <c r="I58" s="852"/>
    </row>
    <row r="59" spans="1:10" ht="37.5" customHeight="1">
      <c r="A59" s="1136" t="s">
        <v>890</v>
      </c>
      <c r="B59" s="1136"/>
      <c r="C59" s="1136"/>
      <c r="D59" s="1136"/>
      <c r="E59" s="1136"/>
      <c r="F59" s="1136"/>
      <c r="G59" s="1136"/>
      <c r="H59" s="1136"/>
      <c r="I59" s="1136"/>
    </row>
    <row r="60" spans="1:10" ht="61.5" customHeight="1">
      <c r="A60" s="853" t="s">
        <v>481</v>
      </c>
      <c r="B60" s="1136" t="s">
        <v>891</v>
      </c>
      <c r="C60" s="1136"/>
      <c r="D60" s="1136"/>
      <c r="E60" s="1136"/>
      <c r="F60" s="1136"/>
      <c r="G60" s="1136"/>
      <c r="H60" s="1136"/>
      <c r="I60" s="1136"/>
    </row>
    <row r="61" spans="1:10" ht="53.25" customHeight="1">
      <c r="A61" s="853" t="s">
        <v>483</v>
      </c>
      <c r="B61" s="1136" t="s">
        <v>892</v>
      </c>
      <c r="C61" s="1136"/>
      <c r="D61" s="1136"/>
      <c r="E61" s="1136"/>
      <c r="F61" s="1136"/>
      <c r="G61" s="1136"/>
      <c r="H61" s="1136"/>
      <c r="I61" s="1136"/>
    </row>
    <row r="62" spans="1:10" ht="63" customHeight="1">
      <c r="A62" s="853" t="s">
        <v>485</v>
      </c>
      <c r="B62" s="1136" t="s">
        <v>893</v>
      </c>
      <c r="C62" s="1136"/>
      <c r="D62" s="1136"/>
      <c r="E62" s="1136"/>
      <c r="F62" s="1136"/>
      <c r="G62" s="1136"/>
      <c r="H62" s="1136"/>
      <c r="I62" s="1136"/>
    </row>
    <row r="63" spans="1:10" ht="62.25" customHeight="1">
      <c r="A63" s="853" t="s">
        <v>487</v>
      </c>
      <c r="B63" s="1136" t="s">
        <v>894</v>
      </c>
      <c r="C63" s="1136"/>
      <c r="D63" s="1136"/>
      <c r="E63" s="1136"/>
      <c r="F63" s="1136"/>
      <c r="G63" s="1136"/>
      <c r="H63" s="1136"/>
      <c r="I63" s="1136"/>
    </row>
    <row r="64" spans="1:10" ht="64.5" customHeight="1">
      <c r="A64" s="853" t="s">
        <v>489</v>
      </c>
      <c r="B64" s="1136" t="s">
        <v>895</v>
      </c>
      <c r="C64" s="1136"/>
      <c r="D64" s="1136"/>
      <c r="E64" s="1136"/>
      <c r="F64" s="1136"/>
      <c r="G64" s="1136"/>
      <c r="H64" s="1136"/>
      <c r="I64" s="1136"/>
    </row>
    <row r="65" spans="1:10" ht="62.25" customHeight="1">
      <c r="A65" s="853" t="s">
        <v>896</v>
      </c>
      <c r="B65" s="1136" t="s">
        <v>897</v>
      </c>
      <c r="C65" s="1136"/>
      <c r="D65" s="1136"/>
      <c r="E65" s="1136"/>
      <c r="F65" s="1136"/>
      <c r="G65" s="1136"/>
      <c r="H65" s="1136"/>
      <c r="I65" s="1136"/>
    </row>
    <row r="66" spans="1:10" ht="60.75" customHeight="1">
      <c r="A66" s="853" t="s">
        <v>898</v>
      </c>
      <c r="B66" s="1136" t="s">
        <v>899</v>
      </c>
      <c r="C66" s="1136"/>
      <c r="D66" s="1136"/>
      <c r="E66" s="1136"/>
      <c r="F66" s="1136"/>
      <c r="G66" s="1136"/>
      <c r="H66" s="1136"/>
      <c r="I66" s="1136"/>
    </row>
    <row r="67" spans="1:10" ht="72" customHeight="1">
      <c r="A67" s="853" t="s">
        <v>900</v>
      </c>
      <c r="B67" s="1136" t="s">
        <v>901</v>
      </c>
      <c r="C67" s="1136"/>
      <c r="D67" s="1136"/>
      <c r="E67" s="1136"/>
      <c r="F67" s="1136"/>
      <c r="G67" s="1136"/>
      <c r="H67" s="1136"/>
      <c r="I67" s="1136"/>
    </row>
    <row r="68" spans="1:10" ht="60" customHeight="1">
      <c r="A68" s="853" t="s">
        <v>902</v>
      </c>
      <c r="B68" s="1136" t="s">
        <v>903</v>
      </c>
      <c r="C68" s="1136"/>
      <c r="D68" s="1136"/>
      <c r="E68" s="1136"/>
      <c r="F68" s="1136"/>
      <c r="G68" s="1136"/>
      <c r="H68" s="1136"/>
      <c r="I68" s="1136"/>
    </row>
    <row r="69" spans="1:10" ht="21" customHeight="1">
      <c r="A69" s="1124" t="s">
        <v>406</v>
      </c>
      <c r="B69" s="1124"/>
      <c r="C69" s="1124"/>
      <c r="D69" s="1124"/>
      <c r="E69" s="1522" t="s">
        <v>406</v>
      </c>
      <c r="F69" s="1522"/>
      <c r="G69" s="1522"/>
      <c r="H69" s="1522"/>
      <c r="I69" s="1522"/>
      <c r="J69" s="842"/>
    </row>
    <row r="70" spans="1:10" ht="33" customHeight="1">
      <c r="A70" s="1293" t="s">
        <v>407</v>
      </c>
      <c r="B70" s="1293"/>
      <c r="C70" s="1293"/>
      <c r="D70" s="1293"/>
      <c r="E70" s="1523" t="s">
        <v>886</v>
      </c>
      <c r="F70" s="1523"/>
      <c r="G70" s="1523"/>
      <c r="H70" s="1523"/>
      <c r="I70" s="1523"/>
      <c r="J70" s="842"/>
    </row>
    <row r="71" spans="1:10" ht="20.25" customHeight="1">
      <c r="A71" s="392" t="s">
        <v>506</v>
      </c>
      <c r="B71" s="393"/>
      <c r="C71" s="393"/>
      <c r="D71" s="393"/>
      <c r="E71" s="393"/>
      <c r="F71" s="393"/>
      <c r="G71" s="393"/>
      <c r="H71" s="393"/>
      <c r="I71" s="850" t="s">
        <v>904</v>
      </c>
      <c r="J71" s="842"/>
    </row>
    <row r="72" spans="1:10" ht="24" customHeight="1">
      <c r="A72" s="1524"/>
      <c r="B72" s="1524"/>
      <c r="C72" s="1524"/>
      <c r="D72" s="1524"/>
      <c r="E72" s="1524"/>
      <c r="F72" s="1524"/>
      <c r="G72" s="1524"/>
      <c r="H72" s="1524"/>
      <c r="I72" s="1524"/>
      <c r="J72" s="842"/>
    </row>
    <row r="73" spans="1:10" ht="84" customHeight="1">
      <c r="A73" s="853" t="s">
        <v>905</v>
      </c>
      <c r="B73" s="1136" t="s">
        <v>906</v>
      </c>
      <c r="C73" s="1136"/>
      <c r="D73" s="1136"/>
      <c r="E73" s="1136"/>
      <c r="F73" s="1136"/>
      <c r="G73" s="1136"/>
      <c r="H73" s="1136"/>
      <c r="I73" s="1136"/>
    </row>
    <row r="74" spans="1:10" ht="30" customHeight="1">
      <c r="A74" s="854" t="s">
        <v>907</v>
      </c>
      <c r="B74" s="855"/>
      <c r="C74" s="855"/>
      <c r="D74" s="855"/>
      <c r="E74" s="855"/>
      <c r="F74" s="855"/>
      <c r="G74" s="855"/>
      <c r="H74" s="855"/>
      <c r="I74" s="855"/>
    </row>
    <row r="75" spans="1:10" ht="42" customHeight="1">
      <c r="A75" s="1525" t="s">
        <v>908</v>
      </c>
      <c r="B75" s="1525"/>
      <c r="C75" s="1525"/>
      <c r="D75" s="1525"/>
      <c r="E75" s="1525"/>
      <c r="F75" s="1525"/>
      <c r="G75" s="1525"/>
      <c r="H75" s="1525"/>
      <c r="I75" s="1525"/>
    </row>
    <row r="76" spans="1:10" ht="80.25" customHeight="1">
      <c r="A76" s="853" t="s">
        <v>481</v>
      </c>
      <c r="B76" s="1136" t="s">
        <v>909</v>
      </c>
      <c r="C76" s="1136"/>
      <c r="D76" s="1136"/>
      <c r="E76" s="1136"/>
      <c r="F76" s="1136"/>
      <c r="G76" s="1136"/>
      <c r="H76" s="1136"/>
      <c r="I76" s="1136"/>
    </row>
    <row r="77" spans="1:10" ht="72" customHeight="1">
      <c r="A77" s="853" t="s">
        <v>483</v>
      </c>
      <c r="B77" s="1136" t="s">
        <v>910</v>
      </c>
      <c r="C77" s="1136"/>
      <c r="D77" s="1136"/>
      <c r="E77" s="1136"/>
      <c r="F77" s="1136"/>
      <c r="G77" s="1136"/>
      <c r="H77" s="1136"/>
      <c r="I77" s="1136"/>
    </row>
    <row r="78" spans="1:10" ht="55.5" customHeight="1">
      <c r="A78" s="853" t="s">
        <v>485</v>
      </c>
      <c r="B78" s="1136" t="s">
        <v>911</v>
      </c>
      <c r="C78" s="1136"/>
      <c r="D78" s="1136"/>
      <c r="E78" s="1136"/>
      <c r="F78" s="1136"/>
      <c r="G78" s="1136"/>
      <c r="H78" s="1136"/>
      <c r="I78" s="1136"/>
    </row>
    <row r="79" spans="1:10" ht="69.75" customHeight="1">
      <c r="A79" s="853" t="s">
        <v>487</v>
      </c>
      <c r="B79" s="1136" t="s">
        <v>912</v>
      </c>
      <c r="C79" s="1136"/>
      <c r="D79" s="1136"/>
      <c r="E79" s="1136"/>
      <c r="F79" s="1136"/>
      <c r="G79" s="1136"/>
      <c r="H79" s="1136"/>
      <c r="I79" s="1136"/>
    </row>
    <row r="80" spans="1:10" ht="56.25" customHeight="1">
      <c r="A80" s="853" t="s">
        <v>489</v>
      </c>
      <c r="B80" s="1136" t="s">
        <v>913</v>
      </c>
      <c r="C80" s="1136"/>
      <c r="D80" s="1136"/>
      <c r="E80" s="1136"/>
      <c r="F80" s="1136"/>
      <c r="G80" s="1136"/>
      <c r="H80" s="1136"/>
      <c r="I80" s="1136"/>
    </row>
    <row r="81" spans="1:10" ht="70.5" customHeight="1">
      <c r="A81" s="853" t="s">
        <v>896</v>
      </c>
      <c r="B81" s="1136" t="s">
        <v>914</v>
      </c>
      <c r="C81" s="1136"/>
      <c r="D81" s="1136"/>
      <c r="E81" s="1136"/>
      <c r="F81" s="1136"/>
      <c r="G81" s="1136"/>
      <c r="H81" s="1136"/>
      <c r="I81" s="1136"/>
    </row>
    <row r="82" spans="1:10" ht="86.25" customHeight="1">
      <c r="A82" s="853" t="s">
        <v>898</v>
      </c>
      <c r="B82" s="1136" t="s">
        <v>915</v>
      </c>
      <c r="C82" s="1136"/>
      <c r="D82" s="1136"/>
      <c r="E82" s="1136"/>
      <c r="F82" s="1136"/>
      <c r="G82" s="1136"/>
      <c r="H82" s="1136"/>
      <c r="I82" s="1136"/>
    </row>
    <row r="83" spans="1:10" ht="72" customHeight="1">
      <c r="A83" s="853" t="s">
        <v>900</v>
      </c>
      <c r="B83" s="1136" t="s">
        <v>916</v>
      </c>
      <c r="C83" s="1136"/>
      <c r="D83" s="1136"/>
      <c r="E83" s="1136"/>
      <c r="F83" s="1136"/>
      <c r="G83" s="1136"/>
      <c r="H83" s="1136"/>
      <c r="I83" s="1136"/>
    </row>
    <row r="84" spans="1:10" ht="21" customHeight="1">
      <c r="A84" s="1124" t="s">
        <v>406</v>
      </c>
      <c r="B84" s="1124"/>
      <c r="C84" s="1124"/>
      <c r="D84" s="1124"/>
      <c r="E84" s="1522" t="s">
        <v>406</v>
      </c>
      <c r="F84" s="1522"/>
      <c r="G84" s="1522"/>
      <c r="H84" s="1522"/>
      <c r="I84" s="1522"/>
      <c r="J84" s="842"/>
    </row>
    <row r="85" spans="1:10" ht="33" customHeight="1">
      <c r="A85" s="1293" t="s">
        <v>407</v>
      </c>
      <c r="B85" s="1293"/>
      <c r="C85" s="1293"/>
      <c r="D85" s="1293"/>
      <c r="E85" s="1523" t="s">
        <v>886</v>
      </c>
      <c r="F85" s="1523"/>
      <c r="G85" s="1523"/>
      <c r="H85" s="1523"/>
      <c r="I85" s="1523"/>
      <c r="J85" s="842"/>
    </row>
    <row r="86" spans="1:10" ht="20.25" customHeight="1">
      <c r="A86" s="392" t="s">
        <v>506</v>
      </c>
      <c r="B86" s="393"/>
      <c r="C86" s="393"/>
      <c r="D86" s="393"/>
      <c r="E86" s="393"/>
      <c r="F86" s="393"/>
      <c r="G86" s="393"/>
      <c r="H86" s="393"/>
      <c r="I86" s="850" t="s">
        <v>917</v>
      </c>
      <c r="J86" s="842"/>
    </row>
    <row r="87" spans="1:10" ht="7.5" customHeight="1">
      <c r="A87" s="1521"/>
      <c r="B87" s="1521"/>
      <c r="C87" s="1521"/>
      <c r="D87" s="1521"/>
      <c r="E87" s="1521"/>
      <c r="F87" s="1521"/>
      <c r="G87" s="1521"/>
      <c r="H87" s="1521"/>
      <c r="I87" s="1521"/>
    </row>
    <row r="88" spans="1:10" ht="89.25" customHeight="1">
      <c r="A88" s="853" t="s">
        <v>902</v>
      </c>
      <c r="B88" s="1136" t="s">
        <v>918</v>
      </c>
      <c r="C88" s="1136"/>
      <c r="D88" s="1136"/>
      <c r="E88" s="1136"/>
      <c r="F88" s="1136"/>
      <c r="G88" s="1136"/>
      <c r="H88" s="1136"/>
      <c r="I88" s="1136"/>
    </row>
    <row r="89" spans="1:10" ht="75" customHeight="1">
      <c r="A89" s="853" t="s">
        <v>905</v>
      </c>
      <c r="B89" s="1136" t="s">
        <v>919</v>
      </c>
      <c r="C89" s="1136"/>
      <c r="D89" s="1136"/>
      <c r="E89" s="1136"/>
      <c r="F89" s="1136"/>
      <c r="G89" s="1136"/>
      <c r="H89" s="1136"/>
      <c r="I89" s="1136"/>
    </row>
    <row r="90" spans="1:10" ht="64.5" customHeight="1">
      <c r="A90" s="853" t="s">
        <v>920</v>
      </c>
      <c r="B90" s="1136" t="s">
        <v>921</v>
      </c>
      <c r="C90" s="1136"/>
      <c r="D90" s="1136"/>
      <c r="E90" s="1136"/>
      <c r="F90" s="1136"/>
      <c r="G90" s="1136"/>
      <c r="H90" s="1136"/>
      <c r="I90" s="1136"/>
    </row>
    <row r="91" spans="1:10" ht="95.25" customHeight="1">
      <c r="A91" s="853" t="s">
        <v>922</v>
      </c>
      <c r="B91" s="1136" t="s">
        <v>923</v>
      </c>
      <c r="C91" s="1136"/>
      <c r="D91" s="1136"/>
      <c r="E91" s="1136"/>
      <c r="F91" s="1136"/>
      <c r="G91" s="1136"/>
      <c r="H91" s="1136"/>
      <c r="I91" s="1136"/>
    </row>
    <row r="92" spans="1:10" ht="73.5" customHeight="1">
      <c r="A92" s="853" t="s">
        <v>924</v>
      </c>
      <c r="B92" s="1136" t="s">
        <v>925</v>
      </c>
      <c r="C92" s="1136"/>
      <c r="D92" s="1136"/>
      <c r="E92" s="1136"/>
      <c r="F92" s="1136"/>
      <c r="G92" s="1136"/>
      <c r="H92" s="1136"/>
      <c r="I92" s="1136"/>
    </row>
    <row r="93" spans="1:10" ht="58.5" customHeight="1">
      <c r="A93" s="853" t="s">
        <v>926</v>
      </c>
      <c r="B93" s="1136" t="s">
        <v>927</v>
      </c>
      <c r="C93" s="1136"/>
      <c r="D93" s="1136"/>
      <c r="E93" s="1136"/>
      <c r="F93" s="1136"/>
      <c r="G93" s="1136"/>
      <c r="H93" s="1136"/>
      <c r="I93" s="1136"/>
    </row>
    <row r="94" spans="1:10" ht="111.75" customHeight="1">
      <c r="A94" s="853" t="s">
        <v>928</v>
      </c>
      <c r="B94" s="1136" t="s">
        <v>929</v>
      </c>
      <c r="C94" s="1136"/>
      <c r="D94" s="1136"/>
      <c r="E94" s="1136"/>
      <c r="F94" s="1136"/>
      <c r="G94" s="1136"/>
      <c r="H94" s="1136"/>
      <c r="I94" s="1136"/>
    </row>
    <row r="95" spans="1:10" ht="84.75" customHeight="1">
      <c r="A95" s="853" t="s">
        <v>930</v>
      </c>
      <c r="B95" s="1136" t="s">
        <v>931</v>
      </c>
      <c r="C95" s="1136"/>
      <c r="D95" s="1136"/>
      <c r="E95" s="1136"/>
      <c r="F95" s="1136"/>
      <c r="G95" s="1136"/>
      <c r="H95" s="1136"/>
      <c r="I95" s="1136"/>
    </row>
    <row r="96" spans="1:10" ht="84.75" customHeight="1">
      <c r="A96" s="853" t="s">
        <v>932</v>
      </c>
      <c r="B96" s="1136" t="s">
        <v>933</v>
      </c>
      <c r="C96" s="1136"/>
      <c r="D96" s="1136"/>
      <c r="E96" s="1136"/>
      <c r="F96" s="1136"/>
      <c r="G96" s="1136"/>
      <c r="H96" s="1136"/>
      <c r="I96" s="1136"/>
    </row>
    <row r="97" spans="1:10" ht="21" customHeight="1">
      <c r="A97" s="1124" t="s">
        <v>406</v>
      </c>
      <c r="B97" s="1124"/>
      <c r="C97" s="1124"/>
      <c r="D97" s="1124"/>
      <c r="E97" s="1522" t="s">
        <v>406</v>
      </c>
      <c r="F97" s="1522"/>
      <c r="G97" s="1522"/>
      <c r="H97" s="1522"/>
      <c r="I97" s="1522"/>
      <c r="J97" s="842"/>
    </row>
    <row r="98" spans="1:10" ht="33" customHeight="1">
      <c r="A98" s="1293" t="s">
        <v>407</v>
      </c>
      <c r="B98" s="1293"/>
      <c r="C98" s="1293"/>
      <c r="D98" s="1293"/>
      <c r="E98" s="1523" t="s">
        <v>886</v>
      </c>
      <c r="F98" s="1523"/>
      <c r="G98" s="1523"/>
      <c r="H98" s="1523"/>
      <c r="I98" s="1523"/>
      <c r="J98" s="842"/>
    </row>
    <row r="99" spans="1:10" ht="19.5" customHeight="1">
      <c r="A99" s="392" t="s">
        <v>506</v>
      </c>
      <c r="B99" s="393"/>
      <c r="C99" s="393"/>
      <c r="D99" s="393"/>
      <c r="E99" s="393"/>
      <c r="F99" s="393"/>
      <c r="G99" s="393"/>
      <c r="H99" s="393"/>
      <c r="I99" s="850" t="s">
        <v>934</v>
      </c>
    </row>
    <row r="100" spans="1:10" ht="10.5" customHeight="1">
      <c r="A100" s="856"/>
      <c r="B100" s="857"/>
      <c r="C100" s="857"/>
      <c r="D100" s="857"/>
      <c r="E100" s="857"/>
      <c r="F100" s="857"/>
      <c r="G100" s="857"/>
      <c r="H100" s="857"/>
      <c r="I100" s="857"/>
    </row>
    <row r="101" spans="1:10" ht="79.5" customHeight="1">
      <c r="A101" s="853" t="s">
        <v>935</v>
      </c>
      <c r="B101" s="1136" t="s">
        <v>936</v>
      </c>
      <c r="C101" s="1136"/>
      <c r="D101" s="1136"/>
      <c r="E101" s="1136"/>
      <c r="F101" s="1136"/>
      <c r="G101" s="1136"/>
      <c r="H101" s="1136"/>
      <c r="I101" s="1136"/>
    </row>
    <row r="102" spans="1:10" ht="72" customHeight="1">
      <c r="A102" s="853" t="s">
        <v>937</v>
      </c>
      <c r="B102" s="1136" t="s">
        <v>938</v>
      </c>
      <c r="C102" s="1136"/>
      <c r="D102" s="1136"/>
      <c r="E102" s="1136"/>
      <c r="F102" s="1136"/>
      <c r="G102" s="1136"/>
      <c r="H102" s="1136"/>
      <c r="I102" s="1136"/>
    </row>
    <row r="103" spans="1:10" ht="72.75" customHeight="1">
      <c r="A103" s="853" t="s">
        <v>939</v>
      </c>
      <c r="B103" s="1136" t="s">
        <v>940</v>
      </c>
      <c r="C103" s="1136"/>
      <c r="D103" s="1136"/>
      <c r="E103" s="1136"/>
      <c r="F103" s="1136"/>
      <c r="G103" s="1136"/>
      <c r="H103" s="1136"/>
      <c r="I103" s="1136"/>
    </row>
    <row r="104" spans="1:10" ht="30" customHeight="1">
      <c r="A104" s="854" t="s">
        <v>941</v>
      </c>
      <c r="B104" s="855"/>
      <c r="C104" s="855"/>
      <c r="D104" s="855"/>
      <c r="E104" s="855"/>
      <c r="F104" s="855"/>
      <c r="G104" s="855"/>
      <c r="H104" s="855"/>
      <c r="I104" s="855"/>
    </row>
    <row r="105" spans="1:10" ht="32.25" customHeight="1">
      <c r="A105" s="853" t="s">
        <v>481</v>
      </c>
      <c r="B105" s="1136" t="s">
        <v>436</v>
      </c>
      <c r="C105" s="1136"/>
      <c r="D105" s="1136"/>
      <c r="E105" s="1136"/>
      <c r="F105" s="1136"/>
      <c r="G105" s="1136"/>
      <c r="H105" s="1136"/>
      <c r="I105" s="1136"/>
    </row>
    <row r="106" spans="1:10" ht="44.25" customHeight="1">
      <c r="A106" s="853" t="s">
        <v>483</v>
      </c>
      <c r="B106" s="1136" t="s">
        <v>942</v>
      </c>
      <c r="C106" s="1136"/>
      <c r="D106" s="1136"/>
      <c r="E106" s="1136"/>
      <c r="F106" s="1136"/>
      <c r="G106" s="1136"/>
      <c r="H106" s="1136"/>
      <c r="I106" s="1136"/>
    </row>
    <row r="107" spans="1:10" ht="12" customHeight="1">
      <c r="A107" s="853"/>
      <c r="B107" s="858"/>
      <c r="C107" s="858"/>
      <c r="D107" s="858"/>
      <c r="E107" s="858"/>
      <c r="F107" s="858"/>
      <c r="G107" s="858"/>
      <c r="H107" s="858"/>
      <c r="I107" s="858"/>
    </row>
    <row r="108" spans="1:10" ht="30" customHeight="1">
      <c r="A108" s="854" t="s">
        <v>943</v>
      </c>
      <c r="B108" s="855"/>
      <c r="C108" s="855"/>
      <c r="D108" s="855"/>
      <c r="E108" s="855"/>
      <c r="F108" s="855"/>
      <c r="G108" s="855"/>
      <c r="H108" s="855"/>
      <c r="I108" s="855"/>
    </row>
    <row r="109" spans="1:10" ht="40.5" customHeight="1">
      <c r="A109" s="1525" t="s">
        <v>944</v>
      </c>
      <c r="B109" s="1525"/>
      <c r="C109" s="1525"/>
      <c r="D109" s="1525"/>
      <c r="E109" s="1525"/>
      <c r="F109" s="1525"/>
      <c r="G109" s="1525"/>
      <c r="H109" s="1525"/>
      <c r="I109" s="1525"/>
    </row>
    <row r="110" spans="1:10" ht="30" customHeight="1">
      <c r="A110" s="854" t="s">
        <v>945</v>
      </c>
      <c r="B110" s="855"/>
      <c r="C110" s="855"/>
      <c r="D110" s="855"/>
      <c r="E110" s="855"/>
      <c r="F110" s="855"/>
      <c r="G110" s="855"/>
      <c r="H110" s="855"/>
      <c r="I110" s="855"/>
    </row>
    <row r="111" spans="1:10" ht="62.25" customHeight="1">
      <c r="A111" s="853" t="s">
        <v>481</v>
      </c>
      <c r="B111" s="1136" t="s">
        <v>946</v>
      </c>
      <c r="C111" s="1136"/>
      <c r="D111" s="1136"/>
      <c r="E111" s="1136"/>
      <c r="F111" s="1136"/>
      <c r="G111" s="1136"/>
      <c r="H111" s="1136"/>
      <c r="I111" s="1136"/>
    </row>
    <row r="112" spans="1:10" ht="45" customHeight="1">
      <c r="A112" s="853" t="s">
        <v>483</v>
      </c>
      <c r="B112" s="1136" t="s">
        <v>947</v>
      </c>
      <c r="C112" s="1136"/>
      <c r="D112" s="1136"/>
      <c r="E112" s="1136"/>
      <c r="F112" s="1136"/>
      <c r="G112" s="1136"/>
      <c r="H112" s="1136"/>
      <c r="I112" s="1136"/>
    </row>
    <row r="113" spans="1:10" ht="55.5" customHeight="1">
      <c r="A113" s="853" t="s">
        <v>485</v>
      </c>
      <c r="B113" s="1136" t="s">
        <v>948</v>
      </c>
      <c r="C113" s="1136"/>
      <c r="D113" s="1136"/>
      <c r="E113" s="1136"/>
      <c r="F113" s="1136"/>
      <c r="G113" s="1136"/>
      <c r="H113" s="1136"/>
      <c r="I113" s="1136"/>
    </row>
    <row r="114" spans="1:10" ht="58.5" customHeight="1">
      <c r="A114" s="853" t="s">
        <v>487</v>
      </c>
      <c r="B114" s="1136" t="s">
        <v>949</v>
      </c>
      <c r="C114" s="1136"/>
      <c r="D114" s="1136"/>
      <c r="E114" s="1136"/>
      <c r="F114" s="1136"/>
      <c r="G114" s="1136"/>
      <c r="H114" s="1136"/>
      <c r="I114" s="1136"/>
    </row>
    <row r="115" spans="1:10" ht="54" customHeight="1">
      <c r="A115" s="853" t="s">
        <v>489</v>
      </c>
      <c r="B115" s="1136" t="s">
        <v>950</v>
      </c>
      <c r="C115" s="1136"/>
      <c r="D115" s="1136"/>
      <c r="E115" s="1136"/>
      <c r="F115" s="1136"/>
      <c r="G115" s="1136"/>
      <c r="H115" s="1136"/>
      <c r="I115" s="1136"/>
    </row>
    <row r="116" spans="1:10" ht="17.45" customHeight="1">
      <c r="A116" s="856"/>
      <c r="B116" s="857"/>
      <c r="C116" s="857"/>
      <c r="D116" s="857"/>
      <c r="E116" s="857"/>
      <c r="F116" s="857"/>
      <c r="G116" s="857"/>
      <c r="H116" s="857"/>
      <c r="I116" s="857"/>
    </row>
    <row r="117" spans="1:10" ht="21" customHeight="1">
      <c r="A117" s="1124" t="s">
        <v>406</v>
      </c>
      <c r="B117" s="1124"/>
      <c r="C117" s="1124"/>
      <c r="D117" s="1124"/>
      <c r="E117" s="1522" t="s">
        <v>406</v>
      </c>
      <c r="F117" s="1522"/>
      <c r="G117" s="1522"/>
      <c r="H117" s="1522"/>
      <c r="I117" s="1522"/>
      <c r="J117" s="842"/>
    </row>
    <row r="118" spans="1:10" ht="33" customHeight="1">
      <c r="A118" s="1293" t="s">
        <v>407</v>
      </c>
      <c r="B118" s="1293"/>
      <c r="C118" s="1293"/>
      <c r="D118" s="1293"/>
      <c r="E118" s="1523" t="s">
        <v>886</v>
      </c>
      <c r="F118" s="1523"/>
      <c r="G118" s="1523"/>
      <c r="H118" s="1523"/>
      <c r="I118" s="1523"/>
      <c r="J118" s="842"/>
    </row>
    <row r="119" spans="1:10" ht="22.5" customHeight="1">
      <c r="A119" s="392" t="s">
        <v>506</v>
      </c>
      <c r="B119" s="393"/>
      <c r="C119" s="393"/>
      <c r="D119" s="393"/>
      <c r="E119" s="393"/>
      <c r="F119" s="393"/>
      <c r="G119" s="393"/>
      <c r="H119" s="393"/>
      <c r="I119" s="850" t="s">
        <v>951</v>
      </c>
      <c r="J119" s="842"/>
    </row>
    <row r="120" spans="1:10" ht="30.75" customHeight="1">
      <c r="A120" s="856"/>
      <c r="B120" s="1519"/>
      <c r="C120" s="1519"/>
      <c r="D120" s="1519"/>
      <c r="E120" s="1519"/>
      <c r="F120" s="1519"/>
      <c r="G120" s="1519"/>
      <c r="H120" s="1519"/>
      <c r="I120" s="1519"/>
    </row>
    <row r="121" spans="1:10" ht="21.95" customHeight="1">
      <c r="A121" s="338"/>
      <c r="B121" s="838"/>
      <c r="C121" s="394"/>
      <c r="D121" s="394"/>
      <c r="E121" s="394"/>
      <c r="F121" s="838"/>
      <c r="G121" s="394"/>
      <c r="H121" s="394"/>
      <c r="I121" s="394"/>
    </row>
    <row r="122" spans="1:10" ht="21.95" customHeight="1">
      <c r="A122" s="338"/>
      <c r="B122" s="1526" t="s">
        <v>463</v>
      </c>
      <c r="C122" s="1526"/>
      <c r="D122" s="859"/>
      <c r="E122" s="859"/>
      <c r="F122" s="1526" t="s">
        <v>463</v>
      </c>
      <c r="G122" s="1526"/>
      <c r="H122" s="859"/>
      <c r="I122" s="859"/>
    </row>
    <row r="123" spans="1:10" ht="35.25" customHeight="1">
      <c r="A123" s="338"/>
      <c r="B123" s="1527" t="s">
        <v>407</v>
      </c>
      <c r="C123" s="1527"/>
      <c r="D123" s="1527"/>
      <c r="E123" s="1527"/>
      <c r="F123" s="1527" t="s">
        <v>886</v>
      </c>
      <c r="G123" s="1527"/>
      <c r="H123" s="1527"/>
      <c r="I123" s="1527"/>
    </row>
    <row r="124" spans="1:10" ht="21.95" customHeight="1">
      <c r="A124" s="338"/>
      <c r="B124" s="860"/>
      <c r="C124" s="861"/>
      <c r="D124" s="861"/>
      <c r="E124" s="861"/>
      <c r="F124" s="862"/>
      <c r="G124" s="862"/>
      <c r="H124" s="862"/>
      <c r="I124" s="862"/>
    </row>
    <row r="125" spans="1:10" ht="21.95" customHeight="1">
      <c r="A125" s="338"/>
      <c r="B125" s="1124" t="s">
        <v>464</v>
      </c>
      <c r="C125" s="1124"/>
      <c r="D125" s="1124"/>
      <c r="E125" s="1124"/>
      <c r="F125" s="1124" t="s">
        <v>464</v>
      </c>
      <c r="G125" s="1124"/>
      <c r="H125" s="1124"/>
      <c r="I125" s="1124"/>
    </row>
    <row r="126" spans="1:10" ht="21.95" customHeight="1">
      <c r="A126" s="338"/>
      <c r="B126" s="838"/>
      <c r="C126" s="861"/>
      <c r="D126" s="861"/>
      <c r="E126" s="861"/>
      <c r="F126" s="838"/>
      <c r="G126" s="861"/>
      <c r="H126" s="861"/>
      <c r="I126" s="861"/>
    </row>
    <row r="127" spans="1:10" ht="21.95" customHeight="1">
      <c r="A127" s="338"/>
      <c r="B127" s="838"/>
      <c r="C127" s="861"/>
      <c r="D127" s="861"/>
      <c r="E127" s="861"/>
      <c r="F127" s="838"/>
      <c r="G127" s="861"/>
      <c r="H127" s="861"/>
      <c r="I127" s="861"/>
    </row>
    <row r="128" spans="1:10" ht="21.95" customHeight="1">
      <c r="A128" s="338"/>
      <c r="B128" s="393" t="s">
        <v>465</v>
      </c>
      <c r="C128" s="863"/>
      <c r="D128" s="393"/>
      <c r="E128" s="393"/>
      <c r="F128" s="1528" t="s">
        <v>465</v>
      </c>
      <c r="G128" s="1528"/>
      <c r="H128" s="1528"/>
      <c r="I128" s="1528"/>
    </row>
    <row r="129" spans="1:9" ht="21.95" customHeight="1">
      <c r="A129" s="338"/>
      <c r="B129" s="393" t="s">
        <v>5</v>
      </c>
      <c r="C129" s="863"/>
      <c r="D129" s="393"/>
      <c r="E129" s="393"/>
      <c r="F129" s="393" t="s">
        <v>952</v>
      </c>
      <c r="G129" s="859"/>
      <c r="H129" s="859"/>
      <c r="I129" s="859"/>
    </row>
    <row r="130" spans="1:9" ht="21.95" customHeight="1">
      <c r="A130" s="338"/>
      <c r="B130" s="859"/>
      <c r="C130" s="861"/>
      <c r="D130" s="861"/>
      <c r="E130" s="861"/>
      <c r="F130" s="859"/>
      <c r="G130" s="861"/>
      <c r="H130" s="861"/>
      <c r="I130" s="861"/>
    </row>
    <row r="131" spans="1:9" ht="21.95" customHeight="1">
      <c r="A131" s="338"/>
      <c r="B131" s="1124" t="s">
        <v>466</v>
      </c>
      <c r="C131" s="1124"/>
      <c r="D131" s="1124"/>
      <c r="E131" s="1124"/>
      <c r="F131" s="1124" t="s">
        <v>466</v>
      </c>
      <c r="G131" s="1124"/>
      <c r="H131" s="1124"/>
      <c r="I131" s="1124"/>
    </row>
    <row r="132" spans="1:9" ht="21.95" customHeight="1">
      <c r="A132" s="338"/>
      <c r="B132" s="393" t="s">
        <v>465</v>
      </c>
      <c r="C132" s="393"/>
      <c r="D132" s="393"/>
      <c r="E132" s="393"/>
      <c r="F132" s="393" t="s">
        <v>465</v>
      </c>
      <c r="G132" s="364"/>
      <c r="H132" s="364"/>
      <c r="I132" s="364"/>
    </row>
    <row r="133" spans="1:9" ht="21.95" customHeight="1">
      <c r="A133" s="338"/>
      <c r="B133" s="393" t="s">
        <v>5</v>
      </c>
      <c r="C133" s="393"/>
      <c r="D133" s="393"/>
      <c r="E133" s="393"/>
      <c r="F133" s="393" t="s">
        <v>5</v>
      </c>
      <c r="G133" s="338"/>
      <c r="H133" s="864"/>
      <c r="I133" s="864"/>
    </row>
    <row r="134" spans="1:9" ht="21.95" customHeight="1">
      <c r="A134" s="338"/>
      <c r="B134" s="338"/>
      <c r="C134" s="338"/>
      <c r="D134" s="338"/>
      <c r="E134" s="338"/>
      <c r="F134" s="338"/>
      <c r="G134" s="338"/>
      <c r="H134" s="338"/>
      <c r="I134" s="338"/>
    </row>
    <row r="135" spans="1:9" ht="21.95" customHeight="1">
      <c r="A135" s="338"/>
      <c r="B135" s="1124" t="s">
        <v>537</v>
      </c>
      <c r="C135" s="1124"/>
      <c r="D135" s="1124"/>
      <c r="E135" s="1124"/>
      <c r="F135" s="1124" t="s">
        <v>537</v>
      </c>
      <c r="G135" s="1124"/>
      <c r="H135" s="1124"/>
      <c r="I135" s="1124"/>
    </row>
    <row r="136" spans="1:9" ht="21.95" customHeight="1">
      <c r="A136" s="338"/>
      <c r="B136" s="393" t="s">
        <v>465</v>
      </c>
      <c r="C136" s="393"/>
      <c r="D136" s="393"/>
      <c r="E136" s="393"/>
      <c r="F136" s="393" t="s">
        <v>465</v>
      </c>
      <c r="G136" s="364"/>
      <c r="H136" s="364"/>
      <c r="I136" s="364"/>
    </row>
    <row r="137" spans="1:9" ht="21.95" customHeight="1">
      <c r="A137" s="394"/>
      <c r="B137" s="393" t="s">
        <v>5</v>
      </c>
      <c r="C137" s="393"/>
      <c r="D137" s="393"/>
      <c r="E137" s="393"/>
      <c r="F137" s="393" t="s">
        <v>5</v>
      </c>
      <c r="G137" s="394"/>
      <c r="H137" s="865"/>
      <c r="I137" s="865"/>
    </row>
    <row r="138" spans="1:9" ht="21.95" customHeight="1">
      <c r="A138" s="394"/>
      <c r="B138" s="393"/>
      <c r="C138" s="393"/>
      <c r="D138" s="393"/>
      <c r="E138" s="393"/>
      <c r="F138" s="393"/>
      <c r="G138" s="394"/>
      <c r="H138" s="865"/>
      <c r="I138" s="865"/>
    </row>
    <row r="139" spans="1:9" ht="21.95" customHeight="1">
      <c r="A139" s="394"/>
      <c r="B139" s="393"/>
      <c r="C139" s="393"/>
      <c r="D139" s="393"/>
      <c r="E139" s="393"/>
      <c r="F139" s="393"/>
      <c r="G139" s="394"/>
      <c r="H139" s="865"/>
      <c r="I139" s="865"/>
    </row>
    <row r="140" spans="1:9" ht="21.95" customHeight="1">
      <c r="A140" s="394"/>
      <c r="B140" s="393"/>
      <c r="C140" s="393"/>
      <c r="D140" s="393"/>
      <c r="E140" s="393"/>
      <c r="F140" s="393"/>
      <c r="G140" s="394"/>
      <c r="H140" s="865"/>
      <c r="I140" s="865"/>
    </row>
    <row r="141" spans="1:9" ht="21.95" customHeight="1">
      <c r="A141" s="394"/>
      <c r="B141" s="393"/>
      <c r="C141" s="393"/>
      <c r="D141" s="393"/>
      <c r="E141" s="393"/>
      <c r="F141" s="393"/>
      <c r="G141" s="394"/>
      <c r="H141" s="865"/>
      <c r="I141" s="865"/>
    </row>
    <row r="142" spans="1:9" ht="21.95" customHeight="1">
      <c r="A142" s="394"/>
      <c r="B142" s="393"/>
      <c r="C142" s="393"/>
      <c r="D142" s="393"/>
      <c r="E142" s="393"/>
      <c r="F142" s="393"/>
      <c r="G142" s="394"/>
      <c r="H142" s="865"/>
      <c r="I142" s="865"/>
    </row>
    <row r="143" spans="1:9" ht="21.95" customHeight="1">
      <c r="A143" s="394"/>
      <c r="B143" s="393"/>
      <c r="C143" s="393"/>
      <c r="D143" s="393"/>
      <c r="E143" s="393"/>
      <c r="F143" s="393"/>
      <c r="G143" s="394"/>
      <c r="H143" s="865"/>
      <c r="I143" s="865"/>
    </row>
    <row r="144" spans="1:9" ht="21.95" customHeight="1">
      <c r="A144" s="394"/>
      <c r="B144" s="393"/>
      <c r="C144" s="393"/>
      <c r="D144" s="393"/>
      <c r="E144" s="393"/>
      <c r="F144" s="393"/>
      <c r="G144" s="394"/>
      <c r="H144" s="865"/>
      <c r="I144" s="865"/>
    </row>
    <row r="145" spans="1:9" ht="21.95" customHeight="1">
      <c r="A145" s="394"/>
      <c r="B145" s="393"/>
      <c r="C145" s="393"/>
      <c r="D145" s="393"/>
      <c r="E145" s="393"/>
      <c r="F145" s="393"/>
      <c r="G145" s="394"/>
      <c r="H145" s="865"/>
      <c r="I145" s="865"/>
    </row>
    <row r="146" spans="1:9" ht="21.95" customHeight="1">
      <c r="A146" s="394"/>
      <c r="B146" s="393"/>
      <c r="C146" s="393"/>
      <c r="D146" s="393"/>
      <c r="E146" s="393"/>
      <c r="F146" s="393"/>
      <c r="G146" s="394"/>
      <c r="H146" s="865"/>
      <c r="I146" s="865"/>
    </row>
    <row r="147" spans="1:9" ht="21.95" customHeight="1">
      <c r="A147" s="394"/>
      <c r="B147" s="393"/>
      <c r="C147" s="393"/>
      <c r="D147" s="393"/>
      <c r="E147" s="393"/>
      <c r="F147" s="393"/>
      <c r="G147" s="394"/>
      <c r="H147" s="865"/>
      <c r="I147" s="865"/>
    </row>
    <row r="148" spans="1:9" ht="21.6" customHeight="1">
      <c r="A148" s="394"/>
      <c r="B148" s="393"/>
      <c r="C148" s="393"/>
      <c r="D148" s="393"/>
      <c r="E148" s="393"/>
      <c r="F148" s="393"/>
      <c r="G148" s="394"/>
      <c r="H148" s="865"/>
      <c r="I148" s="865"/>
    </row>
    <row r="149" spans="1:9" ht="21.6" hidden="1" customHeight="1">
      <c r="A149" s="394"/>
      <c r="B149" s="393"/>
      <c r="C149" s="393"/>
      <c r="D149" s="393"/>
      <c r="E149" s="393"/>
      <c r="F149" s="393"/>
      <c r="G149" s="394"/>
      <c r="H149" s="865"/>
      <c r="I149" s="865"/>
    </row>
    <row r="150" spans="1:9" ht="21.6" hidden="1" customHeight="1">
      <c r="A150" s="394"/>
      <c r="B150" s="393"/>
      <c r="C150" s="393"/>
      <c r="D150" s="393"/>
      <c r="E150" s="393"/>
      <c r="F150" s="393"/>
      <c r="G150" s="394"/>
      <c r="H150" s="865"/>
      <c r="I150" s="865"/>
    </row>
    <row r="151" spans="1:9" ht="18.600000000000001" hidden="1" customHeight="1">
      <c r="A151" s="394"/>
      <c r="B151" s="393"/>
      <c r="C151" s="393"/>
      <c r="D151" s="393"/>
      <c r="E151" s="393"/>
      <c r="F151" s="393"/>
      <c r="G151" s="394"/>
      <c r="H151" s="865"/>
      <c r="I151" s="865"/>
    </row>
    <row r="152" spans="1:9" ht="21.6" hidden="1" customHeight="1">
      <c r="A152" s="394"/>
      <c r="B152" s="393"/>
      <c r="C152" s="393"/>
      <c r="D152" s="393"/>
      <c r="E152" s="393"/>
      <c r="F152" s="393"/>
      <c r="G152" s="394"/>
      <c r="H152" s="865"/>
      <c r="I152" s="865"/>
    </row>
    <row r="153" spans="1:9" ht="21.6" hidden="1" customHeight="1">
      <c r="A153" s="394"/>
      <c r="B153" s="393"/>
      <c r="C153" s="393"/>
      <c r="D153" s="393"/>
      <c r="E153" s="393"/>
      <c r="F153" s="393"/>
      <c r="G153" s="394"/>
      <c r="H153" s="865"/>
      <c r="I153" s="865"/>
    </row>
    <row r="154" spans="1:9" ht="21.95" customHeight="1">
      <c r="A154" s="394"/>
      <c r="B154" s="393"/>
      <c r="C154" s="393"/>
      <c r="D154" s="393"/>
      <c r="E154" s="393"/>
      <c r="F154" s="393"/>
      <c r="G154" s="394"/>
      <c r="H154" s="865"/>
      <c r="I154" s="865"/>
    </row>
    <row r="155" spans="1:9" ht="21.95" customHeight="1">
      <c r="A155" s="394"/>
      <c r="B155" s="393"/>
      <c r="C155" s="393"/>
      <c r="D155" s="393"/>
      <c r="E155" s="393"/>
      <c r="F155" s="393"/>
      <c r="G155" s="394"/>
      <c r="H155" s="865"/>
      <c r="I155" s="865"/>
    </row>
    <row r="156" spans="1:9" ht="21.95" customHeight="1">
      <c r="A156" s="395"/>
      <c r="B156" s="335"/>
      <c r="C156" s="335"/>
      <c r="D156" s="335"/>
      <c r="E156" s="335"/>
      <c r="F156" s="335"/>
      <c r="G156" s="395"/>
      <c r="H156" s="866"/>
      <c r="I156" s="866"/>
    </row>
    <row r="157" spans="1:9" ht="21.95" customHeight="1">
      <c r="A157" s="392" t="s">
        <v>506</v>
      </c>
      <c r="B157" s="393"/>
      <c r="C157" s="393"/>
      <c r="D157" s="393"/>
      <c r="E157" s="393"/>
      <c r="F157" s="393"/>
      <c r="G157" s="393"/>
      <c r="H157" s="393"/>
      <c r="I157" s="850" t="s">
        <v>953</v>
      </c>
    </row>
    <row r="158" spans="1:9" ht="21.95" customHeight="1">
      <c r="A158" s="338"/>
      <c r="B158" s="393"/>
      <c r="C158" s="393"/>
      <c r="D158" s="393"/>
      <c r="E158" s="393"/>
      <c r="F158" s="393"/>
      <c r="G158" s="338"/>
      <c r="H158" s="338"/>
      <c r="I158" s="338"/>
    </row>
    <row r="159" spans="1:9" ht="21.95" customHeight="1">
      <c r="A159" s="338"/>
      <c r="B159" s="393"/>
      <c r="C159" s="393"/>
      <c r="D159" s="393"/>
      <c r="E159" s="393"/>
      <c r="F159" s="393"/>
      <c r="G159" s="338"/>
      <c r="H159" s="338"/>
      <c r="I159" s="338"/>
    </row>
    <row r="160" spans="1:9" ht="21.95" customHeight="1">
      <c r="A160" s="338"/>
      <c r="B160" s="393"/>
      <c r="C160" s="393"/>
      <c r="D160" s="393"/>
      <c r="E160" s="393"/>
      <c r="F160" s="393"/>
      <c r="G160" s="338"/>
      <c r="H160" s="338"/>
      <c r="I160" s="338"/>
    </row>
    <row r="161" spans="1:10" ht="21.95" customHeight="1">
      <c r="A161" s="338"/>
      <c r="B161" s="393"/>
      <c r="C161" s="393"/>
      <c r="D161" s="393"/>
      <c r="E161" s="393"/>
      <c r="F161" s="393"/>
      <c r="G161" s="338"/>
      <c r="H161" s="338"/>
      <c r="I161" s="338"/>
    </row>
    <row r="162" spans="1:10" ht="21.95" customHeight="1">
      <c r="A162" s="338"/>
      <c r="B162" s="393"/>
      <c r="C162" s="393"/>
      <c r="D162" s="393"/>
      <c r="E162" s="393"/>
      <c r="F162" s="393"/>
      <c r="G162" s="338"/>
      <c r="H162" s="338"/>
      <c r="I162" s="338"/>
    </row>
    <row r="163" spans="1:10" ht="21.95" customHeight="1">
      <c r="A163" s="338"/>
      <c r="B163" s="393"/>
      <c r="C163" s="393"/>
      <c r="D163" s="393"/>
      <c r="E163" s="393"/>
      <c r="F163" s="393"/>
      <c r="G163" s="338"/>
      <c r="H163" s="338"/>
      <c r="I163" s="338"/>
    </row>
    <row r="164" spans="1:10" ht="21.95" customHeight="1">
      <c r="A164" s="338"/>
      <c r="B164" s="393"/>
      <c r="C164" s="393"/>
      <c r="D164" s="393"/>
      <c r="E164" s="393"/>
      <c r="F164" s="393"/>
      <c r="G164" s="338"/>
      <c r="H164" s="338"/>
      <c r="I164" s="338"/>
    </row>
    <row r="165" spans="1:10" ht="21.95" customHeight="1">
      <c r="A165" s="338"/>
      <c r="B165" s="393"/>
      <c r="C165" s="393"/>
      <c r="D165" s="393"/>
      <c r="E165" s="393"/>
      <c r="F165" s="393"/>
      <c r="G165" s="338"/>
      <c r="H165" s="338"/>
      <c r="I165" s="338"/>
    </row>
    <row r="166" spans="1:10" ht="21.95" customHeight="1">
      <c r="A166" s="338"/>
      <c r="B166" s="393"/>
      <c r="C166" s="393"/>
      <c r="D166" s="393"/>
      <c r="E166" s="393"/>
      <c r="F166" s="393"/>
      <c r="G166" s="338"/>
      <c r="H166" s="338"/>
      <c r="I166" s="338"/>
    </row>
    <row r="167" spans="1:10" ht="21.95" customHeight="1">
      <c r="A167" s="338"/>
      <c r="B167" s="393"/>
      <c r="C167" s="393"/>
      <c r="D167" s="393"/>
      <c r="E167" s="393"/>
      <c r="F167" s="393"/>
      <c r="G167" s="338"/>
      <c r="H167" s="338"/>
      <c r="I167" s="338"/>
    </row>
    <row r="168" spans="1:10" ht="21.95" customHeight="1">
      <c r="A168" s="394"/>
      <c r="B168" s="393"/>
      <c r="C168" s="393"/>
      <c r="D168" s="393"/>
      <c r="E168" s="393"/>
      <c r="F168" s="393"/>
      <c r="G168" s="394"/>
      <c r="H168" s="394"/>
      <c r="I168" s="394"/>
      <c r="J168" s="847"/>
    </row>
    <row r="169" spans="1:10" ht="21.95" customHeight="1">
      <c r="A169" s="394"/>
      <c r="B169" s="393"/>
      <c r="C169" s="393"/>
      <c r="D169" s="393"/>
      <c r="E169" s="393"/>
      <c r="F169" s="393"/>
      <c r="G169" s="394"/>
      <c r="H169" s="394"/>
      <c r="I169" s="394"/>
      <c r="J169" s="847"/>
    </row>
    <row r="170" spans="1:10" ht="15.75">
      <c r="A170" s="394"/>
      <c r="B170" s="394"/>
      <c r="C170" s="394"/>
      <c r="D170" s="394"/>
      <c r="E170" s="394"/>
      <c r="F170" s="394"/>
      <c r="G170" s="394"/>
      <c r="H170" s="394"/>
      <c r="I170" s="394"/>
      <c r="J170" s="847"/>
    </row>
    <row r="171" spans="1:10">
      <c r="A171" s="847"/>
      <c r="B171" s="847"/>
      <c r="C171" s="847"/>
      <c r="D171" s="847"/>
      <c r="E171" s="847"/>
      <c r="F171" s="847"/>
      <c r="G171" s="847"/>
      <c r="H171" s="847"/>
      <c r="I171" s="847"/>
      <c r="J171" s="867"/>
    </row>
    <row r="172" spans="1:10" ht="15.75">
      <c r="A172" s="394"/>
      <c r="B172" s="394"/>
      <c r="C172" s="394"/>
      <c r="D172" s="394"/>
      <c r="E172" s="394"/>
      <c r="F172" s="394"/>
      <c r="G172" s="394"/>
      <c r="H172" s="394"/>
      <c r="I172" s="394"/>
      <c r="J172" s="847"/>
    </row>
    <row r="173" spans="1:10" ht="15.75">
      <c r="A173" s="394"/>
      <c r="B173" s="394"/>
      <c r="C173" s="394"/>
      <c r="D173" s="394"/>
      <c r="E173" s="394"/>
      <c r="F173" s="394"/>
      <c r="G173" s="394"/>
      <c r="H173" s="394"/>
      <c r="I173" s="394"/>
      <c r="J173" s="847"/>
    </row>
    <row r="174" spans="1:10" ht="15.75">
      <c r="A174" s="338"/>
      <c r="B174" s="338"/>
      <c r="C174" s="338"/>
      <c r="D174" s="338"/>
      <c r="E174" s="338"/>
      <c r="F174" s="338"/>
      <c r="G174" s="338"/>
      <c r="H174" s="338"/>
      <c r="I174" s="338"/>
    </row>
    <row r="175" spans="1:10" ht="15.75">
      <c r="A175" s="338"/>
      <c r="B175" s="338"/>
      <c r="C175" s="338"/>
      <c r="D175" s="338"/>
      <c r="E175" s="338"/>
      <c r="F175" s="338"/>
      <c r="G175" s="338"/>
      <c r="H175" s="338"/>
      <c r="I175" s="338"/>
    </row>
    <row r="176" spans="1:10" ht="15.75">
      <c r="A176" s="338"/>
      <c r="B176" s="338"/>
      <c r="C176" s="338"/>
      <c r="D176" s="338"/>
      <c r="E176" s="338"/>
      <c r="F176" s="338"/>
      <c r="G176" s="338"/>
      <c r="H176" s="338"/>
      <c r="I176" s="338"/>
    </row>
    <row r="177" spans="1:9" ht="15.75">
      <c r="A177" s="338"/>
      <c r="B177" s="338"/>
      <c r="C177" s="338"/>
      <c r="D177" s="338"/>
      <c r="E177" s="338"/>
      <c r="F177" s="338"/>
      <c r="G177" s="338"/>
      <c r="H177" s="338"/>
      <c r="I177" s="338"/>
    </row>
    <row r="178" spans="1:9" ht="15.75">
      <c r="A178" s="338"/>
      <c r="B178" s="338"/>
      <c r="C178" s="338"/>
      <c r="D178" s="338"/>
      <c r="E178" s="338"/>
      <c r="F178" s="338"/>
      <c r="G178" s="338"/>
      <c r="H178" s="338"/>
      <c r="I178" s="338"/>
    </row>
    <row r="179" spans="1:9" ht="15.75">
      <c r="A179" s="338"/>
      <c r="B179" s="338"/>
      <c r="C179" s="338"/>
      <c r="D179" s="338"/>
      <c r="E179" s="338"/>
      <c r="F179" s="338"/>
      <c r="G179" s="338"/>
      <c r="H179" s="338"/>
      <c r="I179" s="338"/>
    </row>
    <row r="180" spans="1:9" ht="15.75">
      <c r="A180" s="338"/>
      <c r="B180" s="338"/>
      <c r="C180" s="338"/>
      <c r="D180" s="338"/>
      <c r="E180" s="338"/>
      <c r="F180" s="338"/>
      <c r="G180" s="338"/>
      <c r="H180" s="338"/>
      <c r="I180" s="338"/>
    </row>
    <row r="181" spans="1:9" ht="15.75">
      <c r="A181" s="338"/>
      <c r="B181" s="338"/>
      <c r="C181" s="338"/>
      <c r="D181" s="338"/>
      <c r="E181" s="338"/>
      <c r="F181" s="338"/>
      <c r="G181" s="338"/>
      <c r="H181" s="338"/>
      <c r="I181" s="338"/>
    </row>
    <row r="182" spans="1:9" ht="15.75">
      <c r="A182" s="338"/>
      <c r="B182" s="338"/>
      <c r="C182" s="338"/>
      <c r="D182" s="338"/>
      <c r="E182" s="338"/>
      <c r="F182" s="338"/>
      <c r="G182" s="338"/>
      <c r="H182" s="338"/>
      <c r="I182" s="338"/>
    </row>
    <row r="183" spans="1:9" ht="15.75">
      <c r="A183" s="338"/>
      <c r="B183" s="338"/>
      <c r="C183" s="338"/>
      <c r="D183" s="338"/>
      <c r="E183" s="338"/>
      <c r="F183" s="338"/>
      <c r="G183" s="338"/>
      <c r="H183" s="338"/>
      <c r="I183" s="338"/>
    </row>
    <row r="184" spans="1:9" ht="15.75">
      <c r="A184" s="338"/>
      <c r="B184" s="338"/>
      <c r="C184" s="338"/>
      <c r="D184" s="338"/>
      <c r="E184" s="338"/>
      <c r="F184" s="338"/>
      <c r="G184" s="338"/>
      <c r="H184" s="338"/>
      <c r="I184" s="338"/>
    </row>
  </sheetData>
  <sheetProtection password="CBD2" sheet="1" formatColumns="0" formatRows="0" selectLockedCells="1"/>
  <customSheetViews>
    <customSheetView guid="{BCE30E3D-0C5D-4C23-ABC5-E7C2D3AC4971}" showPageBreaks="1" printArea="1" hiddenRows="1" hiddenColumns="1" view="pageBreakPreview" topLeftCell="A37">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9F341631-288D-49D9-8F81-65CCC818C9BA}"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4B898AE2-7356-489E-882D-EC3B09CB95AA}"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0"/>
      <headerFooter alignWithMargins="0"/>
    </customSheetView>
  </customSheetViews>
  <mergeCells count="99">
    <mergeCell ref="F128:I128"/>
    <mergeCell ref="B131:E131"/>
    <mergeCell ref="F131:I131"/>
    <mergeCell ref="B135:E135"/>
    <mergeCell ref="F135:I135"/>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B112:I112"/>
    <mergeCell ref="A97:D97"/>
    <mergeCell ref="E97:I97"/>
    <mergeCell ref="A98:D98"/>
    <mergeCell ref="E98:I98"/>
    <mergeCell ref="B101:I101"/>
    <mergeCell ref="B102:I102"/>
    <mergeCell ref="B103:I103"/>
    <mergeCell ref="B105:I105"/>
    <mergeCell ref="B106:I106"/>
    <mergeCell ref="A109:I109"/>
    <mergeCell ref="B111:I111"/>
    <mergeCell ref="B96:I96"/>
    <mergeCell ref="A85:D85"/>
    <mergeCell ref="E85:I85"/>
    <mergeCell ref="A87:I87"/>
    <mergeCell ref="B88:I88"/>
    <mergeCell ref="B89:I89"/>
    <mergeCell ref="B90:I90"/>
    <mergeCell ref="B91:I91"/>
    <mergeCell ref="B92:I92"/>
    <mergeCell ref="B93:I93"/>
    <mergeCell ref="B94:I94"/>
    <mergeCell ref="B95:I95"/>
    <mergeCell ref="A84:D84"/>
    <mergeCell ref="E84:I84"/>
    <mergeCell ref="A72:I72"/>
    <mergeCell ref="B73:I73"/>
    <mergeCell ref="A75:I75"/>
    <mergeCell ref="B76:I76"/>
    <mergeCell ref="B77:I77"/>
    <mergeCell ref="B78:I78"/>
    <mergeCell ref="B79:I79"/>
    <mergeCell ref="B80:I80"/>
    <mergeCell ref="B81:I81"/>
    <mergeCell ref="B82:I82"/>
    <mergeCell ref="B83:I83"/>
    <mergeCell ref="B67:I67"/>
    <mergeCell ref="B68:I68"/>
    <mergeCell ref="A69:D69"/>
    <mergeCell ref="E69:I69"/>
    <mergeCell ref="A70:D70"/>
    <mergeCell ref="E70:I70"/>
    <mergeCell ref="B66:I66"/>
    <mergeCell ref="A52:I52"/>
    <mergeCell ref="A53:I53"/>
    <mergeCell ref="A55:I55"/>
    <mergeCell ref="A57:I57"/>
    <mergeCell ref="A59:I59"/>
    <mergeCell ref="B60:I60"/>
    <mergeCell ref="B61:I61"/>
    <mergeCell ref="B62:I62"/>
    <mergeCell ref="B63:I63"/>
    <mergeCell ref="B64:I64"/>
    <mergeCell ref="B65:I65"/>
    <mergeCell ref="A50:D50"/>
    <mergeCell ref="E50:I50"/>
    <mergeCell ref="A39:I39"/>
    <mergeCell ref="A40:I40"/>
    <mergeCell ref="A41:I41"/>
    <mergeCell ref="A42:I42"/>
    <mergeCell ref="A43:I43"/>
    <mergeCell ref="A44:I44"/>
    <mergeCell ref="A46:I46"/>
    <mergeCell ref="A47:I47"/>
    <mergeCell ref="A48:I48"/>
    <mergeCell ref="A49:D49"/>
    <mergeCell ref="E49:I49"/>
    <mergeCell ref="A38:I38"/>
    <mergeCell ref="A1:I1"/>
    <mergeCell ref="B2:I2"/>
    <mergeCell ref="B3:I3"/>
    <mergeCell ref="B4:I4"/>
    <mergeCell ref="B5:I5"/>
    <mergeCell ref="B6:I6"/>
    <mergeCell ref="A32:I32"/>
    <mergeCell ref="A34:I34"/>
    <mergeCell ref="A35:I35"/>
    <mergeCell ref="A36:I36"/>
    <mergeCell ref="A37:I37"/>
  </mergeCells>
  <printOptions horizontalCentered="1"/>
  <pageMargins left="0.59" right="0.42" top="0.52" bottom="0.32" header="0.27" footer="0.21"/>
  <pageSetup paperSize="9" scale="91" orientation="portrait" r:id="rId11"/>
  <headerFooter alignWithMargins="0"/>
  <rowBreaks count="5" manualBreakCount="5">
    <brk id="51" max="8" man="1"/>
    <brk id="71" max="8" man="1"/>
    <brk id="86" max="8" man="1"/>
    <brk id="99" max="8" man="1"/>
    <brk id="119" max="8" man="1"/>
  </rowBreaks>
  <drawing r:id="rId1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1"/>
    <pageSetUpPr fitToPage="1"/>
  </sheetPr>
  <dimension ref="A1:I45"/>
  <sheetViews>
    <sheetView showGridLines="0" showZeros="0" view="pageBreakPreview" topLeftCell="A2" zoomScaleSheetLayoutView="100" workbookViewId="0">
      <selection activeCell="E1" sqref="E1"/>
    </sheetView>
  </sheetViews>
  <sheetFormatPr defaultColWidth="9.140625" defaultRowHeight="16.5"/>
  <cols>
    <col min="1" max="1" width="12.140625" style="16" customWidth="1"/>
    <col min="2" max="2" width="33.85546875" style="16" customWidth="1"/>
    <col min="3" max="3" width="5.7109375" style="16" customWidth="1"/>
    <col min="4" max="4" width="18.7109375" style="16" customWidth="1"/>
    <col min="5" max="5" width="39.28515625" style="16" customWidth="1"/>
    <col min="6" max="8" width="9.140625" style="11"/>
    <col min="9" max="16384" width="9.140625" style="12"/>
  </cols>
  <sheetData>
    <row r="1" spans="1:9" s="79" customFormat="1" ht="24.75" customHeight="1">
      <c r="A1" s="1531" t="str">
        <f>'Attach 3(JV)'!A1</f>
        <v>Specification No. : 5002002361/TRANSFORMER/DOM/A00 - CC CS -1</v>
      </c>
      <c r="B1" s="1531"/>
      <c r="C1" s="1531"/>
      <c r="D1" s="1531"/>
      <c r="E1" s="617" t="str">
        <f>"Attachment-19 " &amp; 'Attach 3(JV)'!AT1</f>
        <v xml:space="preserve">Attachment-19 </v>
      </c>
      <c r="F1" s="80"/>
      <c r="G1" s="80"/>
      <c r="H1" s="80"/>
    </row>
    <row r="2" spans="1:9" ht="7.5" customHeight="1"/>
    <row r="3" spans="1:9" ht="91.5" customHeight="1">
      <c r="A3" s="1349" t="str">
        <f>'Attach 3(JV)'!A3</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 s="1350"/>
      <c r="C3" s="1350"/>
      <c r="D3" s="1350"/>
      <c r="E3" s="1350"/>
      <c r="F3" s="13"/>
      <c r="G3" s="14"/>
      <c r="H3" s="13"/>
    </row>
    <row r="4" spans="1:9" ht="20.100000000000001" customHeight="1">
      <c r="A4" s="15"/>
      <c r="H4" s="17"/>
      <c r="I4" s="1"/>
    </row>
    <row r="5" spans="1:9" ht="20.100000000000001" customHeight="1">
      <c r="A5" s="987" t="s">
        <v>2</v>
      </c>
      <c r="B5" s="987"/>
      <c r="C5" s="987"/>
      <c r="D5" s="987"/>
      <c r="E5" s="987"/>
      <c r="F5" s="18"/>
      <c r="H5" s="17"/>
      <c r="I5" s="3"/>
    </row>
    <row r="6" spans="1:9" ht="20.100000000000001" customHeight="1">
      <c r="A6" s="19"/>
      <c r="H6" s="17"/>
      <c r="I6" s="3"/>
    </row>
    <row r="7" spans="1:9" ht="20.100000000000001" customHeight="1">
      <c r="A7" s="20" t="str">
        <f>'Attach 3(JV)'!A7</f>
        <v>Bidder’s Name and Address  :</v>
      </c>
      <c r="E7" s="5" t="str">
        <f>'Attach 3(JV)'!E7</f>
        <v>To:</v>
      </c>
      <c r="H7" s="17"/>
      <c r="I7" s="3"/>
    </row>
    <row r="8" spans="1:9" ht="35.25" customHeight="1">
      <c r="A8" s="1529" t="str">
        <f>'Attach 3(JV)'!A8</f>
        <v/>
      </c>
      <c r="B8" s="1529"/>
      <c r="C8" s="1529"/>
      <c r="D8" s="1529"/>
      <c r="E8" s="122" t="str">
        <f>'Attach 3(JV)'!E8</f>
        <v>Contract Services</v>
      </c>
      <c r="H8" s="17"/>
      <c r="I8" s="3"/>
    </row>
    <row r="9" spans="1:9" ht="20.100000000000001" customHeight="1">
      <c r="A9" s="4" t="s">
        <v>345</v>
      </c>
      <c r="B9" s="1388">
        <f>'Attach 3(JV)'!B9</f>
        <v>0</v>
      </c>
      <c r="C9" s="1388"/>
      <c r="D9" s="1388"/>
      <c r="E9" s="122" t="str">
        <f>'Attach 3(JV)'!E9</f>
        <v>Power Grid Corporation of India Ltd.,</v>
      </c>
      <c r="H9" s="17"/>
      <c r="I9" s="3"/>
    </row>
    <row r="10" spans="1:9" ht="20.100000000000001" customHeight="1">
      <c r="A10" s="4" t="s">
        <v>347</v>
      </c>
      <c r="B10" s="1388">
        <f>'Attach 3(JV)'!B10</f>
        <v>0</v>
      </c>
      <c r="C10" s="1388"/>
      <c r="D10" s="1388"/>
      <c r="E10" s="122" t="str">
        <f>'Attach 3(JV)'!E10</f>
        <v>"Saudamini", Plot No. 2, Sector 29</v>
      </c>
      <c r="H10" s="17"/>
      <c r="I10" s="3"/>
    </row>
    <row r="11" spans="1:9" ht="20.100000000000001" customHeight="1">
      <c r="B11" s="1388">
        <f>'Attach 3(JV)'!B11</f>
        <v>0</v>
      </c>
      <c r="C11" s="1388"/>
      <c r="D11" s="1388"/>
      <c r="E11" s="122" t="str">
        <f>'Attach 3(JV)'!E11</f>
        <v>Gurgaon (Haryana) - 122001</v>
      </c>
    </row>
    <row r="12" spans="1:9" ht="18" customHeight="1">
      <c r="A12" s="19"/>
      <c r="B12" s="1388">
        <f>'Attach 3(JV)'!B12</f>
        <v>0</v>
      </c>
      <c r="C12" s="1388"/>
      <c r="D12" s="1388"/>
      <c r="E12" s="5"/>
    </row>
    <row r="13" spans="1:9" ht="19.5" hidden="1" customHeight="1">
      <c r="A13" s="19"/>
      <c r="B13" s="113"/>
      <c r="C13" s="113"/>
      <c r="D13" s="113"/>
      <c r="E13" s="5"/>
    </row>
    <row r="14" spans="1:9" ht="20.100000000000001" customHeight="1">
      <c r="A14" s="19"/>
      <c r="B14" s="113"/>
      <c r="C14" s="113"/>
      <c r="D14" s="113"/>
      <c r="G14" s="2"/>
    </row>
    <row r="15" spans="1:9" ht="20.100000000000001" customHeight="1">
      <c r="A15" s="16" t="s">
        <v>340</v>
      </c>
    </row>
    <row r="16" spans="1:9" ht="6" customHeight="1">
      <c r="A16" s="19"/>
    </row>
    <row r="17" spans="1:8" ht="78.75" customHeight="1">
      <c r="A17" s="1222" t="s">
        <v>3</v>
      </c>
      <c r="B17" s="1222"/>
      <c r="C17" s="1222"/>
      <c r="D17" s="1222"/>
      <c r="E17" s="1222"/>
    </row>
    <row r="18" spans="1:8" ht="56.25" customHeight="1">
      <c r="A18" s="1530" t="s">
        <v>500</v>
      </c>
      <c r="B18" s="1530"/>
      <c r="C18" s="1530"/>
      <c r="D18" s="1530"/>
      <c r="E18" s="1530"/>
    </row>
    <row r="19" spans="1:8" ht="184.5" customHeight="1">
      <c r="A19" s="1530" t="s">
        <v>499</v>
      </c>
      <c r="B19" s="1530"/>
      <c r="C19" s="1530"/>
      <c r="D19" s="1530"/>
      <c r="E19" s="1530"/>
    </row>
    <row r="20" spans="1:8" ht="8.25" hidden="1" customHeight="1">
      <c r="A20" s="19"/>
    </row>
    <row r="21" spans="1:8" ht="20.100000000000001" hidden="1" customHeight="1">
      <c r="A21" s="19"/>
    </row>
    <row r="22" spans="1:8" ht="20.100000000000001" hidden="1" customHeight="1">
      <c r="A22" s="19"/>
    </row>
    <row r="23" spans="1:8" ht="57.75" hidden="1" customHeight="1">
      <c r="A23" s="1222"/>
      <c r="B23" s="1222"/>
      <c r="C23" s="1222"/>
      <c r="D23" s="1222"/>
      <c r="E23" s="1222"/>
      <c r="F23" s="21"/>
      <c r="G23" s="21"/>
      <c r="H23" s="21"/>
    </row>
    <row r="24" spans="1:8" ht="20.100000000000001" hidden="1" customHeight="1">
      <c r="A24" s="19"/>
    </row>
    <row r="25" spans="1:8" ht="20.100000000000001" hidden="1" customHeight="1">
      <c r="A25" s="22"/>
    </row>
    <row r="26" spans="1:8" ht="20.100000000000001" hidden="1" customHeight="1"/>
    <row r="27" spans="1:8" ht="20.100000000000001" hidden="1" customHeight="1">
      <c r="A27" s="22"/>
    </row>
    <row r="28" spans="1:8" ht="20.100000000000001" hidden="1" customHeight="1"/>
    <row r="29" spans="1:8" ht="12" customHeight="1">
      <c r="D29" s="24"/>
    </row>
    <row r="30" spans="1:8" ht="33" customHeight="1">
      <c r="A30" s="23" t="s">
        <v>6</v>
      </c>
      <c r="B30" s="52" t="str">
        <f>'Attach 3(JV)'!B24</f>
        <v>--</v>
      </c>
      <c r="C30" s="27"/>
      <c r="D30" s="24" t="s">
        <v>4</v>
      </c>
      <c r="E30" s="253" t="str">
        <f>'Attach 3(JV)'!E24</f>
        <v/>
      </c>
    </row>
    <row r="31" spans="1:8" ht="33" customHeight="1">
      <c r="A31" s="23" t="s">
        <v>7</v>
      </c>
      <c r="B31" s="253" t="str">
        <f>'Attach 3(JV)'!B25</f>
        <v/>
      </c>
      <c r="C31" s="27"/>
      <c r="D31" s="24" t="s">
        <v>5</v>
      </c>
      <c r="E31" s="253" t="str">
        <f>'Attach 3(JV)'!E25</f>
        <v/>
      </c>
    </row>
    <row r="32" spans="1:8" ht="33" customHeight="1">
      <c r="B32" s="27"/>
      <c r="C32" s="27"/>
      <c r="D32" s="24"/>
      <c r="E32" s="27"/>
    </row>
    <row r="33" spans="1:1" ht="20.100000000000001" customHeight="1"/>
    <row r="34" spans="1:1" ht="20.100000000000001" customHeight="1">
      <c r="A34" s="25"/>
    </row>
    <row r="35" spans="1:1" ht="20.100000000000001" customHeight="1"/>
    <row r="36" spans="1:1" ht="20.100000000000001" customHeight="1"/>
    <row r="37" spans="1:1" ht="20.100000000000001" customHeight="1">
      <c r="A37" s="25"/>
    </row>
    <row r="38" spans="1:1" ht="20.100000000000001" customHeight="1"/>
    <row r="39" spans="1:1" ht="20.100000000000001" customHeight="1">
      <c r="A39" s="25"/>
    </row>
    <row r="40" spans="1:1" ht="20.100000000000001" customHeight="1"/>
    <row r="41" spans="1:1" ht="20.100000000000001" customHeight="1">
      <c r="A41" s="25"/>
    </row>
    <row r="42" spans="1:1" ht="20.100000000000001" customHeight="1"/>
    <row r="43" spans="1:1" ht="20.100000000000001" customHeight="1"/>
    <row r="44" spans="1:1" ht="20.100000000000001" customHeight="1"/>
    <row r="45" spans="1:1" ht="20.100000000000001" customHeight="1"/>
  </sheetData>
  <sheetProtection password="CBD2" sheet="1" objects="1" scenarios="1" formatColumns="0" formatRows="0" selectLockedCells="1"/>
  <customSheetViews>
    <customSheetView guid="{BCE30E3D-0C5D-4C23-ABC5-E7C2D3AC4971}" showPageBreaks="1" showGridLines="0" zeroValues="0" fitToPage="1" printArea="1" hiddenRows="1" view="pageBreakPreview" topLeftCell="A2">
      <selection activeCell="E1" sqref="E1"/>
      <pageMargins left="0.75" right="0.63" top="0.57999999999999996" bottom="0.6" header="0.34" footer="0.35"/>
      <pageSetup scale="92" orientation="portrait" r:id="rId1"/>
      <headerFooter alignWithMargins="0">
        <oddFooter>&amp;R&amp;"Book Antiqua,Bold"&amp;8 Page &amp;P of &amp;N</oddFooter>
      </headerFooter>
    </customSheetView>
    <customSheetView guid="{9F341631-288D-49D9-8F81-65CCC818C9BA}" showPageBreaks="1" showGridLines="0" zeroValues="0" fitToPage="1" printArea="1" hiddenRows="1" view="pageBreakPreview">
      <selection activeCell="E1" sqref="E1"/>
      <pageMargins left="0.75" right="0.63" top="0.57999999999999996" bottom="0.6" header="0.34" footer="0.35"/>
      <pageSetup scale="92" orientation="portrait" r:id="rId2"/>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75" right="0.63" top="0.57999999999999996" bottom="0.6" header="0.34" footer="0.35"/>
      <pageSetup scale="80" orientation="portrait" r:id="rId3"/>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75" right="0.63" top="0.57999999999999996" bottom="0.6" header="0.34" footer="0.35"/>
      <pageSetup scale="79" orientation="portrait" r:id="rId4"/>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75" right="0.63" top="0.57999999999999996" bottom="0.6" header="0.34" footer="0.35"/>
      <pageSetup scale="80" orientation="portrait" r:id="rId5"/>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6"/>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7"/>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8"/>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9"/>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10"/>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11"/>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12"/>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13"/>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14"/>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15"/>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16"/>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7"/>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20"/>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2"/>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23"/>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24"/>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25"/>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26"/>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7"/>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8"/>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9"/>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30"/>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31"/>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32"/>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33"/>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34"/>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35"/>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36"/>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37"/>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38"/>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39"/>
      <headerFooter alignWithMargins="0">
        <oddFooter>&amp;R&amp;"Book Antiqua,Bold"&amp;8 Page &amp;P of &amp;N</oddFooter>
      </headerFooter>
    </customSheetView>
    <customSheetView guid="{B9DDBA10-9BB0-4D91-9619-C113F75B2489}" showPageBreaks="1" showGridLines="0" zeroValues="0" fitToPage="1" printArea="1" hiddenRows="1" view="pageBreakPreview" topLeftCell="A14">
      <selection activeCell="E1" sqref="E1"/>
      <pageMargins left="0.75" right="0.63" top="0.57999999999999996" bottom="0.6" header="0.34" footer="0.35"/>
      <pageSetup scale="80" orientation="portrait" r:id="rId40"/>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41"/>
      <headerFooter alignWithMargins="0">
        <oddFooter>&amp;R&amp;"Book Antiqua,Bold"&amp;8 Page &amp;P of &amp;N</oddFooter>
      </headerFooter>
    </customSheetView>
    <customSheetView guid="{4B898AE2-7356-489E-882D-EC3B09CB95AA}" showPageBreaks="1" showGridLines="0" zeroValues="0" fitToPage="1" printArea="1" hiddenRows="1" view="pageBreakPreview">
      <selection activeCell="E1" sqref="E1"/>
      <pageMargins left="0.75" right="0.63" top="0.57999999999999996" bottom="0.6" header="0.34" footer="0.35"/>
      <pageSetup scale="79" orientation="portrait" r:id="rId42"/>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75" right="0.63" top="0.57999999999999996" bottom="0.6" header="0.34" footer="0.35"/>
      <pageSetup scale="80" orientation="portrait" r:id="rId43"/>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92" orientation="portrait" r:id="rId44"/>
  <headerFooter alignWithMargins="0">
    <oddFooter>&amp;R&amp;"Book Antiqua,Bold"&amp;8 Page &amp;P of &amp;N</oddFooter>
  </headerFooter>
  <drawing r:id="rId4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13"/>
    <pageSetUpPr fitToPage="1"/>
  </sheetPr>
  <dimension ref="A1:AZ118"/>
  <sheetViews>
    <sheetView showGridLines="0" tabSelected="1" view="pageBreakPreview" topLeftCell="A11" zoomScaleSheetLayoutView="100" workbookViewId="0">
      <selection activeCell="D109" sqref="D109:F109"/>
    </sheetView>
  </sheetViews>
  <sheetFormatPr defaultColWidth="9.140625" defaultRowHeight="16.5"/>
  <cols>
    <col min="1" max="1" width="10.85546875" style="16" customWidth="1"/>
    <col min="2" max="2" width="11.28515625" style="16" customWidth="1"/>
    <col min="3" max="3" width="39" style="16" customWidth="1"/>
    <col min="4" max="4" width="18.7109375" style="16" customWidth="1"/>
    <col min="5" max="5" width="27.28515625" style="16" customWidth="1"/>
    <col min="6" max="6" width="25" style="16" customWidth="1"/>
    <col min="7" max="7" width="14.5703125" style="29" customWidth="1"/>
    <col min="8" max="8" width="14.140625" style="29" customWidth="1"/>
    <col min="9" max="9" width="14" style="42" customWidth="1"/>
    <col min="10" max="10" width="16.140625" style="42" customWidth="1"/>
    <col min="11" max="11" width="9.140625" style="214" hidden="1" customWidth="1"/>
    <col min="12" max="13" width="9.140625" style="214" customWidth="1"/>
    <col min="14" max="25" width="9.140625" style="214"/>
    <col min="26" max="26" width="10" style="214" bestFit="1" customWidth="1"/>
    <col min="27" max="27" width="0" style="42" hidden="1" customWidth="1"/>
    <col min="28" max="28" width="0" style="45" hidden="1" customWidth="1"/>
    <col min="29" max="29" width="22.42578125" style="46" hidden="1" customWidth="1"/>
    <col min="30" max="31" width="0" style="215" hidden="1" customWidth="1"/>
    <col min="32" max="32" width="0" style="187" hidden="1" customWidth="1"/>
    <col min="33" max="33" width="10" style="187" hidden="1" customWidth="1"/>
    <col min="34" max="34" width="14.85546875" style="187" hidden="1" customWidth="1"/>
    <col min="35" max="35" width="0" style="187" hidden="1" customWidth="1"/>
    <col min="36" max="42" width="9.140625" style="187"/>
    <col min="43" max="16384" width="9.140625" style="12"/>
  </cols>
  <sheetData>
    <row r="1" spans="1:52" ht="27.75" customHeight="1">
      <c r="A1" s="1219" t="str">
        <f>'Attach 3(JV)'!A1</f>
        <v>Specification No. : 5002002361/TRANSFORMER/DOM/A00 - CC CS -1</v>
      </c>
      <c r="B1" s="1219"/>
      <c r="C1" s="1219"/>
      <c r="D1" s="1219"/>
      <c r="E1" s="1219"/>
      <c r="F1" s="329" t="s">
        <v>396</v>
      </c>
      <c r="G1" s="65"/>
      <c r="H1" s="65"/>
      <c r="AE1" s="216">
        <v>1</v>
      </c>
      <c r="AF1" s="187" t="s">
        <v>308</v>
      </c>
      <c r="AG1" s="217">
        <v>1</v>
      </c>
      <c r="AH1" s="217" t="s">
        <v>109</v>
      </c>
      <c r="AI1" s="218"/>
      <c r="AJ1" s="218"/>
      <c r="AK1" s="217">
        <v>1</v>
      </c>
      <c r="AL1" s="218" t="s">
        <v>110</v>
      </c>
      <c r="AQ1" s="133"/>
      <c r="AR1" s="133"/>
      <c r="AS1" s="133"/>
      <c r="AT1" s="133"/>
      <c r="AU1" s="133"/>
      <c r="AV1" s="133"/>
      <c r="AW1" s="133"/>
      <c r="AX1" s="133"/>
      <c r="AY1" s="133"/>
      <c r="AZ1" s="133"/>
    </row>
    <row r="2" spans="1:52">
      <c r="AE2" s="216">
        <v>2</v>
      </c>
      <c r="AF2" s="187" t="s">
        <v>309</v>
      </c>
      <c r="AG2" s="217">
        <v>2</v>
      </c>
      <c r="AH2" s="217" t="s">
        <v>286</v>
      </c>
      <c r="AI2" s="218"/>
      <c r="AJ2" s="218"/>
      <c r="AK2" s="217">
        <v>2</v>
      </c>
      <c r="AL2" s="218" t="s">
        <v>287</v>
      </c>
      <c r="AQ2" s="133"/>
      <c r="AR2" s="133"/>
      <c r="AS2" s="133"/>
      <c r="AT2" s="133"/>
      <c r="AU2" s="133"/>
      <c r="AV2" s="133"/>
      <c r="AW2" s="133"/>
      <c r="AX2" s="133"/>
      <c r="AY2" s="133"/>
      <c r="AZ2" s="133"/>
    </row>
    <row r="3" spans="1:52" ht="20.100000000000001" customHeight="1">
      <c r="A3" s="987" t="s">
        <v>50</v>
      </c>
      <c r="B3" s="987"/>
      <c r="C3" s="987"/>
      <c r="D3" s="987"/>
      <c r="E3" s="987"/>
      <c r="F3" s="987"/>
      <c r="G3" s="56"/>
      <c r="H3" s="56"/>
      <c r="I3" s="38"/>
      <c r="AB3" s="219"/>
      <c r="AC3" s="220"/>
      <c r="AE3" s="216">
        <v>3</v>
      </c>
      <c r="AF3" s="187" t="s">
        <v>310</v>
      </c>
      <c r="AG3" s="217">
        <v>3</v>
      </c>
      <c r="AH3" s="217" t="s">
        <v>288</v>
      </c>
      <c r="AI3" s="218"/>
      <c r="AJ3" s="218"/>
      <c r="AK3" s="217">
        <v>3</v>
      </c>
      <c r="AL3" s="218" t="s">
        <v>289</v>
      </c>
      <c r="AQ3" s="133"/>
      <c r="AR3" s="133"/>
      <c r="AS3" s="133"/>
      <c r="AT3" s="133"/>
      <c r="AU3" s="133"/>
      <c r="AV3" s="133"/>
      <c r="AW3" s="133"/>
      <c r="AX3" s="133"/>
      <c r="AY3" s="133"/>
      <c r="AZ3" s="133"/>
    </row>
    <row r="4" spans="1:52" ht="12" customHeight="1">
      <c r="A4" s="15"/>
      <c r="B4" s="15"/>
      <c r="C4" s="15"/>
      <c r="D4" s="15"/>
      <c r="E4" s="15"/>
      <c r="F4" s="15"/>
      <c r="G4" s="56"/>
      <c r="H4" s="56"/>
      <c r="I4" s="38"/>
      <c r="AB4" s="219"/>
      <c r="AC4" s="220"/>
      <c r="AE4" s="216">
        <v>4</v>
      </c>
      <c r="AF4" s="187" t="s">
        <v>311</v>
      </c>
      <c r="AG4" s="217">
        <v>4</v>
      </c>
      <c r="AH4" s="217" t="s">
        <v>290</v>
      </c>
      <c r="AI4" s="218"/>
      <c r="AJ4" s="218"/>
      <c r="AK4" s="217">
        <v>4</v>
      </c>
      <c r="AL4" s="218" t="s">
        <v>291</v>
      </c>
      <c r="AQ4" s="133"/>
      <c r="AR4" s="133"/>
      <c r="AS4" s="133"/>
      <c r="AT4" s="133"/>
      <c r="AU4" s="133"/>
      <c r="AV4" s="133"/>
      <c r="AW4" s="133"/>
      <c r="AX4" s="133"/>
      <c r="AY4" s="133"/>
      <c r="AZ4" s="133"/>
    </row>
    <row r="5" spans="1:52" ht="20.100000000000001" customHeight="1">
      <c r="A5" s="25" t="s">
        <v>307</v>
      </c>
      <c r="B5" s="25"/>
      <c r="C5" s="1534"/>
      <c r="D5" s="1534"/>
      <c r="E5" s="1534"/>
      <c r="F5" s="1534"/>
      <c r="G5" s="66"/>
      <c r="H5" s="66"/>
      <c r="AB5" s="219"/>
      <c r="AC5" s="220"/>
      <c r="AE5" s="216">
        <v>5</v>
      </c>
      <c r="AF5" s="187" t="s">
        <v>312</v>
      </c>
      <c r="AG5" s="217">
        <v>5</v>
      </c>
      <c r="AH5" s="217" t="s">
        <v>290</v>
      </c>
      <c r="AI5" s="218"/>
      <c r="AJ5" s="218"/>
      <c r="AK5" s="217">
        <v>5</v>
      </c>
      <c r="AL5" s="218" t="s">
        <v>292</v>
      </c>
      <c r="AQ5" s="133"/>
      <c r="AR5" s="133"/>
      <c r="AS5" s="133"/>
      <c r="AT5" s="133"/>
      <c r="AU5" s="133"/>
      <c r="AV5" s="133"/>
      <c r="AW5" s="133"/>
      <c r="AX5" s="133"/>
      <c r="AY5" s="133"/>
      <c r="AZ5" s="133"/>
    </row>
    <row r="6" spans="1:52" ht="20.100000000000001" customHeight="1">
      <c r="A6" s="25" t="s">
        <v>6</v>
      </c>
      <c r="B6" s="1534" t="str">
        <f>'Attach 3(JV)'!B24</f>
        <v>--</v>
      </c>
      <c r="C6" s="1534"/>
      <c r="AB6" s="219"/>
      <c r="AC6" s="220"/>
      <c r="AE6" s="216">
        <v>6</v>
      </c>
      <c r="AF6" s="187" t="s">
        <v>313</v>
      </c>
      <c r="AG6" s="217">
        <v>6</v>
      </c>
      <c r="AH6" s="217" t="s">
        <v>290</v>
      </c>
      <c r="AI6" s="221" t="e">
        <f>DAY(B6)</f>
        <v>#VALUE!</v>
      </c>
      <c r="AJ6" s="218"/>
      <c r="AK6" s="217">
        <v>6</v>
      </c>
      <c r="AL6" s="218" t="s">
        <v>293</v>
      </c>
      <c r="AQ6" s="133"/>
      <c r="AR6" s="133"/>
      <c r="AS6" s="133"/>
      <c r="AT6" s="133"/>
      <c r="AU6" s="133"/>
      <c r="AV6" s="133"/>
      <c r="AW6" s="133"/>
      <c r="AX6" s="133"/>
      <c r="AY6" s="133"/>
      <c r="AZ6" s="133"/>
    </row>
    <row r="7" spans="1:52" ht="20.100000000000001" customHeight="1">
      <c r="A7" s="25"/>
      <c r="B7" s="61"/>
      <c r="C7" s="61"/>
      <c r="AB7" s="219"/>
      <c r="AC7" s="220"/>
      <c r="AE7" s="216">
        <v>7</v>
      </c>
      <c r="AF7" s="187" t="s">
        <v>314</v>
      </c>
      <c r="AG7" s="217">
        <v>7</v>
      </c>
      <c r="AH7" s="217" t="s">
        <v>290</v>
      </c>
      <c r="AI7" s="221" t="e">
        <f>MONTH(B6)</f>
        <v>#VALUE!</v>
      </c>
      <c r="AJ7" s="218"/>
      <c r="AK7" s="217">
        <v>7</v>
      </c>
      <c r="AL7" s="218" t="s">
        <v>294</v>
      </c>
      <c r="AQ7" s="133"/>
      <c r="AR7" s="133"/>
      <c r="AS7" s="133"/>
      <c r="AT7" s="133"/>
      <c r="AU7" s="133"/>
      <c r="AV7" s="133"/>
      <c r="AW7" s="133"/>
      <c r="AX7" s="133"/>
      <c r="AY7" s="133"/>
      <c r="AZ7" s="133"/>
    </row>
    <row r="8" spans="1:52" ht="20.100000000000001" customHeight="1">
      <c r="A8" s="44" t="str">
        <f>'Attach 3(JV)'!E7</f>
        <v>To:</v>
      </c>
      <c r="B8" s="6"/>
      <c r="F8" s="19"/>
      <c r="G8" s="58"/>
      <c r="H8" s="58"/>
      <c r="AB8" s="219"/>
      <c r="AC8" s="220"/>
      <c r="AE8" s="216">
        <v>8</v>
      </c>
      <c r="AF8" s="187" t="s">
        <v>315</v>
      </c>
      <c r="AG8" s="217">
        <v>8</v>
      </c>
      <c r="AH8" s="217" t="s">
        <v>290</v>
      </c>
      <c r="AI8" s="221" t="e">
        <f>LOOKUP(AI7,AK1:AK12,AL1:AL12)</f>
        <v>#VALUE!</v>
      </c>
      <c r="AJ8" s="218"/>
      <c r="AK8" s="217">
        <v>8</v>
      </c>
      <c r="AL8" s="218" t="s">
        <v>295</v>
      </c>
      <c r="AQ8" s="133"/>
      <c r="AR8" s="133"/>
      <c r="AS8" s="133"/>
      <c r="AT8" s="133"/>
      <c r="AU8" s="133"/>
      <c r="AV8" s="133"/>
      <c r="AW8" s="133"/>
      <c r="AX8" s="133"/>
      <c r="AY8" s="133"/>
      <c r="AZ8" s="133"/>
    </row>
    <row r="9" spans="1:52" ht="20.100000000000001" customHeight="1">
      <c r="A9" s="44" t="str">
        <f>'Attach 3(JV)'!E8</f>
        <v>Contract Services</v>
      </c>
      <c r="B9" s="7"/>
      <c r="F9" s="19"/>
      <c r="G9" s="58"/>
      <c r="H9" s="58"/>
      <c r="AB9" s="219"/>
      <c r="AC9" s="220"/>
      <c r="AE9" s="216">
        <v>9</v>
      </c>
      <c r="AF9" s="187" t="s">
        <v>316</v>
      </c>
      <c r="AG9" s="217">
        <v>9</v>
      </c>
      <c r="AH9" s="217" t="s">
        <v>290</v>
      </c>
      <c r="AI9" s="221" t="e">
        <f>YEAR(B6)</f>
        <v>#VALUE!</v>
      </c>
      <c r="AJ9" s="218"/>
      <c r="AK9" s="217">
        <v>9</v>
      </c>
      <c r="AL9" s="218" t="s">
        <v>296</v>
      </c>
      <c r="AQ9" s="133"/>
      <c r="AR9" s="133"/>
      <c r="AS9" s="133"/>
      <c r="AT9" s="133"/>
      <c r="AU9" s="133"/>
      <c r="AV9" s="133"/>
      <c r="AW9" s="133"/>
      <c r="AX9" s="133"/>
      <c r="AY9" s="133"/>
      <c r="AZ9" s="133"/>
    </row>
    <row r="10" spans="1:52" ht="20.100000000000001" customHeight="1">
      <c r="A10" s="44" t="str">
        <f>'Attach 3(JV)'!E9</f>
        <v>Power Grid Corporation of India Ltd.,</v>
      </c>
      <c r="B10" s="7"/>
      <c r="F10" s="19"/>
      <c r="G10" s="58"/>
      <c r="H10" s="58"/>
      <c r="AB10" s="219"/>
      <c r="AC10" s="220"/>
      <c r="AE10" s="216">
        <v>10</v>
      </c>
      <c r="AF10" s="187" t="s">
        <v>317</v>
      </c>
      <c r="AG10" s="217">
        <v>10</v>
      </c>
      <c r="AH10" s="217" t="s">
        <v>290</v>
      </c>
      <c r="AI10" s="218"/>
      <c r="AJ10" s="218"/>
      <c r="AK10" s="217">
        <v>10</v>
      </c>
      <c r="AL10" s="218" t="s">
        <v>297</v>
      </c>
      <c r="AQ10" s="133"/>
      <c r="AR10" s="133"/>
      <c r="AS10" s="133"/>
      <c r="AT10" s="133"/>
      <c r="AU10" s="133"/>
      <c r="AV10" s="133"/>
      <c r="AW10" s="133"/>
      <c r="AX10" s="133"/>
      <c r="AY10" s="133"/>
      <c r="AZ10" s="133"/>
    </row>
    <row r="11" spans="1:52" ht="20.100000000000001" customHeight="1">
      <c r="A11" s="44" t="str">
        <f>'Attach 3(JV)'!E10</f>
        <v>"Saudamini", Plot No. 2, Sector 29</v>
      </c>
      <c r="B11" s="7"/>
      <c r="F11" s="19"/>
      <c r="G11" s="58"/>
      <c r="H11" s="58"/>
      <c r="AB11" s="219"/>
      <c r="AC11" s="220"/>
      <c r="AE11" s="216">
        <v>11</v>
      </c>
      <c r="AF11" s="187" t="s">
        <v>318</v>
      </c>
      <c r="AG11" s="217">
        <v>11</v>
      </c>
      <c r="AH11" s="217" t="s">
        <v>290</v>
      </c>
      <c r="AI11" s="218"/>
      <c r="AJ11" s="218"/>
      <c r="AK11" s="217">
        <v>11</v>
      </c>
      <c r="AL11" s="218" t="s">
        <v>298</v>
      </c>
      <c r="AQ11" s="133"/>
      <c r="AR11" s="133"/>
      <c r="AS11" s="133"/>
      <c r="AT11" s="133"/>
      <c r="AU11" s="133"/>
      <c r="AV11" s="133"/>
      <c r="AW11" s="133"/>
      <c r="AX11" s="133"/>
      <c r="AY11" s="133"/>
      <c r="AZ11" s="133"/>
    </row>
    <row r="12" spans="1:52" ht="20.100000000000001" customHeight="1">
      <c r="A12" s="44" t="str">
        <f>'Attach 3(JV)'!E11</f>
        <v>Gurgaon (Haryana) - 122001</v>
      </c>
      <c r="B12" s="7"/>
      <c r="F12" s="19"/>
      <c r="G12" s="58"/>
      <c r="H12" s="58"/>
      <c r="AB12" s="219"/>
      <c r="AC12" s="220"/>
      <c r="AE12" s="216">
        <v>12</v>
      </c>
      <c r="AF12" s="187" t="s">
        <v>319</v>
      </c>
      <c r="AG12" s="217">
        <v>12</v>
      </c>
      <c r="AH12" s="217" t="s">
        <v>290</v>
      </c>
      <c r="AI12" s="218"/>
      <c r="AJ12" s="218"/>
      <c r="AK12" s="217">
        <v>12</v>
      </c>
      <c r="AL12" s="218" t="s">
        <v>299</v>
      </c>
      <c r="AQ12" s="133"/>
      <c r="AR12" s="133"/>
      <c r="AS12" s="133"/>
      <c r="AT12" s="133"/>
      <c r="AU12" s="133"/>
      <c r="AV12" s="133"/>
      <c r="AW12" s="133"/>
      <c r="AX12" s="133"/>
      <c r="AY12" s="133"/>
      <c r="AZ12" s="133"/>
    </row>
    <row r="13" spans="1:52" ht="20.100000000000001" customHeight="1">
      <c r="A13" s="44"/>
      <c r="B13" s="7"/>
      <c r="F13" s="19"/>
      <c r="G13" s="58"/>
      <c r="H13" s="58"/>
      <c r="AB13" s="219"/>
      <c r="AC13" s="220"/>
      <c r="AE13" s="216">
        <v>13</v>
      </c>
      <c r="AF13" s="187" t="s">
        <v>320</v>
      </c>
      <c r="AG13" s="217">
        <v>13</v>
      </c>
      <c r="AH13" s="217" t="s">
        <v>290</v>
      </c>
      <c r="AI13" s="218"/>
      <c r="AJ13" s="218"/>
      <c r="AK13" s="218"/>
      <c r="AL13" s="218"/>
      <c r="AQ13" s="133"/>
      <c r="AR13" s="133"/>
      <c r="AS13" s="133"/>
      <c r="AT13" s="133"/>
      <c r="AU13" s="133"/>
      <c r="AV13" s="133"/>
      <c r="AW13" s="133"/>
      <c r="AX13" s="133"/>
      <c r="AY13" s="133"/>
      <c r="AZ13" s="133"/>
    </row>
    <row r="14" spans="1:52" ht="12" customHeight="1">
      <c r="A14" s="25"/>
      <c r="B14" s="25"/>
      <c r="F14" s="19"/>
      <c r="G14" s="58"/>
      <c r="H14" s="58"/>
      <c r="AB14" s="219"/>
      <c r="AC14" s="220"/>
      <c r="AE14" s="216">
        <v>14</v>
      </c>
      <c r="AF14" s="187" t="s">
        <v>321</v>
      </c>
      <c r="AG14" s="217">
        <v>14</v>
      </c>
      <c r="AH14" s="217" t="s">
        <v>290</v>
      </c>
      <c r="AI14" s="218"/>
      <c r="AJ14" s="218"/>
      <c r="AK14" s="218"/>
      <c r="AL14" s="218"/>
      <c r="AQ14" s="133"/>
      <c r="AR14" s="133"/>
      <c r="AS14" s="133"/>
      <c r="AT14" s="133"/>
      <c r="AU14" s="133"/>
      <c r="AV14" s="133"/>
      <c r="AW14" s="133"/>
      <c r="AX14" s="133"/>
      <c r="AY14" s="133"/>
      <c r="AZ14" s="133"/>
    </row>
    <row r="15" spans="1:52" ht="70.5" customHeight="1">
      <c r="A15" s="460" t="s">
        <v>331</v>
      </c>
      <c r="B15" s="1537" t="str">
        <f>Basic!B1</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C15" s="1537"/>
      <c r="D15" s="1537"/>
      <c r="E15" s="1537"/>
      <c r="F15" s="1537"/>
      <c r="G15" s="58"/>
      <c r="H15" s="58"/>
      <c r="AB15" s="219"/>
      <c r="AC15" s="220"/>
      <c r="AE15" s="216">
        <v>15</v>
      </c>
      <c r="AF15" s="187" t="s">
        <v>322</v>
      </c>
      <c r="AG15" s="217">
        <v>15</v>
      </c>
      <c r="AH15" s="217" t="s">
        <v>290</v>
      </c>
      <c r="AI15" s="218"/>
      <c r="AJ15" s="218"/>
      <c r="AK15" s="218"/>
      <c r="AL15" s="218"/>
      <c r="AQ15" s="133"/>
      <c r="AR15" s="133"/>
      <c r="AS15" s="133"/>
      <c r="AT15" s="133"/>
      <c r="AU15" s="133"/>
      <c r="AV15" s="133"/>
      <c r="AW15" s="133"/>
      <c r="AX15" s="133"/>
      <c r="AY15" s="133"/>
      <c r="AZ15" s="133"/>
    </row>
    <row r="16" spans="1:52" ht="30.75" customHeight="1">
      <c r="A16" s="16" t="s">
        <v>51</v>
      </c>
      <c r="C16" s="19"/>
      <c r="D16" s="19"/>
      <c r="E16" s="19"/>
      <c r="F16" s="19"/>
      <c r="G16" s="1539" t="s">
        <v>165</v>
      </c>
      <c r="H16" s="1539"/>
      <c r="AB16" s="219"/>
      <c r="AC16" s="220"/>
      <c r="AE16" s="216">
        <v>16</v>
      </c>
      <c r="AF16" s="187" t="s">
        <v>323</v>
      </c>
      <c r="AG16" s="217">
        <v>16</v>
      </c>
      <c r="AH16" s="217" t="s">
        <v>290</v>
      </c>
      <c r="AI16" s="218"/>
      <c r="AJ16" s="218"/>
      <c r="AK16" s="218"/>
      <c r="AL16" s="218"/>
      <c r="AQ16" s="133"/>
      <c r="AR16" s="133"/>
      <c r="AS16" s="133"/>
      <c r="AT16" s="133"/>
      <c r="AU16" s="133"/>
      <c r="AV16" s="133"/>
      <c r="AW16" s="133"/>
      <c r="AX16" s="133"/>
      <c r="AY16" s="133"/>
      <c r="AZ16" s="133"/>
    </row>
    <row r="17" spans="1:52" s="11" customFormat="1" ht="129" customHeight="1">
      <c r="A17" s="68">
        <v>1</v>
      </c>
      <c r="B17" s="1532"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532"/>
      <c r="D17" s="1532"/>
      <c r="E17" s="1532"/>
      <c r="F17" s="1532"/>
      <c r="G17" s="326"/>
      <c r="H17" s="327" t="s">
        <v>475</v>
      </c>
      <c r="I17" s="183"/>
      <c r="J17" s="42"/>
      <c r="K17" s="214"/>
      <c r="L17" s="214"/>
      <c r="M17" s="214"/>
      <c r="N17" s="214"/>
      <c r="O17" s="214"/>
      <c r="P17" s="214"/>
      <c r="Q17" s="214"/>
      <c r="R17" s="214"/>
      <c r="S17" s="214"/>
      <c r="T17" s="214"/>
      <c r="U17" s="214"/>
      <c r="V17" s="214"/>
      <c r="W17" s="214"/>
      <c r="X17" s="214"/>
      <c r="Y17" s="214"/>
      <c r="Z17" s="47"/>
      <c r="AA17" s="47"/>
      <c r="AB17" s="222" t="s">
        <v>332</v>
      </c>
      <c r="AC17" s="45"/>
      <c r="AD17" s="223"/>
      <c r="AE17" s="216">
        <v>17</v>
      </c>
      <c r="AF17" s="42" t="s">
        <v>324</v>
      </c>
      <c r="AG17" s="217">
        <v>17</v>
      </c>
      <c r="AH17" s="217" t="s">
        <v>290</v>
      </c>
      <c r="AI17" s="218"/>
      <c r="AJ17" s="218"/>
      <c r="AK17" s="218"/>
      <c r="AL17" s="218"/>
      <c r="AM17" s="42"/>
      <c r="AN17" s="42"/>
      <c r="AO17" s="42"/>
      <c r="AP17" s="42"/>
      <c r="AQ17" s="131"/>
      <c r="AR17" s="131"/>
      <c r="AS17" s="131"/>
      <c r="AT17" s="131"/>
      <c r="AU17" s="131"/>
      <c r="AV17" s="131"/>
      <c r="AW17" s="131"/>
      <c r="AX17" s="131"/>
      <c r="AY17" s="131"/>
      <c r="AZ17" s="131"/>
    </row>
    <row r="18" spans="1:52" s="11" customFormat="1" ht="35.25" customHeight="1">
      <c r="A18" s="68">
        <v>1.1000000000000001</v>
      </c>
      <c r="B18" s="1550" t="s">
        <v>567</v>
      </c>
      <c r="C18" s="1550"/>
      <c r="D18" s="1550"/>
      <c r="E18" s="1550"/>
      <c r="F18" s="1550"/>
      <c r="G18" s="42"/>
      <c r="H18" s="42"/>
      <c r="I18" s="183"/>
      <c r="J18" s="42"/>
      <c r="K18" s="214"/>
      <c r="L18" s="214"/>
      <c r="M18" s="214"/>
      <c r="N18" s="214"/>
      <c r="O18" s="214"/>
      <c r="P18" s="214"/>
      <c r="Q18" s="214"/>
      <c r="R18" s="214"/>
      <c r="S18" s="214"/>
      <c r="T18" s="214"/>
      <c r="U18" s="214"/>
      <c r="V18" s="214"/>
      <c r="W18" s="214"/>
      <c r="X18" s="214"/>
      <c r="Y18" s="214"/>
      <c r="Z18" s="47"/>
      <c r="AA18" s="47"/>
      <c r="AB18" s="222"/>
      <c r="AC18" s="45"/>
      <c r="AD18" s="223"/>
      <c r="AE18" s="216"/>
      <c r="AF18" s="42"/>
      <c r="AG18" s="217"/>
      <c r="AH18" s="217"/>
      <c r="AI18" s="218"/>
      <c r="AJ18" s="218"/>
      <c r="AK18" s="218"/>
      <c r="AL18" s="218"/>
      <c r="AM18" s="42"/>
      <c r="AN18" s="42"/>
      <c r="AO18" s="42"/>
      <c r="AP18" s="42"/>
      <c r="AQ18" s="131"/>
      <c r="AR18" s="131"/>
      <c r="AS18" s="131"/>
      <c r="AT18" s="131"/>
      <c r="AU18" s="131"/>
      <c r="AV18" s="131"/>
      <c r="AW18" s="131"/>
      <c r="AX18" s="131"/>
      <c r="AY18" s="131"/>
      <c r="AZ18" s="131"/>
    </row>
    <row r="19" spans="1:52" ht="21" customHeight="1">
      <c r="A19" s="68">
        <v>2</v>
      </c>
      <c r="B19" s="69" t="s">
        <v>52</v>
      </c>
      <c r="C19" s="19"/>
      <c r="D19" s="19"/>
      <c r="E19" s="19"/>
      <c r="F19" s="19"/>
      <c r="G19" s="58"/>
      <c r="H19" s="58"/>
      <c r="AB19" s="219"/>
      <c r="AC19" s="220" t="s">
        <v>333</v>
      </c>
      <c r="AE19" s="216">
        <v>18</v>
      </c>
      <c r="AF19" s="187" t="s">
        <v>325</v>
      </c>
      <c r="AG19" s="217">
        <v>18</v>
      </c>
      <c r="AH19" s="217" t="s">
        <v>290</v>
      </c>
      <c r="AI19" s="218"/>
      <c r="AJ19" s="218"/>
      <c r="AK19" s="218"/>
      <c r="AL19" s="218"/>
      <c r="AQ19" s="133"/>
      <c r="AR19" s="133"/>
      <c r="AS19" s="133"/>
      <c r="AT19" s="133"/>
      <c r="AU19" s="133"/>
      <c r="AV19" s="133"/>
      <c r="AW19" s="133"/>
      <c r="AX19" s="133"/>
      <c r="AY19" s="133"/>
      <c r="AZ19" s="133"/>
    </row>
    <row r="20" spans="1:52" s="11" customFormat="1" ht="41.25" customHeight="1">
      <c r="A20" s="16"/>
      <c r="B20" s="1222" t="s">
        <v>54</v>
      </c>
      <c r="C20" s="1222"/>
      <c r="D20" s="1222"/>
      <c r="E20" s="1222"/>
      <c r="F20" s="1222"/>
      <c r="G20" s="1541" t="s">
        <v>958</v>
      </c>
      <c r="H20" s="1542"/>
      <c r="I20" s="1542"/>
      <c r="J20" s="1543"/>
      <c r="K20" s="214"/>
      <c r="L20" s="214"/>
      <c r="M20" s="214"/>
      <c r="N20" s="214"/>
      <c r="O20" s="214"/>
      <c r="P20" s="214"/>
      <c r="Q20" s="214"/>
      <c r="R20" s="214"/>
      <c r="S20" s="214"/>
      <c r="T20" s="214"/>
      <c r="U20" s="214"/>
      <c r="V20" s="214"/>
      <c r="W20" s="214"/>
      <c r="X20" s="214"/>
      <c r="Y20" s="214"/>
      <c r="Z20" s="214"/>
      <c r="AA20" s="42"/>
      <c r="AB20" s="219"/>
      <c r="AC20" s="220" t="s">
        <v>334</v>
      </c>
      <c r="AD20" s="216"/>
      <c r="AE20" s="216">
        <v>19</v>
      </c>
      <c r="AF20" s="42" t="s">
        <v>326</v>
      </c>
      <c r="AG20" s="217">
        <v>19</v>
      </c>
      <c r="AH20" s="217" t="s">
        <v>290</v>
      </c>
      <c r="AI20" s="224"/>
      <c r="AJ20" s="224"/>
      <c r="AK20" s="224"/>
      <c r="AL20" s="224"/>
      <c r="AM20" s="42"/>
      <c r="AN20" s="42"/>
      <c r="AO20" s="42"/>
      <c r="AP20" s="42"/>
      <c r="AQ20" s="131"/>
      <c r="AR20" s="131"/>
      <c r="AS20" s="131"/>
      <c r="AT20" s="131"/>
      <c r="AU20" s="131"/>
      <c r="AV20" s="131"/>
      <c r="AW20" s="131"/>
      <c r="AX20" s="131"/>
      <c r="AY20" s="131"/>
      <c r="AZ20" s="131"/>
    </row>
    <row r="21" spans="1:52" s="11" customFormat="1" ht="53.25" customHeight="1">
      <c r="A21" s="16"/>
      <c r="B21" s="1351" t="str">
        <f>"(a) Attachment 1(" &amp; Basic!$B$2 &amp; ") :"</f>
        <v>(a) Attachment 1(TR-07) :</v>
      </c>
      <c r="C21" s="1351"/>
      <c r="D21" s="1544" t="str">
        <f>"Bid Security, in a separate envelope, in the form of "&amp;G21&amp;" for a sum of "&amp;H21&amp;" "&amp;I21&amp;" ("&amp;'N to W'!A4&amp;") "&amp;" initially valid upto "&amp;J21&amp;""</f>
        <v xml:space="preserve">Bid Security, in a separate envelope, in the form of  for a sum of   (Rs. Zero Only )  initially valid upto </v>
      </c>
      <c r="E21" s="1544"/>
      <c r="F21" s="1544"/>
      <c r="G21" s="927"/>
      <c r="H21" s="832"/>
      <c r="I21" s="833"/>
      <c r="J21" s="832"/>
      <c r="K21" s="225"/>
      <c r="L21" s="225"/>
      <c r="M21" s="269"/>
      <c r="N21" s="225"/>
      <c r="O21" s="225"/>
      <c r="P21" s="225"/>
      <c r="Q21" s="225"/>
      <c r="R21" s="225"/>
      <c r="S21" s="225"/>
      <c r="T21" s="225"/>
      <c r="U21" s="225"/>
      <c r="V21" s="225"/>
      <c r="W21" s="225"/>
      <c r="X21" s="225"/>
      <c r="Y21" s="225"/>
      <c r="Z21" s="214"/>
      <c r="AA21" s="42"/>
      <c r="AB21" s="219"/>
      <c r="AC21" s="220" t="s">
        <v>335</v>
      </c>
      <c r="AD21" s="226" t="str">
        <f>IF(ISERROR(LOOKUP(J21,AE1:AE21,AF1:AF21)), "Zero", LOOKUP(J21,AE1:AE21,AF1:AF21))</f>
        <v>Zero</v>
      </c>
      <c r="AE21" s="216">
        <v>20</v>
      </c>
      <c r="AF21" s="42" t="s">
        <v>327</v>
      </c>
      <c r="AG21" s="217">
        <v>20</v>
      </c>
      <c r="AH21" s="217" t="s">
        <v>290</v>
      </c>
      <c r="AI21" s="218"/>
      <c r="AJ21" s="218"/>
      <c r="AK21" s="218"/>
      <c r="AL21" s="218"/>
      <c r="AM21" s="42"/>
      <c r="AN21" s="42"/>
      <c r="AO21" s="42"/>
      <c r="AP21" s="42"/>
      <c r="AQ21" s="131"/>
      <c r="AR21" s="131"/>
      <c r="AS21" s="131"/>
      <c r="AT21" s="131"/>
      <c r="AU21" s="131"/>
      <c r="AV21" s="131"/>
      <c r="AW21" s="131"/>
      <c r="AX21" s="131"/>
      <c r="AY21" s="131"/>
      <c r="AZ21" s="131"/>
    </row>
    <row r="22" spans="1:52" s="11" customFormat="1" ht="99" hidden="1" customHeight="1">
      <c r="A22" s="16"/>
      <c r="B22" s="729"/>
      <c r="C22" s="729"/>
      <c r="D22" s="1546"/>
      <c r="E22" s="1546"/>
      <c r="F22" s="1547"/>
      <c r="G22" s="729"/>
      <c r="H22" s="729"/>
      <c r="I22" s="729"/>
      <c r="J22" s="729"/>
      <c r="K22" s="225"/>
      <c r="L22" s="225"/>
      <c r="M22" s="269"/>
      <c r="N22" s="225"/>
      <c r="O22" s="225"/>
      <c r="P22" s="225"/>
      <c r="Q22" s="225"/>
      <c r="R22" s="225"/>
      <c r="S22" s="225"/>
      <c r="T22" s="225"/>
      <c r="U22" s="225"/>
      <c r="V22" s="225"/>
      <c r="W22" s="225"/>
      <c r="X22" s="225"/>
      <c r="Y22" s="225"/>
      <c r="Z22" s="214"/>
      <c r="AA22" s="42"/>
      <c r="AB22" s="219"/>
      <c r="AC22" s="220"/>
      <c r="AD22" s="226"/>
      <c r="AE22" s="216"/>
      <c r="AF22" s="42"/>
      <c r="AG22" s="217"/>
      <c r="AH22" s="217"/>
      <c r="AI22" s="218"/>
      <c r="AJ22" s="218"/>
      <c r="AK22" s="218"/>
      <c r="AL22" s="218"/>
      <c r="AM22" s="42"/>
      <c r="AN22" s="42"/>
      <c r="AO22" s="42"/>
      <c r="AP22" s="42"/>
      <c r="AQ22" s="131"/>
      <c r="AR22" s="131"/>
      <c r="AS22" s="131"/>
      <c r="AT22" s="131"/>
      <c r="AU22" s="131"/>
      <c r="AV22" s="131"/>
      <c r="AW22" s="131"/>
      <c r="AX22" s="131"/>
      <c r="AY22" s="131"/>
      <c r="AZ22" s="131"/>
    </row>
    <row r="23" spans="1:52" s="11" customFormat="1">
      <c r="A23" s="16"/>
      <c r="B23" s="600"/>
      <c r="C23" s="600"/>
      <c r="D23" s="1545" t="s">
        <v>713</v>
      </c>
      <c r="E23" s="1545"/>
      <c r="F23" s="1545"/>
      <c r="G23" s="1540"/>
      <c r="H23" s="1540"/>
      <c r="I23" s="1540"/>
      <c r="J23" s="1540"/>
      <c r="K23" s="225"/>
      <c r="L23" s="225"/>
      <c r="M23" s="269"/>
      <c r="N23" s="225"/>
      <c r="O23" s="225"/>
      <c r="P23" s="225"/>
      <c r="Q23" s="225"/>
      <c r="R23" s="225"/>
      <c r="S23" s="225"/>
      <c r="T23" s="225"/>
      <c r="U23" s="225"/>
      <c r="V23" s="225"/>
      <c r="W23" s="225"/>
      <c r="X23" s="225"/>
      <c r="Y23" s="225"/>
      <c r="Z23" s="214"/>
      <c r="AA23" s="42"/>
      <c r="AB23" s="219"/>
      <c r="AC23" s="220"/>
      <c r="AD23" s="226"/>
      <c r="AE23" s="216"/>
      <c r="AF23" s="42"/>
      <c r="AG23" s="217"/>
      <c r="AH23" s="217"/>
      <c r="AI23" s="218"/>
      <c r="AJ23" s="218"/>
      <c r="AK23" s="218"/>
      <c r="AL23" s="218"/>
      <c r="AM23" s="42"/>
      <c r="AN23" s="42"/>
      <c r="AO23" s="42"/>
      <c r="AP23" s="42"/>
      <c r="AQ23" s="131"/>
      <c r="AR23" s="131"/>
      <c r="AS23" s="131"/>
      <c r="AT23" s="131"/>
      <c r="AU23" s="131"/>
      <c r="AV23" s="131"/>
      <c r="AW23" s="131"/>
      <c r="AX23" s="131"/>
      <c r="AY23" s="131"/>
      <c r="AZ23" s="131"/>
    </row>
    <row r="24" spans="1:52" s="11" customFormat="1" ht="80.25" customHeight="1">
      <c r="A24" s="16"/>
      <c r="B24" s="885"/>
      <c r="C24" s="885"/>
      <c r="D24" s="1548" t="s">
        <v>973</v>
      </c>
      <c r="E24" s="1548"/>
      <c r="F24" s="1548"/>
      <c r="G24" s="886"/>
      <c r="H24" s="886"/>
      <c r="I24" s="886"/>
      <c r="J24" s="886"/>
      <c r="K24" s="225"/>
      <c r="L24" s="225"/>
      <c r="M24" s="269"/>
      <c r="N24" s="225"/>
      <c r="O24" s="225"/>
      <c r="P24" s="225"/>
      <c r="Q24" s="225"/>
      <c r="R24" s="225"/>
      <c r="S24" s="225"/>
      <c r="T24" s="225"/>
      <c r="U24" s="225"/>
      <c r="V24" s="225"/>
      <c r="W24" s="225"/>
      <c r="X24" s="225"/>
      <c r="Y24" s="225"/>
      <c r="Z24" s="214"/>
      <c r="AA24" s="42"/>
      <c r="AB24" s="887"/>
      <c r="AC24" s="888"/>
      <c r="AD24" s="226"/>
      <c r="AE24" s="216"/>
      <c r="AF24" s="42"/>
      <c r="AG24" s="217"/>
      <c r="AH24" s="217"/>
      <c r="AI24" s="218"/>
      <c r="AJ24" s="218"/>
      <c r="AK24" s="218"/>
      <c r="AL24" s="218"/>
      <c r="AM24" s="42"/>
      <c r="AN24" s="42"/>
      <c r="AO24" s="42"/>
      <c r="AP24" s="42"/>
      <c r="AQ24" s="131"/>
      <c r="AR24" s="131"/>
      <c r="AS24" s="131"/>
      <c r="AT24" s="131"/>
      <c r="AU24" s="131"/>
      <c r="AV24" s="131"/>
      <c r="AW24" s="131"/>
      <c r="AX24" s="131"/>
      <c r="AY24" s="131"/>
      <c r="AZ24" s="131"/>
    </row>
    <row r="25" spans="1:52" s="11" customFormat="1" ht="69.75" customHeight="1">
      <c r="A25" s="16"/>
      <c r="B25" s="885"/>
      <c r="C25" s="885"/>
      <c r="D25" s="1549" t="s">
        <v>959</v>
      </c>
      <c r="E25" s="1549"/>
      <c r="F25" s="1549"/>
      <c r="G25" s="886"/>
      <c r="H25" s="886"/>
      <c r="I25" s="886"/>
      <c r="J25" s="886"/>
      <c r="K25" s="225"/>
      <c r="L25" s="225"/>
      <c r="M25" s="269"/>
      <c r="N25" s="225"/>
      <c r="O25" s="225"/>
      <c r="P25" s="225"/>
      <c r="Q25" s="225"/>
      <c r="R25" s="225"/>
      <c r="S25" s="225"/>
      <c r="T25" s="225"/>
      <c r="U25" s="225"/>
      <c r="V25" s="225"/>
      <c r="W25" s="225"/>
      <c r="X25" s="225"/>
      <c r="Y25" s="225"/>
      <c r="Z25" s="214"/>
      <c r="AA25" s="42"/>
      <c r="AB25" s="887"/>
      <c r="AC25" s="888"/>
      <c r="AD25" s="226"/>
      <c r="AE25" s="216"/>
      <c r="AF25" s="42"/>
      <c r="AG25" s="217"/>
      <c r="AH25" s="217"/>
      <c r="AI25" s="218"/>
      <c r="AJ25" s="218"/>
      <c r="AK25" s="218"/>
      <c r="AL25" s="218"/>
      <c r="AM25" s="42"/>
      <c r="AN25" s="42"/>
      <c r="AO25" s="42"/>
      <c r="AP25" s="42"/>
      <c r="AQ25" s="131"/>
      <c r="AR25" s="131"/>
      <c r="AS25" s="131"/>
      <c r="AT25" s="131"/>
      <c r="AU25" s="131"/>
      <c r="AV25" s="131"/>
      <c r="AW25" s="131"/>
      <c r="AX25" s="131"/>
      <c r="AY25" s="131"/>
      <c r="AZ25" s="131"/>
    </row>
    <row r="26" spans="1:52" s="11" customFormat="1" ht="74.25" customHeight="1">
      <c r="A26" s="16"/>
      <c r="B26" s="1351" t="str">
        <f>"(b) Attachment 2(" &amp; Basic!$B$2 &amp; ") :"</f>
        <v>(b) Attachment 2(TR-07) :</v>
      </c>
      <c r="C26" s="1351"/>
      <c r="D26" s="1533" t="s">
        <v>55</v>
      </c>
      <c r="E26" s="1533"/>
      <c r="F26" s="1533"/>
      <c r="K26" s="214"/>
      <c r="L26" s="214"/>
      <c r="M26" s="214"/>
      <c r="N26" s="214"/>
      <c r="O26" s="214"/>
      <c r="P26" s="214"/>
      <c r="Q26" s="214"/>
      <c r="R26" s="214"/>
      <c r="S26" s="214"/>
      <c r="T26" s="214"/>
      <c r="U26" s="214"/>
      <c r="V26" s="214"/>
      <c r="W26" s="214"/>
      <c r="X26" s="214"/>
      <c r="Y26" s="214"/>
      <c r="Z26" s="214"/>
      <c r="AA26" s="42"/>
      <c r="AB26" s="219"/>
      <c r="AC26" s="220" t="s">
        <v>336</v>
      </c>
      <c r="AD26" s="226" t="str">
        <f>IF(J21 &gt; 9, "("&amp;J21&amp;")", "(0"&amp;J21&amp;")")</f>
        <v>(0)</v>
      </c>
      <c r="AE26" s="216"/>
      <c r="AF26" s="42"/>
      <c r="AG26" s="217">
        <v>21</v>
      </c>
      <c r="AH26" s="217" t="s">
        <v>109</v>
      </c>
      <c r="AI26" s="218"/>
      <c r="AJ26" s="218"/>
      <c r="AK26" s="218"/>
      <c r="AL26" s="218"/>
      <c r="AM26" s="42"/>
      <c r="AN26" s="42"/>
      <c r="AO26" s="42"/>
      <c r="AP26" s="42"/>
      <c r="AQ26" s="131"/>
      <c r="AR26" s="131"/>
      <c r="AS26" s="131"/>
      <c r="AT26" s="131"/>
      <c r="AU26" s="131"/>
      <c r="AV26" s="131"/>
      <c r="AW26" s="131"/>
      <c r="AX26" s="131"/>
      <c r="AY26" s="131"/>
      <c r="AZ26" s="131"/>
    </row>
    <row r="27" spans="1:52" s="11" customFormat="1" ht="60" customHeight="1">
      <c r="A27" s="16"/>
      <c r="B27" s="600"/>
      <c r="C27" s="600"/>
      <c r="D27" s="1535" t="s">
        <v>714</v>
      </c>
      <c r="E27" s="1535"/>
      <c r="F27" s="1535"/>
      <c r="K27" s="214"/>
      <c r="L27" s="214"/>
      <c r="M27" s="214"/>
      <c r="N27" s="214"/>
      <c r="O27" s="214"/>
      <c r="P27" s="214"/>
      <c r="Q27" s="214"/>
      <c r="R27" s="214"/>
      <c r="S27" s="214"/>
      <c r="T27" s="214"/>
      <c r="U27" s="214"/>
      <c r="V27" s="214"/>
      <c r="W27" s="214"/>
      <c r="X27" s="214"/>
      <c r="Y27" s="214"/>
      <c r="Z27" s="214"/>
      <c r="AA27" s="42"/>
      <c r="AB27" s="219"/>
      <c r="AC27" s="220"/>
      <c r="AD27" s="226"/>
      <c r="AE27" s="216"/>
      <c r="AF27" s="42"/>
      <c r="AG27" s="217"/>
      <c r="AH27" s="217"/>
      <c r="AI27" s="218"/>
      <c r="AJ27" s="218"/>
      <c r="AK27" s="218"/>
      <c r="AL27" s="218"/>
      <c r="AM27" s="42"/>
      <c r="AN27" s="42"/>
      <c r="AO27" s="42"/>
      <c r="AP27" s="42"/>
      <c r="AQ27" s="131"/>
      <c r="AR27" s="131"/>
      <c r="AS27" s="131"/>
      <c r="AT27" s="131"/>
      <c r="AU27" s="131"/>
      <c r="AV27" s="131"/>
      <c r="AW27" s="131"/>
      <c r="AX27" s="131"/>
      <c r="AY27" s="131"/>
      <c r="AZ27" s="131"/>
    </row>
    <row r="28" spans="1:52" s="11" customFormat="1" ht="24" customHeight="1">
      <c r="A28" s="16"/>
      <c r="B28" s="600"/>
      <c r="C28" s="600"/>
      <c r="D28" s="1536" t="s">
        <v>715</v>
      </c>
      <c r="E28" s="1536"/>
      <c r="F28" s="1536"/>
      <c r="K28" s="214"/>
      <c r="L28" s="214"/>
      <c r="M28" s="214"/>
      <c r="N28" s="214"/>
      <c r="O28" s="214"/>
      <c r="P28" s="214"/>
      <c r="Q28" s="214"/>
      <c r="R28" s="214"/>
      <c r="S28" s="214"/>
      <c r="T28" s="214"/>
      <c r="U28" s="214"/>
      <c r="V28" s="214"/>
      <c r="W28" s="214"/>
      <c r="X28" s="214"/>
      <c r="Y28" s="214"/>
      <c r="Z28" s="214"/>
      <c r="AA28" s="42"/>
      <c r="AB28" s="219"/>
      <c r="AC28" s="220"/>
      <c r="AD28" s="226"/>
      <c r="AE28" s="216"/>
      <c r="AF28" s="42"/>
      <c r="AG28" s="217"/>
      <c r="AH28" s="217"/>
      <c r="AI28" s="218"/>
      <c r="AJ28" s="218"/>
      <c r="AK28" s="218"/>
      <c r="AL28" s="218"/>
      <c r="AM28" s="42"/>
      <c r="AN28" s="42"/>
      <c r="AO28" s="42"/>
      <c r="AP28" s="42"/>
      <c r="AQ28" s="131"/>
      <c r="AR28" s="131"/>
      <c r="AS28" s="131"/>
      <c r="AT28" s="131"/>
      <c r="AU28" s="131"/>
      <c r="AV28" s="131"/>
      <c r="AW28" s="131"/>
      <c r="AX28" s="131"/>
      <c r="AY28" s="131"/>
      <c r="AZ28" s="131"/>
    </row>
    <row r="29" spans="1:52" s="11" customFormat="1" ht="80.25" customHeight="1">
      <c r="A29" s="16"/>
      <c r="B29" s="1351" t="str">
        <f>"(c) Attachment 3(" &amp; Basic!$B$2 &amp; ") :"</f>
        <v>(c) Attachment 3(TR-07) :</v>
      </c>
      <c r="C29" s="1351"/>
      <c r="D29" s="1533" t="s">
        <v>716</v>
      </c>
      <c r="E29" s="1533"/>
      <c r="F29" s="1533"/>
      <c r="G29" s="70"/>
      <c r="H29" s="70"/>
      <c r="I29" s="42"/>
      <c r="J29" s="42"/>
      <c r="K29" s="214"/>
      <c r="L29" s="214"/>
      <c r="M29" s="214"/>
      <c r="N29" s="214"/>
      <c r="O29" s="214"/>
      <c r="P29" s="214"/>
      <c r="Q29" s="214"/>
      <c r="R29" s="214"/>
      <c r="S29" s="214"/>
      <c r="T29" s="214"/>
      <c r="U29" s="214"/>
      <c r="V29" s="214"/>
      <c r="W29" s="214"/>
      <c r="X29" s="214"/>
      <c r="Y29" s="214"/>
      <c r="Z29" s="214"/>
      <c r="AA29" s="21"/>
      <c r="AB29" s="219"/>
      <c r="AC29" s="220"/>
      <c r="AD29" s="216"/>
      <c r="AE29" s="216"/>
      <c r="AF29" s="42"/>
      <c r="AG29" s="217">
        <v>22</v>
      </c>
      <c r="AH29" s="217" t="s">
        <v>290</v>
      </c>
      <c r="AI29" s="218"/>
      <c r="AJ29" s="218"/>
      <c r="AK29" s="218"/>
      <c r="AL29" s="218"/>
      <c r="AM29" s="42"/>
      <c r="AN29" s="42"/>
      <c r="AO29" s="42"/>
      <c r="AP29" s="42"/>
      <c r="AQ29" s="131"/>
      <c r="AR29" s="131"/>
      <c r="AS29" s="131"/>
      <c r="AT29" s="131"/>
      <c r="AU29" s="131"/>
      <c r="AV29" s="131"/>
      <c r="AW29" s="131"/>
      <c r="AX29" s="131"/>
      <c r="AY29" s="131"/>
      <c r="AZ29" s="131"/>
    </row>
    <row r="30" spans="1:52" s="11" customFormat="1" ht="49.5" hidden="1" customHeight="1">
      <c r="A30" s="16"/>
      <c r="B30" s="330"/>
      <c r="C30" s="330"/>
      <c r="D30" s="1538" t="s">
        <v>163</v>
      </c>
      <c r="E30" s="1538"/>
      <c r="F30" s="1538"/>
      <c r="G30" s="172"/>
      <c r="H30" s="270" t="e">
        <f>#REF!</f>
        <v>#REF!</v>
      </c>
      <c r="I30" s="42"/>
      <c r="J30" s="50"/>
      <c r="K30" s="78"/>
      <c r="L30" s="78"/>
      <c r="M30" s="78"/>
      <c r="N30" s="78"/>
      <c r="O30" s="78"/>
      <c r="P30" s="78"/>
      <c r="Q30" s="78"/>
      <c r="R30" s="78"/>
      <c r="S30" s="78"/>
      <c r="T30" s="78"/>
      <c r="U30" s="78"/>
      <c r="V30" s="78"/>
      <c r="W30" s="78"/>
      <c r="X30" s="78"/>
      <c r="Y30" s="78"/>
      <c r="Z30" s="214"/>
      <c r="AA30" s="42"/>
      <c r="AB30" s="219"/>
      <c r="AC30" s="220" t="s">
        <v>337</v>
      </c>
      <c r="AD30" s="216"/>
      <c r="AE30" s="216"/>
      <c r="AF30" s="42"/>
      <c r="AG30" s="217">
        <v>23</v>
      </c>
      <c r="AH30" s="217" t="s">
        <v>290</v>
      </c>
      <c r="AI30" s="218"/>
      <c r="AJ30" s="218"/>
      <c r="AK30" s="218"/>
      <c r="AL30" s="218"/>
      <c r="AM30" s="42"/>
      <c r="AN30" s="42"/>
      <c r="AO30" s="42"/>
      <c r="AP30" s="42"/>
      <c r="AQ30" s="131"/>
      <c r="AR30" s="131"/>
      <c r="AS30" s="131"/>
      <c r="AT30" s="131"/>
      <c r="AU30" s="131"/>
      <c r="AV30" s="131"/>
      <c r="AW30" s="131"/>
      <c r="AX30" s="131"/>
      <c r="AY30" s="131"/>
      <c r="AZ30" s="131"/>
    </row>
    <row r="31" spans="1:52" s="11" customFormat="1" ht="48" hidden="1" customHeight="1">
      <c r="A31" s="16"/>
      <c r="B31" s="330"/>
      <c r="C31" s="330"/>
      <c r="D31" s="1538" t="s">
        <v>164</v>
      </c>
      <c r="E31" s="1538"/>
      <c r="F31" s="1538"/>
      <c r="G31" s="172">
        <v>0</v>
      </c>
      <c r="H31" s="270" t="e">
        <f>#REF!</f>
        <v>#REF!</v>
      </c>
      <c r="I31" s="42"/>
      <c r="J31" s="184"/>
      <c r="K31" s="185"/>
      <c r="L31" s="185"/>
      <c r="M31" s="185"/>
      <c r="N31" s="185"/>
      <c r="O31" s="185"/>
      <c r="P31" s="185"/>
      <c r="Q31" s="185"/>
      <c r="R31" s="185"/>
      <c r="S31" s="185"/>
      <c r="T31" s="185"/>
      <c r="U31" s="185"/>
      <c r="V31" s="185"/>
      <c r="W31" s="185"/>
      <c r="X31" s="185"/>
      <c r="Y31" s="185"/>
      <c r="Z31" s="185"/>
      <c r="AA31" s="184"/>
      <c r="AB31" s="219"/>
      <c r="AC31" s="220" t="s">
        <v>338</v>
      </c>
      <c r="AD31" s="216"/>
      <c r="AE31" s="216"/>
      <c r="AF31" s="42"/>
      <c r="AG31" s="217">
        <v>24</v>
      </c>
      <c r="AH31" s="217" t="s">
        <v>290</v>
      </c>
      <c r="AI31" s="218"/>
      <c r="AJ31" s="218"/>
      <c r="AK31" s="218"/>
      <c r="AL31" s="218"/>
      <c r="AM31" s="42"/>
      <c r="AN31" s="42"/>
      <c r="AO31" s="42"/>
      <c r="AP31" s="42"/>
      <c r="AQ31" s="131"/>
      <c r="AR31" s="131"/>
      <c r="AS31" s="131"/>
      <c r="AT31" s="131"/>
      <c r="AU31" s="131"/>
      <c r="AV31" s="131"/>
      <c r="AW31" s="131"/>
      <c r="AX31" s="131"/>
      <c r="AY31" s="131"/>
      <c r="AZ31" s="131"/>
    </row>
    <row r="32" spans="1:52" ht="186.75" customHeight="1">
      <c r="B32" s="1351" t="str">
        <f>"(d) Attachment 4(" &amp; Basic!$B$2 &amp; ") :"</f>
        <v>(d) Attachment 4(TR-07) :</v>
      </c>
      <c r="C32" s="1351"/>
      <c r="D32" s="1533" t="s">
        <v>303</v>
      </c>
      <c r="E32" s="1533"/>
      <c r="F32" s="1533"/>
      <c r="G32" s="156"/>
      <c r="H32" s="70"/>
      <c r="AB32" s="219"/>
      <c r="AC32" s="220"/>
      <c r="AG32" s="217">
        <v>25</v>
      </c>
      <c r="AH32" s="217" t="s">
        <v>290</v>
      </c>
      <c r="AI32" s="218"/>
      <c r="AJ32" s="218"/>
      <c r="AK32" s="218"/>
      <c r="AL32" s="218"/>
      <c r="AQ32" s="133"/>
      <c r="AR32" s="133"/>
      <c r="AS32" s="133"/>
      <c r="AT32" s="133"/>
      <c r="AU32" s="133"/>
      <c r="AV32" s="133"/>
      <c r="AW32" s="133"/>
      <c r="AX32" s="133"/>
      <c r="AY32" s="133"/>
      <c r="AZ32" s="133"/>
    </row>
    <row r="33" spans="1:52" ht="69" customHeight="1">
      <c r="B33" s="1351" t="str">
        <f>"(e) Attachment 5(" &amp; Basic!$B$2 &amp; ") :"</f>
        <v>(e) Attachment 5(TR-07) :</v>
      </c>
      <c r="C33" s="1351"/>
      <c r="D33" s="1533" t="s">
        <v>56</v>
      </c>
      <c r="E33" s="1533"/>
      <c r="F33" s="1533"/>
      <c r="G33" s="70"/>
      <c r="H33" s="70"/>
      <c r="AB33" s="219"/>
      <c r="AC33" s="220"/>
      <c r="AG33" s="217">
        <v>26</v>
      </c>
      <c r="AH33" s="217" t="s">
        <v>290</v>
      </c>
      <c r="AI33" s="218"/>
      <c r="AJ33" s="218"/>
      <c r="AK33" s="218"/>
      <c r="AL33" s="218"/>
      <c r="AQ33" s="133"/>
      <c r="AR33" s="133"/>
      <c r="AS33" s="133"/>
      <c r="AT33" s="133"/>
      <c r="AU33" s="133"/>
      <c r="AV33" s="133"/>
      <c r="AW33" s="133"/>
      <c r="AX33" s="133"/>
      <c r="AY33" s="133"/>
      <c r="AZ33" s="133"/>
    </row>
    <row r="34" spans="1:52" ht="42" customHeight="1">
      <c r="B34" s="1351" t="str">
        <f>"(f) Attachment 5A(" &amp; Basic!$B$2 &amp; ") :"</f>
        <v>(f) Attachment 5A(TR-07) :</v>
      </c>
      <c r="C34" s="1351"/>
      <c r="D34" s="1533" t="s">
        <v>698</v>
      </c>
      <c r="E34" s="1533"/>
      <c r="F34" s="1533"/>
      <c r="G34" s="70"/>
      <c r="H34" s="70"/>
      <c r="AB34" s="219"/>
      <c r="AC34" s="220"/>
      <c r="AG34" s="217">
        <v>26</v>
      </c>
      <c r="AH34" s="217" t="s">
        <v>290</v>
      </c>
      <c r="AI34" s="218"/>
      <c r="AJ34" s="218"/>
      <c r="AK34" s="218"/>
      <c r="AL34" s="218"/>
      <c r="AQ34" s="133"/>
      <c r="AR34" s="133"/>
      <c r="AS34" s="133"/>
      <c r="AT34" s="133"/>
      <c r="AU34" s="133"/>
      <c r="AV34" s="133"/>
      <c r="AW34" s="133"/>
      <c r="AX34" s="133"/>
      <c r="AY34" s="133"/>
      <c r="AZ34" s="133"/>
    </row>
    <row r="35" spans="1:52" s="11" customFormat="1" ht="97.5" customHeight="1">
      <c r="A35" s="16"/>
      <c r="B35" s="1351" t="str">
        <f>"(g) Attachment 6(" &amp; Basic!$B$2 &amp; ") :"</f>
        <v>(g) Attachment 6(TR-07) :</v>
      </c>
      <c r="C35" s="1351"/>
      <c r="D35" s="1533" t="s">
        <v>57</v>
      </c>
      <c r="E35" s="1533"/>
      <c r="F35" s="1533"/>
      <c r="G35" s="70"/>
      <c r="H35" s="70"/>
      <c r="I35" s="42"/>
      <c r="J35" s="42"/>
      <c r="K35" s="214"/>
      <c r="L35" s="214"/>
      <c r="M35" s="214"/>
      <c r="N35" s="214"/>
      <c r="O35" s="214"/>
      <c r="P35" s="214"/>
      <c r="Q35" s="214"/>
      <c r="R35" s="214"/>
      <c r="S35" s="214"/>
      <c r="T35" s="214"/>
      <c r="U35" s="214"/>
      <c r="V35" s="214"/>
      <c r="W35" s="214"/>
      <c r="X35" s="214"/>
      <c r="Y35" s="214"/>
      <c r="Z35" s="214"/>
      <c r="AA35" s="42"/>
      <c r="AB35" s="219"/>
      <c r="AC35" s="220"/>
      <c r="AD35" s="216"/>
      <c r="AE35" s="216"/>
      <c r="AF35" s="42"/>
      <c r="AG35" s="217">
        <v>27</v>
      </c>
      <c r="AH35" s="217" t="s">
        <v>290</v>
      </c>
      <c r="AI35" s="218"/>
      <c r="AJ35" s="218"/>
      <c r="AK35" s="218"/>
      <c r="AL35" s="218"/>
      <c r="AM35" s="42"/>
      <c r="AN35" s="42"/>
      <c r="AO35" s="42"/>
      <c r="AP35" s="42"/>
      <c r="AQ35" s="131"/>
      <c r="AR35" s="131"/>
      <c r="AS35" s="131"/>
      <c r="AT35" s="131"/>
      <c r="AU35" s="131"/>
      <c r="AV35" s="131"/>
      <c r="AW35" s="131"/>
      <c r="AX35" s="131"/>
      <c r="AY35" s="131"/>
      <c r="AZ35" s="131"/>
    </row>
    <row r="36" spans="1:52" s="11" customFormat="1" ht="57" customHeight="1">
      <c r="A36" s="16"/>
      <c r="B36" s="1351" t="str">
        <f>"(h) Attachment 7(" &amp; Basic!$B$2 &amp; ") :"</f>
        <v>(h) Attachment 7(TR-07) :</v>
      </c>
      <c r="C36" s="1351"/>
      <c r="D36" s="1533" t="s">
        <v>468</v>
      </c>
      <c r="E36" s="1533"/>
      <c r="F36" s="1533"/>
      <c r="G36" s="71"/>
      <c r="H36" s="71"/>
      <c r="I36" s="42"/>
      <c r="J36" s="42"/>
      <c r="K36" s="214"/>
      <c r="L36" s="214"/>
      <c r="M36" s="214"/>
      <c r="N36" s="214"/>
      <c r="O36" s="214"/>
      <c r="P36" s="214"/>
      <c r="Q36" s="214"/>
      <c r="R36" s="214"/>
      <c r="S36" s="214"/>
      <c r="T36" s="214"/>
      <c r="U36" s="214"/>
      <c r="V36" s="214"/>
      <c r="W36" s="214"/>
      <c r="X36" s="214"/>
      <c r="Y36" s="214"/>
      <c r="Z36" s="214"/>
      <c r="AA36" s="42"/>
      <c r="AB36" s="219"/>
      <c r="AC36" s="220"/>
      <c r="AD36" s="216"/>
      <c r="AE36" s="216"/>
      <c r="AF36" s="42"/>
      <c r="AG36" s="217">
        <v>28</v>
      </c>
      <c r="AH36" s="217" t="s">
        <v>290</v>
      </c>
      <c r="AI36" s="218"/>
      <c r="AJ36" s="218"/>
      <c r="AK36" s="218"/>
      <c r="AL36" s="218"/>
      <c r="AM36" s="42"/>
      <c r="AN36" s="42"/>
      <c r="AO36" s="42"/>
      <c r="AP36" s="42"/>
      <c r="AQ36" s="131"/>
      <c r="AR36" s="131"/>
      <c r="AS36" s="131"/>
      <c r="AT36" s="131"/>
      <c r="AU36" s="131"/>
      <c r="AV36" s="131"/>
      <c r="AW36" s="131"/>
      <c r="AX36" s="131"/>
      <c r="AY36" s="131"/>
      <c r="AZ36" s="131"/>
    </row>
    <row r="37" spans="1:52" s="11" customFormat="1" ht="31.5" customHeight="1">
      <c r="A37" s="16"/>
      <c r="B37" s="1351" t="str">
        <f>"(i) Attachment 8(" &amp; Basic!$B$2 &amp; ") :"</f>
        <v>(i) Attachment 8(TR-07) :</v>
      </c>
      <c r="C37" s="1351"/>
      <c r="D37" s="1533" t="s">
        <v>304</v>
      </c>
      <c r="E37" s="1533"/>
      <c r="F37" s="1533"/>
      <c r="G37" s="70"/>
      <c r="H37" s="70"/>
      <c r="I37" s="42"/>
      <c r="J37" s="42"/>
      <c r="K37" s="214"/>
      <c r="L37" s="214"/>
      <c r="M37" s="214"/>
      <c r="N37" s="214"/>
      <c r="O37" s="214"/>
      <c r="P37" s="214"/>
      <c r="Q37" s="214"/>
      <c r="R37" s="214"/>
      <c r="S37" s="214"/>
      <c r="T37" s="214"/>
      <c r="U37" s="214"/>
      <c r="V37" s="214"/>
      <c r="W37" s="214"/>
      <c r="X37" s="214"/>
      <c r="Y37" s="214"/>
      <c r="Z37" s="214"/>
      <c r="AA37" s="42"/>
      <c r="AB37" s="219"/>
      <c r="AC37" s="220"/>
      <c r="AD37" s="216"/>
      <c r="AE37" s="216"/>
      <c r="AF37" s="42"/>
      <c r="AG37" s="217">
        <v>29</v>
      </c>
      <c r="AH37" s="217" t="s">
        <v>290</v>
      </c>
      <c r="AI37" s="218"/>
      <c r="AJ37" s="218"/>
      <c r="AK37" s="218"/>
      <c r="AL37" s="218"/>
      <c r="AM37" s="42"/>
      <c r="AN37" s="42"/>
      <c r="AO37" s="42"/>
      <c r="AP37" s="42"/>
      <c r="AQ37" s="131"/>
      <c r="AR37" s="131"/>
      <c r="AS37" s="131"/>
      <c r="AT37" s="131"/>
      <c r="AU37" s="131"/>
      <c r="AV37" s="131"/>
      <c r="AW37" s="131"/>
      <c r="AX37" s="131"/>
      <c r="AY37" s="131"/>
      <c r="AZ37" s="131"/>
    </row>
    <row r="38" spans="1:52" s="11" customFormat="1" ht="31.5" customHeight="1">
      <c r="A38" s="16"/>
      <c r="B38" s="1351" t="str">
        <f>"(j) Attachment 9(" &amp; Basic!$B$2 &amp; ") :"</f>
        <v>(j) Attachment 9(TR-07) :</v>
      </c>
      <c r="C38" s="1351"/>
      <c r="D38" s="1533" t="s">
        <v>58</v>
      </c>
      <c r="E38" s="1533"/>
      <c r="F38" s="1533"/>
      <c r="G38" s="70"/>
      <c r="H38" s="70"/>
      <c r="I38" s="42"/>
      <c r="J38" s="42"/>
      <c r="K38" s="214"/>
      <c r="L38" s="214"/>
      <c r="M38" s="214"/>
      <c r="N38" s="214"/>
      <c r="O38" s="214"/>
      <c r="P38" s="214"/>
      <c r="Q38" s="214"/>
      <c r="R38" s="214"/>
      <c r="S38" s="214"/>
      <c r="T38" s="214"/>
      <c r="U38" s="214"/>
      <c r="V38" s="214"/>
      <c r="W38" s="214"/>
      <c r="X38" s="214"/>
      <c r="Y38" s="214"/>
      <c r="Z38" s="214"/>
      <c r="AA38" s="42"/>
      <c r="AB38" s="219"/>
      <c r="AC38" s="220"/>
      <c r="AD38" s="216"/>
      <c r="AE38" s="216"/>
      <c r="AF38" s="42"/>
      <c r="AG38" s="217">
        <v>30</v>
      </c>
      <c r="AH38" s="217" t="s">
        <v>290</v>
      </c>
      <c r="AI38" s="218"/>
      <c r="AJ38" s="218"/>
      <c r="AK38" s="218"/>
      <c r="AL38" s="218"/>
      <c r="AM38" s="42"/>
      <c r="AN38" s="42"/>
      <c r="AO38" s="42"/>
      <c r="AP38" s="42"/>
      <c r="AQ38" s="131"/>
      <c r="AR38" s="131"/>
      <c r="AS38" s="131"/>
      <c r="AT38" s="131"/>
      <c r="AU38" s="131"/>
      <c r="AV38" s="131"/>
      <c r="AW38" s="131"/>
      <c r="AX38" s="131"/>
      <c r="AY38" s="131"/>
      <c r="AZ38" s="131"/>
    </row>
    <row r="39" spans="1:52" s="11" customFormat="1" ht="31.5" customHeight="1">
      <c r="A39" s="16"/>
      <c r="B39" s="1351" t="str">
        <f>"(k) Attachment 10(" &amp; Basic!$B$2 &amp; ") :"</f>
        <v>(k) Attachment 10(TR-07) :</v>
      </c>
      <c r="C39" s="1351"/>
      <c r="D39" s="1533" t="s">
        <v>59</v>
      </c>
      <c r="E39" s="1533"/>
      <c r="F39" s="1533"/>
      <c r="G39" s="70"/>
      <c r="H39" s="70"/>
      <c r="I39" s="42"/>
      <c r="J39" s="42"/>
      <c r="K39" s="214"/>
      <c r="L39" s="214"/>
      <c r="M39" s="214"/>
      <c r="N39" s="214"/>
      <c r="O39" s="214"/>
      <c r="P39" s="214"/>
      <c r="Q39" s="214"/>
      <c r="R39" s="214"/>
      <c r="S39" s="214"/>
      <c r="T39" s="214"/>
      <c r="U39" s="214"/>
      <c r="V39" s="214"/>
      <c r="W39" s="214"/>
      <c r="X39" s="214"/>
      <c r="Y39" s="214"/>
      <c r="Z39" s="214"/>
      <c r="AA39" s="42"/>
      <c r="AB39" s="219"/>
      <c r="AC39" s="220"/>
      <c r="AD39" s="216"/>
      <c r="AE39" s="216"/>
      <c r="AF39" s="42"/>
      <c r="AG39" s="217">
        <v>31</v>
      </c>
      <c r="AH39" s="217" t="s">
        <v>109</v>
      </c>
      <c r="AI39" s="218"/>
      <c r="AJ39" s="218"/>
      <c r="AK39" s="218"/>
      <c r="AL39" s="218"/>
      <c r="AM39" s="42"/>
      <c r="AN39" s="42"/>
      <c r="AO39" s="42"/>
      <c r="AP39" s="42"/>
      <c r="AQ39" s="131"/>
      <c r="AR39" s="131"/>
      <c r="AS39" s="131"/>
      <c r="AT39" s="131"/>
      <c r="AU39" s="131"/>
      <c r="AV39" s="131"/>
      <c r="AW39" s="131"/>
      <c r="AX39" s="131"/>
      <c r="AY39" s="131"/>
      <c r="AZ39" s="131"/>
    </row>
    <row r="40" spans="1:52" s="11" customFormat="1" ht="31.5" customHeight="1">
      <c r="A40" s="16"/>
      <c r="B40" s="1351" t="str">
        <f>"(l) Attachment 11(" &amp; Basic!$B$2 &amp; ") :"</f>
        <v>(l) Attachment 11(TR-07) :</v>
      </c>
      <c r="C40" s="1351"/>
      <c r="D40" s="1533" t="s">
        <v>60</v>
      </c>
      <c r="E40" s="1533"/>
      <c r="F40" s="1533"/>
      <c r="G40" s="70"/>
      <c r="H40" s="70"/>
      <c r="I40" s="42"/>
      <c r="J40" s="42"/>
      <c r="K40" s="214"/>
      <c r="L40" s="214"/>
      <c r="M40" s="214"/>
      <c r="N40" s="214"/>
      <c r="O40" s="214"/>
      <c r="P40" s="214"/>
      <c r="Q40" s="214"/>
      <c r="R40" s="214"/>
      <c r="S40" s="214"/>
      <c r="T40" s="214"/>
      <c r="U40" s="214"/>
      <c r="V40" s="214"/>
      <c r="W40" s="214"/>
      <c r="X40" s="214"/>
      <c r="Y40" s="214"/>
      <c r="Z40" s="214"/>
      <c r="AA40" s="42"/>
      <c r="AB40" s="219"/>
      <c r="AC40" s="220"/>
      <c r="AD40" s="216"/>
      <c r="AE40" s="216"/>
      <c r="AF40" s="42"/>
      <c r="AG40" s="42"/>
      <c r="AH40" s="42"/>
      <c r="AI40" s="42"/>
      <c r="AJ40" s="42"/>
      <c r="AK40" s="42"/>
      <c r="AL40" s="42"/>
      <c r="AM40" s="42"/>
      <c r="AN40" s="42"/>
      <c r="AO40" s="42"/>
      <c r="AP40" s="42"/>
      <c r="AQ40" s="131"/>
      <c r="AR40" s="131"/>
      <c r="AS40" s="131"/>
      <c r="AT40" s="131"/>
      <c r="AU40" s="131"/>
      <c r="AV40" s="131"/>
      <c r="AW40" s="131"/>
      <c r="AX40" s="131"/>
      <c r="AY40" s="131"/>
      <c r="AZ40" s="131"/>
    </row>
    <row r="41" spans="1:52" s="11" customFormat="1" ht="46.5" customHeight="1">
      <c r="A41" s="16"/>
      <c r="B41" s="1351" t="str">
        <f>"(m) Attachment 12(" &amp; Basic!$B$2 &amp; ") :"</f>
        <v>(m) Attachment 12(TR-07) :</v>
      </c>
      <c r="C41" s="1351"/>
      <c r="D41" s="1533" t="s">
        <v>282</v>
      </c>
      <c r="E41" s="1533"/>
      <c r="F41" s="1533"/>
      <c r="G41" s="70"/>
      <c r="H41" s="70"/>
      <c r="I41" s="42"/>
      <c r="J41" s="42"/>
      <c r="K41" s="214"/>
      <c r="L41" s="214"/>
      <c r="M41" s="214"/>
      <c r="N41" s="214"/>
      <c r="O41" s="214"/>
      <c r="P41" s="214"/>
      <c r="Q41" s="214"/>
      <c r="R41" s="214"/>
      <c r="S41" s="214"/>
      <c r="T41" s="214"/>
      <c r="U41" s="214"/>
      <c r="V41" s="214"/>
      <c r="W41" s="214"/>
      <c r="X41" s="214"/>
      <c r="Y41" s="214"/>
      <c r="Z41" s="214"/>
      <c r="AA41" s="42"/>
      <c r="AB41" s="219"/>
      <c r="AC41" s="220"/>
      <c r="AD41" s="216"/>
      <c r="AE41" s="216"/>
      <c r="AF41" s="42"/>
      <c r="AG41" s="42"/>
      <c r="AH41" s="42"/>
      <c r="AI41" s="42"/>
      <c r="AJ41" s="42"/>
      <c r="AK41" s="42"/>
      <c r="AL41" s="42"/>
      <c r="AM41" s="42"/>
      <c r="AN41" s="42"/>
      <c r="AO41" s="42"/>
      <c r="AP41" s="42"/>
      <c r="AQ41" s="131"/>
      <c r="AR41" s="131"/>
      <c r="AS41" s="131"/>
      <c r="AT41" s="131"/>
      <c r="AU41" s="131"/>
      <c r="AV41" s="131"/>
      <c r="AW41" s="131"/>
      <c r="AX41" s="131"/>
      <c r="AY41" s="131"/>
      <c r="AZ41" s="131"/>
    </row>
    <row r="42" spans="1:52" s="11" customFormat="1" ht="30.75" customHeight="1">
      <c r="A42" s="16"/>
      <c r="B42" s="1351" t="str">
        <f>"(n) Attachment 13(" &amp; Basic!$B$2 &amp; ") :"</f>
        <v>(n) Attachment 13(TR-07) :</v>
      </c>
      <c r="C42" s="1351"/>
      <c r="D42" s="1533" t="s">
        <v>283</v>
      </c>
      <c r="E42" s="1533"/>
      <c r="F42" s="1533"/>
      <c r="G42" s="70"/>
      <c r="H42" s="70"/>
      <c r="I42" s="42"/>
      <c r="J42" s="42"/>
      <c r="K42" s="214"/>
      <c r="L42" s="214"/>
      <c r="M42" s="214"/>
      <c r="N42" s="214"/>
      <c r="O42" s="214"/>
      <c r="P42" s="214"/>
      <c r="Q42" s="214"/>
      <c r="R42" s="214"/>
      <c r="S42" s="214"/>
      <c r="T42" s="214"/>
      <c r="U42" s="214"/>
      <c r="V42" s="214"/>
      <c r="W42" s="214"/>
      <c r="X42" s="214"/>
      <c r="Y42" s="214"/>
      <c r="Z42" s="214"/>
      <c r="AA42" s="42"/>
      <c r="AB42" s="219"/>
      <c r="AC42" s="220"/>
      <c r="AD42" s="216"/>
      <c r="AE42" s="216"/>
      <c r="AF42" s="42"/>
      <c r="AG42" s="42"/>
      <c r="AH42" s="42"/>
      <c r="AI42" s="42"/>
      <c r="AJ42" s="42"/>
      <c r="AK42" s="42"/>
      <c r="AL42" s="42"/>
      <c r="AM42" s="42"/>
      <c r="AN42" s="42"/>
      <c r="AO42" s="42"/>
      <c r="AP42" s="42"/>
      <c r="AQ42" s="131"/>
      <c r="AR42" s="131"/>
      <c r="AS42" s="131"/>
      <c r="AT42" s="131"/>
      <c r="AU42" s="131"/>
      <c r="AV42" s="131"/>
      <c r="AW42" s="131"/>
      <c r="AX42" s="131"/>
      <c r="AY42" s="131"/>
      <c r="AZ42" s="131"/>
    </row>
    <row r="43" spans="1:52" s="11" customFormat="1" ht="46.5" customHeight="1">
      <c r="A43" s="16"/>
      <c r="B43" s="1351" t="str">
        <f>"(o) Attachment 14(" &amp; Basic!$B$2 &amp; ") :"</f>
        <v>(o) Attachment 14(TR-07) :</v>
      </c>
      <c r="C43" s="1351"/>
      <c r="D43" s="1533" t="s">
        <v>61</v>
      </c>
      <c r="E43" s="1533"/>
      <c r="F43" s="1533"/>
      <c r="G43" s="70"/>
      <c r="H43" s="70"/>
      <c r="I43" s="42"/>
      <c r="J43" s="42"/>
      <c r="K43" s="214"/>
      <c r="L43" s="214"/>
      <c r="M43" s="214"/>
      <c r="N43" s="214"/>
      <c r="O43" s="214"/>
      <c r="P43" s="214"/>
      <c r="Q43" s="214"/>
      <c r="R43" s="214"/>
      <c r="S43" s="214"/>
      <c r="T43" s="214"/>
      <c r="U43" s="214"/>
      <c r="V43" s="214"/>
      <c r="W43" s="214"/>
      <c r="X43" s="214"/>
      <c r="Y43" s="214"/>
      <c r="Z43" s="214"/>
      <c r="AA43" s="42"/>
      <c r="AB43" s="219"/>
      <c r="AC43" s="220"/>
      <c r="AD43" s="216"/>
      <c r="AE43" s="216"/>
      <c r="AF43" s="42"/>
      <c r="AG43" s="42"/>
      <c r="AH43" s="42"/>
      <c r="AI43" s="42"/>
      <c r="AJ43" s="42"/>
      <c r="AK43" s="42"/>
      <c r="AL43" s="42"/>
      <c r="AM43" s="42"/>
      <c r="AN43" s="42"/>
      <c r="AO43" s="42"/>
      <c r="AP43" s="42"/>
      <c r="AQ43" s="131"/>
      <c r="AR43" s="131"/>
      <c r="AS43" s="131"/>
      <c r="AT43" s="131"/>
      <c r="AU43" s="131"/>
      <c r="AV43" s="131"/>
      <c r="AW43" s="131"/>
      <c r="AX43" s="131"/>
      <c r="AY43" s="131"/>
      <c r="AZ43" s="131"/>
    </row>
    <row r="44" spans="1:52" s="11" customFormat="1" ht="63" customHeight="1">
      <c r="A44" s="16"/>
      <c r="B44" s="1351" t="str">
        <f>"(p) Attachment 15(" &amp; Basic!$B$2 &amp; ") :"</f>
        <v>(p) Attachment 15(TR-07) :</v>
      </c>
      <c r="C44" s="1351"/>
      <c r="D44" s="1533" t="s">
        <v>977</v>
      </c>
      <c r="E44" s="1533"/>
      <c r="F44" s="1533"/>
      <c r="G44" s="70"/>
      <c r="H44" s="70"/>
      <c r="I44" s="42"/>
      <c r="J44" s="42"/>
      <c r="K44" s="214"/>
      <c r="L44" s="214"/>
      <c r="M44" s="214"/>
      <c r="N44" s="214"/>
      <c r="O44" s="214"/>
      <c r="P44" s="214"/>
      <c r="Q44" s="214"/>
      <c r="R44" s="214"/>
      <c r="S44" s="214"/>
      <c r="T44" s="214"/>
      <c r="U44" s="214"/>
      <c r="V44" s="214"/>
      <c r="W44" s="214"/>
      <c r="X44" s="214"/>
      <c r="Y44" s="214"/>
      <c r="Z44" s="214"/>
      <c r="AA44" s="42"/>
      <c r="AB44" s="219"/>
      <c r="AC44" s="220"/>
      <c r="AD44" s="216"/>
      <c r="AE44" s="216"/>
      <c r="AF44" s="42"/>
      <c r="AG44" s="42"/>
      <c r="AH44" s="42"/>
      <c r="AI44" s="42"/>
      <c r="AJ44" s="42"/>
      <c r="AK44" s="42"/>
      <c r="AL44" s="42"/>
      <c r="AM44" s="42"/>
      <c r="AN44" s="42"/>
      <c r="AO44" s="42"/>
      <c r="AP44" s="42"/>
      <c r="AQ44" s="131"/>
      <c r="AR44" s="131"/>
      <c r="AS44" s="131"/>
      <c r="AT44" s="131"/>
      <c r="AU44" s="131"/>
      <c r="AV44" s="131"/>
      <c r="AW44" s="131"/>
      <c r="AX44" s="131"/>
      <c r="AY44" s="131"/>
      <c r="AZ44" s="131"/>
    </row>
    <row r="45" spans="1:52" s="11" customFormat="1" ht="28.5" customHeight="1">
      <c r="A45" s="16"/>
      <c r="B45" s="1351" t="str">
        <f>"(q) Attachment 16(" &amp; Basic!$B$2 &amp; ") :"</f>
        <v>(q) Attachment 16(TR-07) :</v>
      </c>
      <c r="C45" s="1351"/>
      <c r="D45" s="1533" t="s">
        <v>284</v>
      </c>
      <c r="E45" s="1533"/>
      <c r="F45" s="1533"/>
      <c r="G45" s="70"/>
      <c r="H45" s="70"/>
      <c r="I45" s="42"/>
      <c r="J45" s="42"/>
      <c r="K45" s="214"/>
      <c r="L45" s="214"/>
      <c r="M45" s="214"/>
      <c r="N45" s="214"/>
      <c r="O45" s="214"/>
      <c r="P45" s="214"/>
      <c r="Q45" s="214"/>
      <c r="R45" s="214"/>
      <c r="S45" s="214"/>
      <c r="T45" s="214"/>
      <c r="U45" s="214"/>
      <c r="V45" s="214"/>
      <c r="W45" s="214"/>
      <c r="X45" s="214"/>
      <c r="Y45" s="214"/>
      <c r="Z45" s="214"/>
      <c r="AA45" s="42"/>
      <c r="AB45" s="219"/>
      <c r="AC45" s="220"/>
      <c r="AD45" s="216"/>
      <c r="AE45" s="216"/>
      <c r="AF45" s="42"/>
      <c r="AG45" s="42"/>
      <c r="AH45" s="42"/>
      <c r="AI45" s="42"/>
      <c r="AJ45" s="42"/>
      <c r="AK45" s="42"/>
      <c r="AL45" s="42"/>
      <c r="AM45" s="42"/>
      <c r="AN45" s="42"/>
      <c r="AO45" s="42"/>
      <c r="AP45" s="42"/>
      <c r="AQ45" s="131"/>
      <c r="AR45" s="131"/>
      <c r="AS45" s="131"/>
      <c r="AT45" s="131"/>
      <c r="AU45" s="131"/>
      <c r="AV45" s="131"/>
      <c r="AW45" s="131"/>
      <c r="AX45" s="131"/>
      <c r="AY45" s="131"/>
      <c r="AZ45" s="131"/>
    </row>
    <row r="46" spans="1:52" ht="28.5" customHeight="1">
      <c r="B46" s="1351" t="str">
        <f>"(r) Attachment 17(" &amp; Basic!$B$2 &amp; ") :"</f>
        <v>(r) Attachment 17(TR-07) :</v>
      </c>
      <c r="C46" s="1351"/>
      <c r="D46" s="1533" t="s">
        <v>501</v>
      </c>
      <c r="E46" s="1533"/>
      <c r="F46" s="1533"/>
      <c r="G46" s="70"/>
      <c r="H46" s="70"/>
      <c r="AB46" s="219"/>
      <c r="AC46" s="220"/>
      <c r="AQ46" s="133"/>
      <c r="AR46" s="133"/>
      <c r="AS46" s="133"/>
      <c r="AT46" s="133"/>
      <c r="AU46" s="133"/>
      <c r="AV46" s="133"/>
      <c r="AW46" s="133"/>
      <c r="AX46" s="133"/>
      <c r="AY46" s="133"/>
      <c r="AZ46" s="133"/>
    </row>
    <row r="47" spans="1:52" ht="28.5" customHeight="1">
      <c r="B47" s="1351" t="str">
        <f>"(s) Attachment 18(" &amp; Basic!$B$2 &amp; ") :"</f>
        <v>(s) Attachment 18(TR-07) :</v>
      </c>
      <c r="C47" s="1351"/>
      <c r="D47" s="287" t="s">
        <v>506</v>
      </c>
      <c r="E47" s="287"/>
      <c r="F47" s="287"/>
      <c r="G47" s="70"/>
      <c r="H47" s="70"/>
      <c r="AB47" s="219"/>
      <c r="AC47" s="220"/>
      <c r="AQ47" s="133"/>
      <c r="AR47" s="133"/>
      <c r="AS47" s="133"/>
      <c r="AT47" s="133"/>
      <c r="AU47" s="133"/>
      <c r="AV47" s="133"/>
      <c r="AW47" s="133"/>
      <c r="AX47" s="133"/>
      <c r="AY47" s="133"/>
      <c r="AZ47" s="133"/>
    </row>
    <row r="48" spans="1:52" ht="28.5" customHeight="1">
      <c r="B48" s="1351" t="str">
        <f>"(t) Attachment 19(" &amp; Basic!$B$2 &amp; ") :"</f>
        <v>(t) Attachment 19(TR-07) :</v>
      </c>
      <c r="C48" s="1351"/>
      <c r="D48" s="1533" t="s">
        <v>285</v>
      </c>
      <c r="E48" s="1533"/>
      <c r="F48" s="1533"/>
      <c r="G48" s="70"/>
      <c r="H48" s="70"/>
      <c r="AB48" s="219"/>
      <c r="AC48" s="220"/>
      <c r="AQ48" s="133"/>
      <c r="AR48" s="133"/>
      <c r="AS48" s="133"/>
      <c r="AT48" s="133"/>
      <c r="AU48" s="133"/>
      <c r="AV48" s="133"/>
      <c r="AW48" s="133"/>
      <c r="AX48" s="133"/>
      <c r="AY48" s="133"/>
      <c r="AZ48" s="133"/>
    </row>
    <row r="49" spans="1:52" ht="43.5" customHeight="1">
      <c r="B49" s="1351" t="str">
        <f>"(u) Attachment 20(" &amp; Basic!$B$2 &amp; ") :"</f>
        <v>(u) Attachment 20(TR-07) :</v>
      </c>
      <c r="C49" s="1351"/>
      <c r="D49" s="1351" t="s">
        <v>533</v>
      </c>
      <c r="E49" s="1351"/>
      <c r="F49" s="1351"/>
      <c r="G49" s="70"/>
      <c r="H49" s="70"/>
      <c r="AB49" s="219"/>
      <c r="AC49" s="220"/>
      <c r="AQ49" s="133"/>
      <c r="AR49" s="133"/>
      <c r="AS49" s="133"/>
      <c r="AT49" s="133"/>
      <c r="AU49" s="133"/>
      <c r="AV49" s="133"/>
      <c r="AW49" s="133"/>
      <c r="AX49" s="133"/>
      <c r="AY49" s="133"/>
      <c r="AZ49" s="133"/>
    </row>
    <row r="50" spans="1:52" ht="43.5" customHeight="1">
      <c r="B50" s="1351" t="str">
        <f>"(v) Attachment 21(" &amp; Basic!$B$2 &amp; ") :"</f>
        <v>(v) Attachment 21(TR-07) :</v>
      </c>
      <c r="C50" s="1351"/>
      <c r="D50" s="1351" t="s">
        <v>868</v>
      </c>
      <c r="E50" s="1351"/>
      <c r="F50" s="1351"/>
      <c r="G50" s="70"/>
      <c r="H50" s="70"/>
      <c r="AB50" s="219"/>
      <c r="AC50" s="220"/>
      <c r="AQ50" s="133"/>
      <c r="AR50" s="133"/>
      <c r="AS50" s="133"/>
      <c r="AT50" s="133"/>
      <c r="AU50" s="133"/>
      <c r="AV50" s="133"/>
      <c r="AW50" s="133"/>
      <c r="AX50" s="133"/>
      <c r="AY50" s="133"/>
      <c r="AZ50" s="133"/>
    </row>
    <row r="51" spans="1:52" ht="96" customHeight="1">
      <c r="B51" s="1351" t="str">
        <f>"(w) Attachment 22(" &amp; Basic!$B$2 &amp; ") :"</f>
        <v>(w) Attachment 22(TR-07) :</v>
      </c>
      <c r="C51" s="1351"/>
      <c r="D51" s="1351" t="s">
        <v>869</v>
      </c>
      <c r="E51" s="1351"/>
      <c r="F51" s="1351"/>
      <c r="G51" s="70"/>
      <c r="H51" s="70"/>
      <c r="AB51" s="219"/>
      <c r="AC51" s="220"/>
      <c r="AQ51" s="133"/>
      <c r="AR51" s="133"/>
      <c r="AS51" s="133"/>
      <c r="AT51" s="133"/>
      <c r="AU51" s="133"/>
      <c r="AV51" s="133"/>
      <c r="AW51" s="133"/>
      <c r="AX51" s="133"/>
      <c r="AY51" s="133"/>
      <c r="AZ51" s="133"/>
    </row>
    <row r="52" spans="1:52" ht="44.25" customHeight="1">
      <c r="B52" s="1351" t="str">
        <f>"(x) Attachment 23(" &amp; Basic!$B$2 &amp; ") :"</f>
        <v>(x) Attachment 23(TR-07) :</v>
      </c>
      <c r="C52" s="1351"/>
      <c r="D52" s="1530" t="s">
        <v>860</v>
      </c>
      <c r="E52" s="1530"/>
      <c r="F52" s="1530"/>
      <c r="G52" s="70"/>
      <c r="H52" s="70"/>
      <c r="AB52" s="219"/>
      <c r="AC52" s="220"/>
      <c r="AQ52" s="133"/>
      <c r="AR52" s="133"/>
      <c r="AS52" s="133"/>
      <c r="AT52" s="133"/>
      <c r="AU52" s="133"/>
      <c r="AV52" s="133"/>
      <c r="AW52" s="133"/>
      <c r="AX52" s="133"/>
      <c r="AY52" s="133"/>
      <c r="AZ52" s="133"/>
    </row>
    <row r="53" spans="1:52" ht="42" customHeight="1">
      <c r="B53" s="1351" t="str">
        <f>"(y) Attachment 24(" &amp; Basic!$B$2 &amp; ") :"</f>
        <v>(y) Attachment 24(TR-07) :</v>
      </c>
      <c r="C53" s="1351"/>
      <c r="D53" s="1351" t="s">
        <v>861</v>
      </c>
      <c r="E53" s="1351"/>
      <c r="F53" s="1351"/>
      <c r="G53" s="70"/>
      <c r="H53" s="70"/>
      <c r="AB53" s="219"/>
      <c r="AC53" s="220"/>
      <c r="AQ53" s="133"/>
      <c r="AR53" s="133"/>
      <c r="AS53" s="133"/>
      <c r="AT53" s="133"/>
      <c r="AU53" s="133"/>
      <c r="AV53" s="133"/>
      <c r="AW53" s="133"/>
      <c r="AX53" s="133"/>
      <c r="AY53" s="133"/>
      <c r="AZ53" s="133"/>
    </row>
    <row r="54" spans="1:52" ht="40.5" customHeight="1">
      <c r="B54" s="1351" t="str">
        <f>"(z) Attachment 25(" &amp; Basic!$B$2 &amp; ") :"</f>
        <v>(z) Attachment 25(TR-07) :</v>
      </c>
      <c r="C54" s="1351"/>
      <c r="D54" s="1351" t="s">
        <v>699</v>
      </c>
      <c r="E54" s="1351"/>
      <c r="F54" s="1351"/>
      <c r="G54" s="70"/>
      <c r="H54" s="70"/>
      <c r="AB54" s="219"/>
      <c r="AC54" s="220"/>
      <c r="AQ54" s="133"/>
      <c r="AR54" s="133"/>
      <c r="AS54" s="133"/>
      <c r="AT54" s="133"/>
      <c r="AU54" s="133"/>
      <c r="AV54" s="133"/>
      <c r="AW54" s="133"/>
      <c r="AX54" s="133"/>
      <c r="AY54" s="133"/>
      <c r="AZ54" s="133"/>
    </row>
    <row r="55" spans="1:52" ht="40.5" customHeight="1">
      <c r="B55" s="1351" t="str">
        <f>"(aa) Attachment 26(" &amp; Basic!$B$2 &amp; ") :"</f>
        <v>(aa) Attachment 26(TR-07) :</v>
      </c>
      <c r="C55" s="1351"/>
      <c r="D55" s="1351" t="s">
        <v>862</v>
      </c>
      <c r="E55" s="1351"/>
      <c r="F55" s="1351"/>
      <c r="G55" s="70"/>
      <c r="H55" s="70"/>
      <c r="AB55" s="219"/>
      <c r="AC55" s="220"/>
      <c r="AQ55" s="133"/>
      <c r="AR55" s="133"/>
      <c r="AS55" s="133"/>
      <c r="AT55" s="133"/>
      <c r="AU55" s="133"/>
      <c r="AV55" s="133"/>
      <c r="AW55" s="133"/>
      <c r="AX55" s="133"/>
      <c r="AY55" s="133"/>
      <c r="AZ55" s="133"/>
    </row>
    <row r="56" spans="1:52" ht="33" customHeight="1">
      <c r="B56" s="1351" t="str">
        <f>"(bb) Attachment 27(" &amp; Basic!$B$2 &amp; ") :"</f>
        <v>(bb) Attachment 27(TR-07) :</v>
      </c>
      <c r="C56" s="1351"/>
      <c r="D56" s="1351" t="s">
        <v>983</v>
      </c>
      <c r="E56" s="1351"/>
      <c r="F56" s="1351"/>
      <c r="G56" s="70"/>
      <c r="H56" s="70"/>
      <c r="AB56" s="219"/>
      <c r="AC56" s="220"/>
      <c r="AQ56" s="133"/>
      <c r="AR56" s="133"/>
      <c r="AS56" s="133"/>
      <c r="AT56" s="133"/>
      <c r="AU56" s="133"/>
      <c r="AV56" s="133"/>
      <c r="AW56" s="133"/>
      <c r="AX56" s="133"/>
      <c r="AY56" s="133"/>
      <c r="AZ56" s="133"/>
    </row>
    <row r="57" spans="1:52" ht="63" customHeight="1">
      <c r="A57" s="68">
        <v>3</v>
      </c>
      <c r="B57" s="1532" t="s">
        <v>62</v>
      </c>
      <c r="C57" s="1532"/>
      <c r="D57" s="1532"/>
      <c r="E57" s="1532"/>
      <c r="F57" s="1532"/>
      <c r="G57" s="72"/>
      <c r="H57" s="72"/>
      <c r="AB57" s="219"/>
      <c r="AC57" s="220"/>
      <c r="AQ57" s="133"/>
      <c r="AR57" s="133"/>
      <c r="AS57" s="133"/>
      <c r="AT57" s="133"/>
      <c r="AU57" s="133"/>
      <c r="AV57" s="133"/>
      <c r="AW57" s="133"/>
      <c r="AX57" s="133"/>
      <c r="AY57" s="133"/>
      <c r="AZ57" s="133"/>
    </row>
    <row r="58" spans="1:52" ht="64.5" customHeight="1">
      <c r="A58" s="68">
        <v>3.1</v>
      </c>
      <c r="B58" s="1532" t="s">
        <v>328</v>
      </c>
      <c r="C58" s="1532"/>
      <c r="D58" s="1532"/>
      <c r="E58" s="1532"/>
      <c r="F58" s="1532"/>
      <c r="G58" s="72"/>
      <c r="H58" s="72"/>
      <c r="AB58" s="219"/>
      <c r="AC58" s="220"/>
      <c r="AQ58" s="133"/>
      <c r="AR58" s="133"/>
      <c r="AS58" s="133"/>
      <c r="AT58" s="133"/>
      <c r="AU58" s="133"/>
      <c r="AV58" s="133"/>
      <c r="AW58" s="133"/>
      <c r="AX58" s="133"/>
      <c r="AY58" s="133"/>
      <c r="AZ58" s="133"/>
    </row>
    <row r="59" spans="1:52" ht="64.5" customHeight="1">
      <c r="A59" s="68">
        <v>3.2</v>
      </c>
      <c r="B59" s="1532" t="s">
        <v>329</v>
      </c>
      <c r="C59" s="1532"/>
      <c r="D59" s="1532"/>
      <c r="E59" s="1532"/>
      <c r="F59" s="1532"/>
      <c r="G59" s="72"/>
      <c r="H59" s="72"/>
      <c r="AB59" s="219"/>
      <c r="AC59" s="220"/>
      <c r="AQ59" s="133"/>
      <c r="AR59" s="133"/>
      <c r="AS59" s="133"/>
      <c r="AT59" s="133"/>
      <c r="AU59" s="133"/>
      <c r="AV59" s="133"/>
      <c r="AW59" s="133"/>
      <c r="AX59" s="133"/>
      <c r="AY59" s="133"/>
      <c r="AZ59" s="133"/>
    </row>
    <row r="60" spans="1:52" s="11" customFormat="1" ht="60" customHeight="1">
      <c r="A60" s="68">
        <v>4</v>
      </c>
      <c r="B60" s="1532" t="s">
        <v>476</v>
      </c>
      <c r="C60" s="1532"/>
      <c r="D60" s="1532"/>
      <c r="E60" s="1532"/>
      <c r="F60" s="1532"/>
      <c r="G60" s="72"/>
      <c r="H60" s="72"/>
      <c r="I60" s="42"/>
      <c r="J60" s="42"/>
      <c r="K60" s="214"/>
      <c r="L60" s="214"/>
      <c r="M60" s="214"/>
      <c r="N60" s="214"/>
      <c r="O60" s="214"/>
      <c r="P60" s="214"/>
      <c r="Q60" s="214"/>
      <c r="R60" s="214"/>
      <c r="S60" s="214"/>
      <c r="T60" s="214"/>
      <c r="U60" s="214"/>
      <c r="V60" s="214"/>
      <c r="W60" s="214"/>
      <c r="X60" s="214"/>
      <c r="Y60" s="214"/>
      <c r="Z60" s="214"/>
      <c r="AA60" s="42"/>
      <c r="AB60" s="219"/>
      <c r="AC60" s="220"/>
      <c r="AD60" s="216"/>
      <c r="AE60" s="216"/>
      <c r="AF60" s="42"/>
      <c r="AG60" s="42"/>
      <c r="AH60" s="42"/>
      <c r="AI60" s="42"/>
      <c r="AJ60" s="42"/>
      <c r="AK60" s="42"/>
      <c r="AL60" s="42"/>
      <c r="AM60" s="42"/>
      <c r="AN60" s="42"/>
      <c r="AO60" s="42"/>
      <c r="AP60" s="42"/>
      <c r="AQ60" s="131"/>
      <c r="AR60" s="131"/>
      <c r="AS60" s="131"/>
      <c r="AT60" s="131"/>
      <c r="AU60" s="131"/>
      <c r="AV60" s="131"/>
      <c r="AW60" s="131"/>
      <c r="AX60" s="131"/>
      <c r="AY60" s="131"/>
      <c r="AZ60" s="131"/>
    </row>
    <row r="61" spans="1:52" ht="56.25" customHeight="1">
      <c r="A61" s="68">
        <v>4.0999999999999996</v>
      </c>
      <c r="B61" s="1532" t="s">
        <v>524</v>
      </c>
      <c r="C61" s="1532"/>
      <c r="D61" s="1532"/>
      <c r="E61" s="1532"/>
      <c r="F61" s="1532"/>
      <c r="G61" s="72"/>
      <c r="H61" s="72"/>
      <c r="AB61" s="219"/>
      <c r="AC61" s="220"/>
      <c r="AQ61" s="133"/>
      <c r="AR61" s="133"/>
      <c r="AS61" s="133"/>
      <c r="AT61" s="133"/>
      <c r="AU61" s="133"/>
      <c r="AV61" s="133"/>
      <c r="AW61" s="133"/>
      <c r="AX61" s="133"/>
      <c r="AY61" s="133"/>
      <c r="AZ61" s="133"/>
    </row>
    <row r="62" spans="1:52" ht="90" customHeight="1">
      <c r="A62" s="68">
        <v>4.2</v>
      </c>
      <c r="B62" s="1532" t="s">
        <v>525</v>
      </c>
      <c r="C62" s="1532"/>
      <c r="D62" s="1532"/>
      <c r="E62" s="1532"/>
      <c r="F62" s="1532"/>
      <c r="G62" s="72"/>
      <c r="H62" s="72"/>
      <c r="AB62" s="219"/>
      <c r="AC62" s="220"/>
      <c r="AQ62" s="133"/>
      <c r="AR62" s="133"/>
      <c r="AS62" s="133"/>
      <c r="AT62" s="133"/>
      <c r="AU62" s="133"/>
      <c r="AV62" s="133"/>
      <c r="AW62" s="133"/>
      <c r="AX62" s="133"/>
      <c r="AY62" s="133"/>
      <c r="AZ62" s="133"/>
    </row>
    <row r="63" spans="1:52" ht="11.25" customHeight="1">
      <c r="A63" s="68"/>
      <c r="B63" s="1558"/>
      <c r="C63" s="1558"/>
      <c r="D63" s="1558"/>
      <c r="E63" s="1558"/>
      <c r="F63" s="1558"/>
      <c r="G63" s="72"/>
      <c r="H63" s="72"/>
      <c r="AB63" s="219"/>
      <c r="AC63" s="220"/>
      <c r="AQ63" s="133"/>
      <c r="AR63" s="133"/>
      <c r="AS63" s="133"/>
      <c r="AT63" s="133"/>
      <c r="AU63" s="133"/>
      <c r="AV63" s="133"/>
      <c r="AW63" s="133"/>
      <c r="AX63" s="133"/>
      <c r="AY63" s="133"/>
      <c r="AZ63" s="133"/>
    </row>
    <row r="64" spans="1:52" ht="39.75" customHeight="1">
      <c r="A64" s="68">
        <v>4.3</v>
      </c>
      <c r="B64" s="1532" t="s">
        <v>526</v>
      </c>
      <c r="C64" s="1532"/>
      <c r="D64" s="1532"/>
      <c r="E64" s="1532"/>
      <c r="F64" s="1532"/>
      <c r="G64" s="72"/>
      <c r="H64" s="72"/>
      <c r="AB64" s="219"/>
      <c r="AC64" s="220"/>
      <c r="AQ64" s="133"/>
      <c r="AR64" s="133"/>
      <c r="AS64" s="133"/>
      <c r="AT64" s="133"/>
      <c r="AU64" s="133"/>
      <c r="AV64" s="133"/>
      <c r="AW64" s="133"/>
      <c r="AX64" s="133"/>
      <c r="AY64" s="133"/>
      <c r="AZ64" s="133"/>
    </row>
    <row r="65" spans="1:52" ht="14.25" customHeight="1">
      <c r="A65" s="68"/>
      <c r="B65" s="1532"/>
      <c r="C65" s="1532"/>
      <c r="D65" s="1532"/>
      <c r="E65" s="1532"/>
      <c r="F65" s="1532"/>
      <c r="G65" s="72"/>
      <c r="H65" s="72"/>
      <c r="AB65" s="219"/>
      <c r="AC65" s="220"/>
      <c r="AQ65" s="133"/>
      <c r="AR65" s="133"/>
      <c r="AS65" s="133"/>
      <c r="AT65" s="133"/>
      <c r="AU65" s="133"/>
      <c r="AV65" s="133"/>
      <c r="AW65" s="133"/>
      <c r="AX65" s="133"/>
      <c r="AY65" s="133"/>
      <c r="AZ65" s="133"/>
    </row>
    <row r="66" spans="1:52" ht="21" customHeight="1">
      <c r="A66" s="43">
        <v>5</v>
      </c>
      <c r="B66" s="1562" t="s">
        <v>63</v>
      </c>
      <c r="C66" s="1562"/>
      <c r="D66" s="1562"/>
      <c r="E66" s="1562"/>
      <c r="F66" s="1562"/>
      <c r="G66" s="67"/>
      <c r="H66" s="67"/>
      <c r="AB66" s="219"/>
      <c r="AC66" s="220"/>
      <c r="AQ66" s="133"/>
      <c r="AR66" s="133"/>
      <c r="AS66" s="133"/>
      <c r="AT66" s="133"/>
      <c r="AU66" s="133"/>
      <c r="AV66" s="133"/>
      <c r="AW66" s="133"/>
      <c r="AX66" s="133"/>
      <c r="AY66" s="133"/>
      <c r="AZ66" s="133"/>
    </row>
    <row r="67" spans="1:52" s="11" customFormat="1" ht="180.75" customHeight="1">
      <c r="A67" s="68">
        <v>5.0999999999999996</v>
      </c>
      <c r="B67" s="1532" t="s">
        <v>974</v>
      </c>
      <c r="C67" s="1532"/>
      <c r="D67" s="1532"/>
      <c r="E67" s="1532"/>
      <c r="F67" s="1532"/>
      <c r="G67" s="72"/>
      <c r="H67" s="72"/>
      <c r="I67" s="42"/>
      <c r="J67" s="42"/>
      <c r="K67" s="214"/>
      <c r="L67" s="214"/>
      <c r="M67" s="214"/>
      <c r="N67" s="214"/>
      <c r="O67" s="214"/>
      <c r="P67" s="214"/>
      <c r="Q67" s="214"/>
      <c r="R67" s="214"/>
      <c r="S67" s="214"/>
      <c r="T67" s="214"/>
      <c r="U67" s="214"/>
      <c r="V67" s="214"/>
      <c r="W67" s="214"/>
      <c r="X67" s="214"/>
      <c r="Y67" s="214"/>
      <c r="Z67" s="214"/>
      <c r="AA67" s="42"/>
      <c r="AB67" s="219"/>
      <c r="AC67" s="220"/>
      <c r="AD67" s="216"/>
      <c r="AE67" s="216"/>
      <c r="AF67" s="42"/>
      <c r="AG67" s="42"/>
      <c r="AH67" s="42"/>
      <c r="AI67" s="42"/>
      <c r="AJ67" s="42"/>
      <c r="AK67" s="42"/>
      <c r="AL67" s="42"/>
      <c r="AM67" s="42"/>
      <c r="AN67" s="42"/>
      <c r="AO67" s="42"/>
      <c r="AP67" s="42"/>
      <c r="AQ67" s="131"/>
      <c r="AR67" s="131"/>
      <c r="AS67" s="131"/>
      <c r="AT67" s="131"/>
      <c r="AU67" s="131"/>
      <c r="AV67" s="131"/>
      <c r="AW67" s="131"/>
      <c r="AX67" s="131"/>
      <c r="AY67" s="131"/>
      <c r="AZ67" s="131"/>
    </row>
    <row r="68" spans="1:52" s="11" customFormat="1" ht="33" customHeight="1">
      <c r="A68" s="68">
        <v>6</v>
      </c>
      <c r="B68" s="1532" t="s">
        <v>64</v>
      </c>
      <c r="C68" s="1532"/>
      <c r="D68" s="1532"/>
      <c r="E68" s="1532"/>
      <c r="F68" s="1532"/>
      <c r="G68" s="72"/>
      <c r="H68" s="72"/>
      <c r="I68" s="42"/>
      <c r="J68" s="42"/>
      <c r="K68" s="214"/>
      <c r="L68" s="214"/>
      <c r="M68" s="214"/>
      <c r="N68" s="214"/>
      <c r="O68" s="214"/>
      <c r="P68" s="214"/>
      <c r="Q68" s="214"/>
      <c r="R68" s="214"/>
      <c r="S68" s="214"/>
      <c r="T68" s="214"/>
      <c r="U68" s="214"/>
      <c r="V68" s="214"/>
      <c r="W68" s="214"/>
      <c r="X68" s="214"/>
      <c r="Y68" s="214"/>
      <c r="Z68" s="214"/>
      <c r="AA68" s="42"/>
      <c r="AB68" s="219"/>
      <c r="AC68" s="220"/>
      <c r="AD68" s="216"/>
      <c r="AE68" s="216"/>
      <c r="AF68" s="42"/>
      <c r="AG68" s="42"/>
      <c r="AH68" s="42"/>
      <c r="AI68" s="42"/>
      <c r="AJ68" s="42"/>
      <c r="AK68" s="42"/>
      <c r="AL68" s="42"/>
      <c r="AM68" s="42"/>
      <c r="AN68" s="42"/>
      <c r="AO68" s="42"/>
      <c r="AP68" s="42"/>
      <c r="AQ68" s="131"/>
      <c r="AR68" s="131"/>
      <c r="AS68" s="131"/>
      <c r="AT68" s="131"/>
      <c r="AU68" s="131"/>
      <c r="AV68" s="131"/>
      <c r="AW68" s="131"/>
      <c r="AX68" s="131"/>
      <c r="AY68" s="131"/>
      <c r="AZ68" s="131"/>
    </row>
    <row r="69" spans="1:52" s="11" customFormat="1" ht="26.1" customHeight="1">
      <c r="A69" s="43"/>
      <c r="B69" s="601" t="s">
        <v>356</v>
      </c>
      <c r="C69" s="598" t="s">
        <v>65</v>
      </c>
      <c r="D69" s="16"/>
      <c r="E69" s="63" t="s">
        <v>66</v>
      </c>
      <c r="G69" s="214"/>
      <c r="H69" s="214"/>
      <c r="I69" s="42"/>
      <c r="J69" s="187"/>
      <c r="K69" s="227"/>
      <c r="L69" s="227"/>
      <c r="M69" s="227"/>
      <c r="N69" s="227"/>
      <c r="O69" s="227"/>
      <c r="P69" s="227"/>
      <c r="Q69" s="227"/>
      <c r="R69" s="227"/>
      <c r="S69" s="227"/>
      <c r="T69" s="227"/>
      <c r="U69" s="227"/>
      <c r="V69" s="227"/>
      <c r="W69" s="227"/>
      <c r="X69" s="227"/>
      <c r="Y69" s="227"/>
      <c r="Z69" s="227"/>
      <c r="AA69" s="187"/>
      <c r="AB69" s="46"/>
      <c r="AC69" s="220"/>
      <c r="AD69" s="216"/>
      <c r="AE69" s="216"/>
      <c r="AF69" s="42"/>
      <c r="AG69" s="42"/>
      <c r="AH69" s="42"/>
      <c r="AI69" s="42"/>
      <c r="AJ69" s="42"/>
      <c r="AK69" s="42"/>
      <c r="AL69" s="42"/>
      <c r="AM69" s="42"/>
      <c r="AN69" s="42"/>
      <c r="AO69" s="42"/>
      <c r="AP69" s="42"/>
      <c r="AQ69" s="131"/>
      <c r="AR69" s="131"/>
      <c r="AS69" s="131"/>
      <c r="AT69" s="131"/>
      <c r="AU69" s="131"/>
      <c r="AV69" s="131"/>
      <c r="AW69" s="131"/>
      <c r="AX69" s="131"/>
      <c r="AY69" s="131"/>
      <c r="AZ69" s="131"/>
    </row>
    <row r="70" spans="1:52" s="11" customFormat="1" ht="26.1" customHeight="1">
      <c r="A70" s="43"/>
      <c r="B70" s="601" t="s">
        <v>357</v>
      </c>
      <c r="C70" s="598" t="s">
        <v>717</v>
      </c>
      <c r="D70" s="16"/>
      <c r="E70" s="63" t="s">
        <v>718</v>
      </c>
      <c r="G70" s="214"/>
      <c r="H70" s="214"/>
      <c r="I70" s="42"/>
      <c r="J70" s="42"/>
      <c r="K70" s="214"/>
      <c r="L70" s="214"/>
      <c r="M70" s="214"/>
      <c r="N70" s="214"/>
      <c r="O70" s="214"/>
      <c r="P70" s="214"/>
      <c r="Q70" s="214"/>
      <c r="R70" s="214"/>
      <c r="S70" s="214"/>
      <c r="T70" s="214"/>
      <c r="U70" s="214"/>
      <c r="V70" s="214"/>
      <c r="W70" s="214"/>
      <c r="X70" s="214"/>
      <c r="Y70" s="214"/>
      <c r="Z70" s="214"/>
      <c r="AA70" s="42"/>
      <c r="AB70" s="45"/>
      <c r="AC70" s="220"/>
      <c r="AD70" s="216"/>
      <c r="AE70" s="216"/>
      <c r="AF70" s="42"/>
      <c r="AG70" s="42"/>
      <c r="AH70" s="42"/>
      <c r="AI70" s="42"/>
      <c r="AJ70" s="42"/>
      <c r="AK70" s="42"/>
      <c r="AL70" s="42"/>
      <c r="AM70" s="42"/>
      <c r="AN70" s="42"/>
      <c r="AO70" s="42"/>
      <c r="AP70" s="42"/>
      <c r="AQ70" s="131"/>
      <c r="AR70" s="131"/>
      <c r="AS70" s="131"/>
      <c r="AT70" s="131"/>
      <c r="AU70" s="131"/>
      <c r="AV70" s="131"/>
      <c r="AW70" s="131"/>
      <c r="AX70" s="131"/>
      <c r="AY70" s="131"/>
      <c r="AZ70" s="131"/>
    </row>
    <row r="71" spans="1:52" s="11" customFormat="1" ht="26.1" customHeight="1">
      <c r="A71" s="43"/>
      <c r="B71" s="601" t="s">
        <v>358</v>
      </c>
      <c r="C71" s="598" t="s">
        <v>67</v>
      </c>
      <c r="D71" s="16"/>
      <c r="E71" s="63" t="s">
        <v>68</v>
      </c>
      <c r="G71" s="214"/>
      <c r="H71" s="214"/>
      <c r="I71" s="42"/>
      <c r="J71" s="42"/>
      <c r="K71" s="214"/>
      <c r="L71" s="214"/>
      <c r="M71" s="214"/>
      <c r="N71" s="214"/>
      <c r="O71" s="214"/>
      <c r="P71" s="214"/>
      <c r="Q71" s="214"/>
      <c r="R71" s="214"/>
      <c r="S71" s="214"/>
      <c r="T71" s="214"/>
      <c r="U71" s="214"/>
      <c r="V71" s="214"/>
      <c r="W71" s="214"/>
      <c r="X71" s="214"/>
      <c r="Y71" s="214"/>
      <c r="Z71" s="214"/>
      <c r="AA71" s="42"/>
      <c r="AB71" s="46"/>
      <c r="AC71" s="220"/>
      <c r="AD71" s="216"/>
      <c r="AE71" s="216"/>
      <c r="AF71" s="42"/>
      <c r="AG71" s="42"/>
      <c r="AH71" s="42"/>
      <c r="AI71" s="42"/>
      <c r="AJ71" s="42"/>
      <c r="AK71" s="42"/>
      <c r="AL71" s="42"/>
      <c r="AM71" s="42"/>
      <c r="AN71" s="42"/>
      <c r="AO71" s="42"/>
      <c r="AP71" s="42"/>
      <c r="AQ71" s="131"/>
      <c r="AR71" s="131"/>
      <c r="AS71" s="131"/>
      <c r="AT71" s="131"/>
      <c r="AU71" s="131"/>
      <c r="AV71" s="131"/>
      <c r="AW71" s="131"/>
      <c r="AX71" s="131"/>
      <c r="AY71" s="131"/>
      <c r="AZ71" s="131"/>
    </row>
    <row r="72" spans="1:52" s="11" customFormat="1" ht="26.1" customHeight="1">
      <c r="A72" s="43"/>
      <c r="B72" s="601" t="s">
        <v>69</v>
      </c>
      <c r="C72" s="598" t="s">
        <v>70</v>
      </c>
      <c r="D72" s="16"/>
      <c r="E72" s="63" t="s">
        <v>71</v>
      </c>
      <c r="G72" s="214"/>
      <c r="H72" s="214"/>
      <c r="I72" s="42"/>
      <c r="J72" s="187"/>
      <c r="K72" s="227"/>
      <c r="L72" s="227"/>
      <c r="M72" s="227"/>
      <c r="N72" s="227"/>
      <c r="O72" s="227"/>
      <c r="P72" s="227"/>
      <c r="Q72" s="227"/>
      <c r="R72" s="227"/>
      <c r="S72" s="227"/>
      <c r="T72" s="227"/>
      <c r="U72" s="227"/>
      <c r="V72" s="227"/>
      <c r="W72" s="227"/>
      <c r="X72" s="227"/>
      <c r="Y72" s="227"/>
      <c r="Z72" s="227"/>
      <c r="AA72" s="187"/>
      <c r="AB72" s="46"/>
      <c r="AC72" s="220"/>
      <c r="AD72" s="216"/>
      <c r="AE72" s="216"/>
      <c r="AF72" s="42"/>
      <c r="AG72" s="42"/>
      <c r="AH72" s="42"/>
      <c r="AI72" s="42"/>
      <c r="AJ72" s="42"/>
      <c r="AK72" s="42"/>
      <c r="AL72" s="42"/>
      <c r="AM72" s="42"/>
      <c r="AN72" s="42"/>
      <c r="AO72" s="42"/>
      <c r="AP72" s="42"/>
      <c r="AQ72" s="131"/>
      <c r="AR72" s="131"/>
      <c r="AS72" s="131"/>
      <c r="AT72" s="131"/>
      <c r="AU72" s="131"/>
      <c r="AV72" s="131"/>
      <c r="AW72" s="131"/>
      <c r="AX72" s="131"/>
      <c r="AY72" s="131"/>
      <c r="AZ72" s="131"/>
    </row>
    <row r="73" spans="1:52" s="11" customFormat="1" ht="26.1" customHeight="1">
      <c r="A73" s="43"/>
      <c r="B73" s="601" t="s">
        <v>72</v>
      </c>
      <c r="C73" s="598" t="s">
        <v>73</v>
      </c>
      <c r="D73" s="16"/>
      <c r="E73" s="63" t="s">
        <v>74</v>
      </c>
      <c r="G73" s="214"/>
      <c r="H73" s="214"/>
      <c r="I73" s="42"/>
      <c r="J73" s="42"/>
      <c r="K73" s="214"/>
      <c r="L73" s="214"/>
      <c r="M73" s="214"/>
      <c r="N73" s="214"/>
      <c r="O73" s="214"/>
      <c r="P73" s="214"/>
      <c r="Q73" s="214"/>
      <c r="R73" s="214"/>
      <c r="S73" s="214"/>
      <c r="T73" s="214"/>
      <c r="U73" s="214"/>
      <c r="V73" s="214"/>
      <c r="W73" s="214"/>
      <c r="X73" s="214"/>
      <c r="Y73" s="214"/>
      <c r="Z73" s="214"/>
      <c r="AA73" s="42"/>
      <c r="AB73" s="46"/>
      <c r="AC73" s="220"/>
      <c r="AD73" s="216"/>
      <c r="AE73" s="216"/>
      <c r="AF73" s="42"/>
      <c r="AG73" s="42"/>
      <c r="AH73" s="42"/>
      <c r="AI73" s="42"/>
      <c r="AJ73" s="42"/>
      <c r="AK73" s="42"/>
      <c r="AL73" s="42"/>
      <c r="AM73" s="42"/>
      <c r="AN73" s="42"/>
      <c r="AO73" s="42"/>
      <c r="AP73" s="42"/>
      <c r="AQ73" s="131"/>
      <c r="AR73" s="131"/>
      <c r="AS73" s="131"/>
      <c r="AT73" s="131"/>
      <c r="AU73" s="131"/>
      <c r="AV73" s="131"/>
      <c r="AW73" s="131"/>
      <c r="AX73" s="131"/>
      <c r="AY73" s="131"/>
      <c r="AZ73" s="131"/>
    </row>
    <row r="74" spans="1:52" s="11" customFormat="1" ht="26.1" customHeight="1">
      <c r="A74" s="43"/>
      <c r="B74" s="601" t="s">
        <v>75</v>
      </c>
      <c r="C74" s="598" t="s">
        <v>76</v>
      </c>
      <c r="D74" s="16"/>
      <c r="E74" s="63" t="s">
        <v>78</v>
      </c>
      <c r="G74" s="214"/>
      <c r="H74" s="214"/>
      <c r="I74" s="42"/>
      <c r="J74" s="42"/>
      <c r="K74" s="214"/>
      <c r="L74" s="214"/>
      <c r="M74" s="214"/>
      <c r="N74" s="214"/>
      <c r="O74" s="214"/>
      <c r="P74" s="214"/>
      <c r="Q74" s="214"/>
      <c r="R74" s="214"/>
      <c r="S74" s="214"/>
      <c r="T74" s="214"/>
      <c r="U74" s="214"/>
      <c r="V74" s="214"/>
      <c r="W74" s="214"/>
      <c r="X74" s="214"/>
      <c r="Y74" s="214"/>
      <c r="Z74" s="214"/>
      <c r="AA74" s="42"/>
      <c r="AB74" s="46"/>
      <c r="AC74" s="220"/>
      <c r="AD74" s="216"/>
      <c r="AE74" s="216"/>
      <c r="AF74" s="42"/>
      <c r="AG74" s="42"/>
      <c r="AH74" s="42"/>
      <c r="AI74" s="42"/>
      <c r="AJ74" s="42"/>
      <c r="AK74" s="42"/>
      <c r="AL74" s="42"/>
      <c r="AM74" s="42"/>
      <c r="AN74" s="42"/>
      <c r="AO74" s="42"/>
      <c r="AP74" s="42"/>
      <c r="AQ74" s="131"/>
      <c r="AR74" s="131"/>
      <c r="AS74" s="131"/>
      <c r="AT74" s="131"/>
      <c r="AU74" s="131"/>
      <c r="AV74" s="131"/>
      <c r="AW74" s="131"/>
      <c r="AX74" s="131"/>
      <c r="AY74" s="131"/>
      <c r="AZ74" s="131"/>
    </row>
    <row r="75" spans="1:52" ht="26.1" customHeight="1">
      <c r="A75" s="40"/>
      <c r="B75" s="601" t="s">
        <v>79</v>
      </c>
      <c r="C75" s="598" t="s">
        <v>80</v>
      </c>
      <c r="E75" s="63" t="s">
        <v>81</v>
      </c>
      <c r="F75" s="12"/>
      <c r="G75" s="227"/>
      <c r="H75" s="227"/>
      <c r="J75" s="187"/>
      <c r="K75" s="227"/>
      <c r="L75" s="227"/>
      <c r="M75" s="227"/>
      <c r="N75" s="227"/>
      <c r="O75" s="227"/>
      <c r="P75" s="227"/>
      <c r="Q75" s="227"/>
      <c r="R75" s="227"/>
      <c r="S75" s="227"/>
      <c r="T75" s="227"/>
      <c r="U75" s="227"/>
      <c r="V75" s="227"/>
      <c r="W75" s="227"/>
      <c r="X75" s="227"/>
      <c r="Y75" s="227"/>
      <c r="Z75" s="227"/>
      <c r="AA75" s="187"/>
      <c r="AB75" s="46"/>
      <c r="AC75" s="220"/>
      <c r="AQ75" s="133"/>
      <c r="AR75" s="133"/>
      <c r="AS75" s="133"/>
      <c r="AT75" s="133"/>
      <c r="AU75" s="133"/>
      <c r="AV75" s="133"/>
      <c r="AW75" s="133"/>
      <c r="AX75" s="133"/>
      <c r="AY75" s="133"/>
      <c r="AZ75" s="133"/>
    </row>
    <row r="76" spans="1:52" ht="26.1" customHeight="1">
      <c r="A76" s="40"/>
      <c r="B76" s="601" t="s">
        <v>82</v>
      </c>
      <c r="C76" s="598" t="s">
        <v>83</v>
      </c>
      <c r="E76" s="63" t="s">
        <v>84</v>
      </c>
      <c r="F76" s="12"/>
      <c r="G76" s="227"/>
      <c r="H76" s="227"/>
      <c r="J76" s="187"/>
      <c r="K76" s="227"/>
      <c r="L76" s="227"/>
      <c r="M76" s="227"/>
      <c r="N76" s="227"/>
      <c r="O76" s="227"/>
      <c r="P76" s="227"/>
      <c r="Q76" s="227"/>
      <c r="R76" s="227"/>
      <c r="S76" s="227"/>
      <c r="T76" s="227"/>
      <c r="U76" s="227"/>
      <c r="V76" s="227"/>
      <c r="W76" s="227"/>
      <c r="X76" s="227"/>
      <c r="Y76" s="227"/>
      <c r="Z76" s="227"/>
      <c r="AA76" s="187"/>
      <c r="AB76" s="46"/>
      <c r="AC76" s="220"/>
      <c r="AQ76" s="133"/>
      <c r="AR76" s="133"/>
      <c r="AS76" s="133"/>
      <c r="AT76" s="133"/>
      <c r="AU76" s="133"/>
      <c r="AV76" s="133"/>
      <c r="AW76" s="133"/>
      <c r="AX76" s="133"/>
      <c r="AY76" s="133"/>
      <c r="AZ76" s="133"/>
    </row>
    <row r="77" spans="1:52" ht="26.1" customHeight="1">
      <c r="A77" s="40"/>
      <c r="B77" s="601" t="s">
        <v>17</v>
      </c>
      <c r="C77" s="598" t="s">
        <v>85</v>
      </c>
      <c r="E77" s="63" t="s">
        <v>86</v>
      </c>
      <c r="F77" s="12"/>
      <c r="G77" s="227"/>
      <c r="H77" s="227"/>
      <c r="J77" s="187"/>
      <c r="K77" s="227"/>
      <c r="L77" s="227"/>
      <c r="M77" s="227"/>
      <c r="N77" s="227"/>
      <c r="O77" s="227"/>
      <c r="P77" s="227"/>
      <c r="Q77" s="227"/>
      <c r="R77" s="227"/>
      <c r="S77" s="227"/>
      <c r="T77" s="227"/>
      <c r="U77" s="227"/>
      <c r="V77" s="227"/>
      <c r="W77" s="227"/>
      <c r="X77" s="227"/>
      <c r="Y77" s="227"/>
      <c r="Z77" s="227"/>
      <c r="AA77" s="187"/>
      <c r="AB77" s="46"/>
      <c r="AC77" s="220"/>
      <c r="AQ77" s="133"/>
      <c r="AR77" s="133"/>
      <c r="AS77" s="133"/>
      <c r="AT77" s="133"/>
      <c r="AU77" s="133"/>
      <c r="AV77" s="133"/>
      <c r="AW77" s="133"/>
      <c r="AX77" s="133"/>
      <c r="AY77" s="133"/>
      <c r="AZ77" s="133"/>
    </row>
    <row r="78" spans="1:52" ht="26.1" customHeight="1">
      <c r="A78" s="40"/>
      <c r="B78" s="601" t="s">
        <v>87</v>
      </c>
      <c r="C78" s="598" t="s">
        <v>88</v>
      </c>
      <c r="E78" s="63" t="s">
        <v>89</v>
      </c>
      <c r="F78" s="12"/>
      <c r="G78" s="227"/>
      <c r="H78" s="227"/>
      <c r="J78" s="187"/>
      <c r="K78" s="227"/>
      <c r="L78" s="227"/>
      <c r="M78" s="227"/>
      <c r="N78" s="227"/>
      <c r="O78" s="227"/>
      <c r="P78" s="227"/>
      <c r="Q78" s="227"/>
      <c r="R78" s="227"/>
      <c r="S78" s="227"/>
      <c r="T78" s="227"/>
      <c r="U78" s="227"/>
      <c r="V78" s="227"/>
      <c r="W78" s="227"/>
      <c r="X78" s="227"/>
      <c r="Y78" s="227"/>
      <c r="Z78" s="227"/>
      <c r="AA78" s="187"/>
      <c r="AB78" s="46"/>
      <c r="AC78" s="220"/>
      <c r="AQ78" s="133"/>
      <c r="AR78" s="133"/>
      <c r="AS78" s="133"/>
      <c r="AT78" s="133"/>
      <c r="AU78" s="133"/>
      <c r="AV78" s="133"/>
      <c r="AW78" s="133"/>
      <c r="AX78" s="133"/>
      <c r="AY78" s="133"/>
      <c r="AZ78" s="133"/>
    </row>
    <row r="79" spans="1:52" ht="26.1" customHeight="1">
      <c r="A79" s="40"/>
      <c r="B79" s="601" t="s">
        <v>90</v>
      </c>
      <c r="C79" s="598" t="s">
        <v>91</v>
      </c>
      <c r="E79" s="63" t="s">
        <v>92</v>
      </c>
      <c r="F79" s="12"/>
      <c r="G79" s="227"/>
      <c r="H79" s="227"/>
      <c r="J79" s="187"/>
      <c r="K79" s="227"/>
      <c r="L79" s="227"/>
      <c r="M79" s="227"/>
      <c r="N79" s="227"/>
      <c r="O79" s="227"/>
      <c r="P79" s="227"/>
      <c r="Q79" s="227"/>
      <c r="R79" s="227"/>
      <c r="S79" s="227"/>
      <c r="T79" s="227"/>
      <c r="U79" s="227"/>
      <c r="V79" s="227"/>
      <c r="W79" s="227"/>
      <c r="X79" s="227"/>
      <c r="Y79" s="227"/>
      <c r="Z79" s="227"/>
      <c r="AA79" s="187"/>
      <c r="AB79" s="46"/>
      <c r="AC79" s="220"/>
      <c r="AQ79" s="133"/>
      <c r="AR79" s="133"/>
      <c r="AS79" s="133"/>
      <c r="AT79" s="133"/>
      <c r="AU79" s="133"/>
      <c r="AV79" s="133"/>
      <c r="AW79" s="133"/>
      <c r="AX79" s="133"/>
      <c r="AY79" s="133"/>
      <c r="AZ79" s="133"/>
    </row>
    <row r="80" spans="1:52" ht="41.25" customHeight="1">
      <c r="B80" s="601" t="s">
        <v>93</v>
      </c>
      <c r="C80" s="598" t="s">
        <v>94</v>
      </c>
      <c r="E80" s="63" t="s">
        <v>95</v>
      </c>
      <c r="F80" s="12"/>
      <c r="G80" s="227"/>
      <c r="H80" s="227"/>
      <c r="AB80" s="219"/>
      <c r="AC80" s="220"/>
      <c r="AQ80" s="133"/>
      <c r="AR80" s="133"/>
      <c r="AS80" s="133"/>
      <c r="AT80" s="133"/>
      <c r="AU80" s="133"/>
      <c r="AV80" s="133"/>
      <c r="AW80" s="133"/>
      <c r="AX80" s="133"/>
      <c r="AY80" s="133"/>
      <c r="AZ80" s="133"/>
    </row>
    <row r="81" spans="1:52" ht="41.25" customHeight="1">
      <c r="B81" s="68" t="s">
        <v>97</v>
      </c>
      <c r="C81" s="1351" t="s">
        <v>98</v>
      </c>
      <c r="D81" s="1351"/>
      <c r="E81" s="73" t="s">
        <v>96</v>
      </c>
      <c r="F81" s="12"/>
      <c r="G81" s="227"/>
      <c r="H81" s="227"/>
      <c r="AB81" s="219"/>
      <c r="AC81" s="220"/>
      <c r="AQ81" s="133"/>
      <c r="AR81" s="133"/>
      <c r="AS81" s="133"/>
      <c r="AT81" s="133"/>
      <c r="AU81" s="133"/>
      <c r="AV81" s="133"/>
      <c r="AW81" s="133"/>
      <c r="AX81" s="133"/>
      <c r="AY81" s="133"/>
      <c r="AZ81" s="133"/>
    </row>
    <row r="82" spans="1:52" ht="38.25" customHeight="1">
      <c r="B82" s="1532" t="s">
        <v>99</v>
      </c>
      <c r="C82" s="1532"/>
      <c r="D82" s="1532"/>
      <c r="E82" s="1532"/>
      <c r="F82" s="1532"/>
      <c r="G82" s="72"/>
      <c r="H82" s="72"/>
      <c r="AB82" s="219"/>
      <c r="AC82" s="220"/>
      <c r="AQ82" s="133"/>
      <c r="AR82" s="133"/>
      <c r="AS82" s="133"/>
      <c r="AT82" s="133"/>
      <c r="AU82" s="133"/>
      <c r="AV82" s="133"/>
      <c r="AW82" s="133"/>
      <c r="AX82" s="133"/>
      <c r="AY82" s="133"/>
      <c r="AZ82" s="133"/>
    </row>
    <row r="83" spans="1:52" ht="42.75" customHeight="1">
      <c r="A83" s="68">
        <v>7</v>
      </c>
      <c r="B83" s="1532" t="s">
        <v>104</v>
      </c>
      <c r="C83" s="1532"/>
      <c r="D83" s="1532"/>
      <c r="E83" s="1532"/>
      <c r="F83" s="1532"/>
      <c r="G83" s="72"/>
      <c r="H83" s="72"/>
      <c r="AB83" s="219"/>
      <c r="AC83" s="220"/>
      <c r="AQ83" s="133"/>
      <c r="AR83" s="133"/>
      <c r="AS83" s="133"/>
      <c r="AT83" s="133"/>
      <c r="AU83" s="133"/>
      <c r="AV83" s="133"/>
      <c r="AW83" s="133"/>
      <c r="AX83" s="133"/>
      <c r="AY83" s="133"/>
      <c r="AZ83" s="133"/>
    </row>
    <row r="84" spans="1:52" ht="46.5" customHeight="1">
      <c r="A84" s="68">
        <v>8</v>
      </c>
      <c r="B84" s="1532" t="s">
        <v>105</v>
      </c>
      <c r="C84" s="1532"/>
      <c r="D84" s="1532"/>
      <c r="E84" s="1532"/>
      <c r="F84" s="1532"/>
      <c r="G84" s="72"/>
      <c r="H84" s="72"/>
      <c r="AB84" s="219"/>
      <c r="AC84" s="220"/>
      <c r="AQ84" s="133"/>
      <c r="AR84" s="133"/>
      <c r="AS84" s="133"/>
      <c r="AT84" s="133"/>
      <c r="AU84" s="133"/>
      <c r="AV84" s="133"/>
      <c r="AW84" s="133"/>
      <c r="AX84" s="133"/>
      <c r="AY84" s="133"/>
      <c r="AZ84" s="133"/>
    </row>
    <row r="85" spans="1:52" ht="49.5" customHeight="1">
      <c r="A85" s="68">
        <v>9</v>
      </c>
      <c r="B85" s="1532" t="s">
        <v>106</v>
      </c>
      <c r="C85" s="1532"/>
      <c r="D85" s="1532"/>
      <c r="E85" s="1532"/>
      <c r="F85" s="1532"/>
      <c r="G85" s="72"/>
      <c r="H85" s="72"/>
      <c r="AB85" s="219"/>
      <c r="AC85" s="220"/>
      <c r="AQ85" s="133"/>
      <c r="AR85" s="133"/>
      <c r="AS85" s="133"/>
      <c r="AT85" s="133"/>
      <c r="AU85" s="133"/>
      <c r="AV85" s="133"/>
      <c r="AW85" s="133"/>
      <c r="AX85" s="133"/>
      <c r="AY85" s="133"/>
      <c r="AZ85" s="133"/>
    </row>
    <row r="86" spans="1:52" ht="42.75" customHeight="1">
      <c r="A86" s="68">
        <v>10</v>
      </c>
      <c r="B86" s="1532" t="s">
        <v>107</v>
      </c>
      <c r="C86" s="1532"/>
      <c r="D86" s="1532"/>
      <c r="E86" s="1532"/>
      <c r="F86" s="1532"/>
      <c r="G86" s="72"/>
      <c r="H86" s="72"/>
      <c r="AB86" s="219"/>
      <c r="AC86" s="220"/>
      <c r="AQ86" s="133"/>
      <c r="AR86" s="133"/>
      <c r="AS86" s="133"/>
      <c r="AT86" s="133"/>
      <c r="AU86" s="133"/>
      <c r="AV86" s="133"/>
      <c r="AW86" s="133"/>
      <c r="AX86" s="133"/>
      <c r="AY86" s="133"/>
      <c r="AZ86" s="133"/>
    </row>
    <row r="87" spans="1:52" ht="26.25" customHeight="1">
      <c r="A87" s="68">
        <v>11</v>
      </c>
      <c r="B87" s="1532" t="s">
        <v>108</v>
      </c>
      <c r="C87" s="1532"/>
      <c r="D87" s="1532"/>
      <c r="E87" s="1532"/>
      <c r="F87" s="1532"/>
      <c r="G87" s="72"/>
      <c r="H87" s="72"/>
      <c r="AB87" s="219"/>
      <c r="AC87" s="220"/>
      <c r="AQ87" s="133"/>
      <c r="AR87" s="133"/>
      <c r="AS87" s="133"/>
      <c r="AT87" s="133"/>
      <c r="AU87" s="133"/>
      <c r="AV87" s="133"/>
      <c r="AW87" s="133"/>
      <c r="AX87" s="133"/>
      <c r="AY87" s="133"/>
      <c r="AZ87" s="133"/>
    </row>
    <row r="88" spans="1:52" ht="57.75" customHeight="1">
      <c r="A88" s="630">
        <v>12</v>
      </c>
      <c r="B88" s="1561" t="s">
        <v>330</v>
      </c>
      <c r="C88" s="1561"/>
      <c r="D88" s="1561"/>
      <c r="E88" s="1561"/>
      <c r="F88" s="1561"/>
      <c r="K88" s="456">
        <f>'Names of Bidder'!J6</f>
        <v>2</v>
      </c>
      <c r="AB88" s="219"/>
      <c r="AC88" s="220"/>
      <c r="AQ88" s="133"/>
      <c r="AR88" s="133"/>
      <c r="AS88" s="133"/>
      <c r="AT88" s="133"/>
      <c r="AU88" s="133"/>
      <c r="AV88" s="133"/>
      <c r="AW88" s="133"/>
      <c r="AX88" s="133"/>
      <c r="AY88" s="133"/>
      <c r="AZ88" s="133"/>
    </row>
    <row r="89" spans="1:52" ht="63.75" customHeight="1">
      <c r="A89" s="68">
        <v>13</v>
      </c>
      <c r="B89" s="1532"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89" s="1532"/>
      <c r="D89" s="1532"/>
      <c r="E89" s="1532"/>
      <c r="F89" s="1532"/>
      <c r="H89" s="72"/>
      <c r="K89" s="457">
        <f>'Names of Bidder'!J15</f>
        <v>2</v>
      </c>
      <c r="AB89" s="219"/>
      <c r="AC89" s="220"/>
      <c r="AQ89" s="133"/>
      <c r="AR89" s="133"/>
      <c r="AS89" s="133"/>
      <c r="AT89" s="133"/>
      <c r="AU89" s="133"/>
      <c r="AV89" s="133"/>
      <c r="AW89" s="133"/>
      <c r="AX89" s="133"/>
      <c r="AY89" s="133"/>
      <c r="AZ89" s="133"/>
    </row>
    <row r="90" spans="1:52" ht="84" customHeight="1">
      <c r="A90" s="68">
        <v>14</v>
      </c>
      <c r="B90" s="1532" t="s">
        <v>300</v>
      </c>
      <c r="C90" s="1532"/>
      <c r="D90" s="1532"/>
      <c r="E90" s="1532"/>
      <c r="F90" s="1532"/>
      <c r="G90" s="72"/>
      <c r="H90" s="72"/>
      <c r="AB90" s="219"/>
      <c r="AC90" s="220"/>
      <c r="AQ90" s="133"/>
      <c r="AR90" s="133"/>
      <c r="AS90" s="133"/>
      <c r="AT90" s="133"/>
      <c r="AU90" s="133"/>
      <c r="AV90" s="133"/>
      <c r="AW90" s="133"/>
      <c r="AX90" s="133"/>
      <c r="AY90" s="133"/>
      <c r="AZ90" s="133"/>
    </row>
    <row r="91" spans="1:52" ht="14.25" customHeight="1">
      <c r="A91" s="75"/>
      <c r="B91" s="16" t="str">
        <f>IF(ISERROR("Dated this " &amp; AI6 &amp; LOOKUP(AI6,AG1:AG39,AH1:AH39) &amp; " day of " &amp; AI8 &amp; " " &amp;AI9), "", "Dated this " &amp; AI6 &amp; LOOKUP(AI6,AG1:AG39,AH1:AH39) &amp; " day of " &amp; AI8 &amp; " " &amp;AI9)</f>
        <v/>
      </c>
      <c r="E91" s="74"/>
      <c r="F91" s="74"/>
      <c r="G91" s="47"/>
      <c r="H91" s="47"/>
      <c r="AB91" s="219"/>
      <c r="AC91" s="220"/>
      <c r="AQ91" s="133"/>
      <c r="AR91" s="133"/>
      <c r="AS91" s="133"/>
      <c r="AT91" s="133"/>
      <c r="AU91" s="133"/>
      <c r="AV91" s="133"/>
      <c r="AW91" s="133"/>
      <c r="AX91" s="133"/>
      <c r="AY91" s="133"/>
      <c r="AZ91" s="133"/>
    </row>
    <row r="92" spans="1:52" ht="30" customHeight="1">
      <c r="A92" s="75"/>
      <c r="B92" s="25" t="s">
        <v>301</v>
      </c>
      <c r="C92" s="12"/>
      <c r="D92" s="19"/>
      <c r="E92" s="19"/>
      <c r="F92" s="19"/>
      <c r="G92" s="58"/>
      <c r="H92" s="58"/>
      <c r="AB92" s="219"/>
      <c r="AC92" s="220"/>
      <c r="AQ92" s="133"/>
      <c r="AR92" s="133"/>
      <c r="AS92" s="133"/>
      <c r="AT92" s="133"/>
      <c r="AU92" s="133"/>
      <c r="AV92" s="133"/>
      <c r="AW92" s="133"/>
      <c r="AX92" s="133"/>
      <c r="AY92" s="133"/>
      <c r="AZ92" s="133"/>
    </row>
    <row r="93" spans="1:52" ht="15.95" customHeight="1">
      <c r="A93" s="75"/>
      <c r="B93" s="43"/>
      <c r="C93" s="19"/>
      <c r="D93" s="19"/>
      <c r="E93" s="19"/>
      <c r="F93" s="19"/>
      <c r="G93" s="58"/>
      <c r="H93" s="58"/>
      <c r="AB93" s="219"/>
      <c r="AC93" s="220"/>
      <c r="AQ93" s="133"/>
      <c r="AR93" s="133"/>
      <c r="AS93" s="133"/>
      <c r="AT93" s="133"/>
      <c r="AU93" s="133"/>
      <c r="AV93" s="133"/>
      <c r="AW93" s="133"/>
      <c r="AX93" s="133"/>
      <c r="AY93" s="133"/>
      <c r="AZ93" s="133"/>
    </row>
    <row r="94" spans="1:52" ht="21" customHeight="1">
      <c r="A94" s="75"/>
      <c r="B94" s="43"/>
      <c r="C94" s="19"/>
      <c r="D94" s="19"/>
      <c r="F94" s="32" t="s">
        <v>302</v>
      </c>
      <c r="G94" s="76"/>
      <c r="H94" s="76"/>
      <c r="AB94" s="219"/>
      <c r="AC94" s="220"/>
      <c r="AQ94" s="133"/>
      <c r="AR94" s="133"/>
      <c r="AS94" s="133"/>
      <c r="AT94" s="133"/>
      <c r="AU94" s="133"/>
      <c r="AV94" s="133"/>
      <c r="AW94" s="133"/>
      <c r="AX94" s="133"/>
      <c r="AY94" s="133"/>
      <c r="AZ94" s="133"/>
    </row>
    <row r="95" spans="1:52" ht="21" customHeight="1">
      <c r="A95" s="75"/>
      <c r="B95" s="43"/>
      <c r="C95" s="19"/>
      <c r="F95" s="32" t="str">
        <f>"For and on behalf of " &amp; 'Attach 3(JV)'!B9</f>
        <v>For and on behalf of 0</v>
      </c>
      <c r="G95" s="76"/>
      <c r="H95" s="76"/>
      <c r="AB95" s="219"/>
      <c r="AC95" s="220"/>
      <c r="AQ95" s="133"/>
      <c r="AR95" s="133"/>
      <c r="AS95" s="133"/>
      <c r="AT95" s="133"/>
      <c r="AU95" s="133"/>
      <c r="AV95" s="133"/>
      <c r="AW95" s="133"/>
      <c r="AX95" s="133"/>
      <c r="AY95" s="133"/>
      <c r="AZ95" s="133"/>
    </row>
    <row r="96" spans="1:52" ht="27.95" customHeight="1">
      <c r="A96" s="64"/>
      <c r="D96" s="41"/>
      <c r="E96" s="41"/>
      <c r="F96" s="25"/>
      <c r="G96" s="66"/>
      <c r="H96" s="66"/>
      <c r="AQ96" s="133"/>
      <c r="AR96" s="133"/>
      <c r="AS96" s="133"/>
      <c r="AT96" s="133"/>
      <c r="AU96" s="133"/>
      <c r="AV96" s="133"/>
      <c r="AW96" s="133"/>
      <c r="AX96" s="133"/>
      <c r="AY96" s="133"/>
      <c r="AZ96" s="133"/>
    </row>
    <row r="97" spans="1:52" ht="27.95" customHeight="1">
      <c r="A97" s="62" t="s">
        <v>6</v>
      </c>
      <c r="B97" s="23"/>
      <c r="C97" s="158" t="str">
        <f>'Attach 3(JV)'!B24</f>
        <v>--</v>
      </c>
      <c r="E97" s="41" t="s">
        <v>4</v>
      </c>
      <c r="F97" s="461" t="str">
        <f>'Attach 3(JV)'!E24</f>
        <v/>
      </c>
      <c r="G97" s="67"/>
      <c r="H97" s="67"/>
      <c r="AQ97" s="133"/>
      <c r="AR97" s="133"/>
      <c r="AS97" s="133"/>
      <c r="AT97" s="133"/>
      <c r="AU97" s="133"/>
      <c r="AV97" s="133"/>
      <c r="AW97" s="133"/>
      <c r="AX97" s="133"/>
      <c r="AY97" s="133"/>
      <c r="AZ97" s="133"/>
    </row>
    <row r="98" spans="1:52" ht="27.95" customHeight="1">
      <c r="A98" s="62" t="s">
        <v>7</v>
      </c>
      <c r="B98" s="23"/>
      <c r="C98" s="259" t="str">
        <f>'Attach 3(JV)'!B25</f>
        <v/>
      </c>
      <c r="E98" s="41" t="s">
        <v>5</v>
      </c>
      <c r="F98" s="461" t="str">
        <f>'Attach 3(JV)'!E25</f>
        <v/>
      </c>
      <c r="G98" s="67"/>
      <c r="H98" s="67"/>
      <c r="AQ98" s="133"/>
      <c r="AR98" s="133"/>
      <c r="AS98" s="133"/>
      <c r="AT98" s="133"/>
      <c r="AU98" s="133"/>
      <c r="AV98" s="133"/>
      <c r="AW98" s="133"/>
      <c r="AX98" s="133"/>
      <c r="AY98" s="133"/>
      <c r="AZ98" s="133"/>
    </row>
    <row r="99" spans="1:52" ht="27.95" customHeight="1">
      <c r="D99" s="41"/>
      <c r="E99" s="41"/>
      <c r="AQ99" s="133"/>
      <c r="AR99" s="133"/>
      <c r="AS99" s="133"/>
      <c r="AT99" s="133"/>
      <c r="AU99" s="133"/>
      <c r="AV99" s="133"/>
      <c r="AW99" s="133"/>
      <c r="AX99" s="133"/>
      <c r="AY99" s="133"/>
      <c r="AZ99" s="133"/>
    </row>
    <row r="100" spans="1:52" ht="6.75" customHeight="1">
      <c r="A100" s="62"/>
      <c r="B100" s="23"/>
      <c r="C100" s="52"/>
      <c r="E100" s="41"/>
      <c r="AQ100" s="133"/>
      <c r="AR100" s="133"/>
      <c r="AS100" s="133"/>
      <c r="AT100" s="133"/>
      <c r="AU100" s="133"/>
      <c r="AV100" s="133"/>
      <c r="AW100" s="133"/>
      <c r="AX100" s="133"/>
      <c r="AY100" s="133"/>
      <c r="AZ100" s="133"/>
    </row>
    <row r="101" spans="1:52" ht="39.950000000000003" hidden="1" customHeight="1">
      <c r="A101" s="1555" t="s">
        <v>397</v>
      </c>
      <c r="B101" s="1555"/>
      <c r="C101" s="1555"/>
      <c r="D101" s="1555"/>
      <c r="E101" s="1555"/>
      <c r="F101" s="1555"/>
      <c r="AQ101" s="133"/>
      <c r="AR101" s="133"/>
      <c r="AS101" s="133"/>
      <c r="AT101" s="133"/>
      <c r="AU101" s="133"/>
      <c r="AV101" s="133"/>
      <c r="AW101" s="133"/>
      <c r="AX101" s="133"/>
      <c r="AY101" s="133"/>
      <c r="AZ101" s="133"/>
    </row>
    <row r="102" spans="1:52" ht="16.5" customHeight="1">
      <c r="A102" s="1556"/>
      <c r="B102" s="1556"/>
      <c r="D102" s="228"/>
      <c r="E102" s="111"/>
      <c r="F102" s="111"/>
      <c r="G102" s="202"/>
      <c r="AQ102" s="133"/>
      <c r="AR102" s="133"/>
      <c r="AS102" s="133"/>
      <c r="AT102" s="133"/>
      <c r="AU102" s="133"/>
      <c r="AV102" s="133"/>
      <c r="AW102" s="133"/>
      <c r="AX102" s="133"/>
      <c r="AY102" s="133"/>
      <c r="AZ102" s="133"/>
    </row>
    <row r="103" spans="1:52" ht="9.75" customHeight="1">
      <c r="B103" s="32"/>
      <c r="C103" s="52"/>
      <c r="E103" s="32"/>
      <c r="AQ103" s="133"/>
      <c r="AR103" s="133"/>
      <c r="AS103" s="133"/>
      <c r="AT103" s="133"/>
      <c r="AU103" s="133"/>
      <c r="AV103" s="133"/>
      <c r="AW103" s="133"/>
      <c r="AX103" s="133"/>
      <c r="AY103" s="133"/>
      <c r="AZ103" s="133"/>
    </row>
    <row r="104" spans="1:52" ht="27.95" hidden="1" customHeight="1">
      <c r="A104" s="41" t="e">
        <f>IF(AND(H30="JV (Joint Venture)",H31=1), "", "Printed Name :")</f>
        <v>#REF!</v>
      </c>
      <c r="B104" s="1557"/>
      <c r="C104" s="1557"/>
      <c r="E104" s="41" t="s">
        <v>4</v>
      </c>
      <c r="F104" s="261"/>
      <c r="H104" s="284"/>
      <c r="AQ104" s="133"/>
      <c r="AR104" s="133"/>
      <c r="AS104" s="133"/>
      <c r="AT104" s="133"/>
      <c r="AU104" s="133"/>
      <c r="AV104" s="133"/>
      <c r="AW104" s="133"/>
      <c r="AX104" s="133"/>
      <c r="AY104" s="133"/>
      <c r="AZ104" s="133"/>
    </row>
    <row r="105" spans="1:52" ht="27.95" hidden="1" customHeight="1">
      <c r="A105" s="41" t="e">
        <f>IF(AND(H30="JV (Joint Venture)",H31=1), "", "Designation :")</f>
        <v>#REF!</v>
      </c>
      <c r="B105" s="1557"/>
      <c r="C105" s="1557"/>
      <c r="E105" s="41" t="s">
        <v>5</v>
      </c>
      <c r="F105" s="261"/>
      <c r="AQ105" s="133"/>
      <c r="AR105" s="133"/>
      <c r="AS105" s="133"/>
      <c r="AT105" s="133"/>
      <c r="AU105" s="133"/>
      <c r="AV105" s="133"/>
      <c r="AW105" s="133"/>
      <c r="AX105" s="133"/>
      <c r="AY105" s="133"/>
      <c r="AZ105" s="133"/>
    </row>
    <row r="106" spans="1:52" ht="27.95" customHeight="1">
      <c r="B106" s="32"/>
      <c r="C106" s="52"/>
      <c r="E106" s="32"/>
      <c r="F106" s="29"/>
      <c r="AQ106" s="133"/>
      <c r="AR106" s="133"/>
      <c r="AS106" s="133"/>
      <c r="AT106" s="133"/>
      <c r="AU106" s="133"/>
      <c r="AV106" s="133"/>
      <c r="AW106" s="133"/>
      <c r="AX106" s="133"/>
      <c r="AY106" s="133"/>
      <c r="AZ106" s="133"/>
    </row>
    <row r="107" spans="1:52" ht="33" customHeight="1">
      <c r="A107" s="88" t="s">
        <v>127</v>
      </c>
      <c r="B107" s="67"/>
      <c r="C107" s="87"/>
      <c r="D107" s="29"/>
      <c r="E107" s="76"/>
      <c r="F107" s="229"/>
      <c r="AQ107" s="133"/>
      <c r="AR107" s="133"/>
      <c r="AS107" s="133"/>
      <c r="AT107" s="133"/>
      <c r="AU107" s="133"/>
      <c r="AV107" s="133"/>
      <c r="AW107" s="133"/>
      <c r="AX107" s="133"/>
      <c r="AY107" s="133"/>
      <c r="AZ107" s="133"/>
    </row>
    <row r="108" spans="1:52" s="11" customFormat="1" ht="21" customHeight="1">
      <c r="A108" s="1553" t="s">
        <v>171</v>
      </c>
      <c r="B108" s="1553"/>
      <c r="C108" s="1553"/>
      <c r="D108" s="1551"/>
      <c r="E108" s="1551"/>
      <c r="F108" s="1551"/>
      <c r="G108" s="29"/>
      <c r="H108" s="29"/>
      <c r="I108" s="42"/>
      <c r="J108" s="42"/>
      <c r="K108" s="214"/>
      <c r="L108" s="214"/>
      <c r="M108" s="214"/>
      <c r="N108" s="214"/>
      <c r="O108" s="214"/>
      <c r="P108" s="214"/>
      <c r="Q108" s="214"/>
      <c r="R108" s="214"/>
      <c r="S108" s="214"/>
      <c r="T108" s="214"/>
      <c r="U108" s="214"/>
      <c r="V108" s="214"/>
      <c r="W108" s="214"/>
      <c r="X108" s="214"/>
      <c r="Y108" s="214"/>
      <c r="Z108" s="214"/>
      <c r="AA108" s="42"/>
      <c r="AB108" s="45"/>
      <c r="AC108" s="45"/>
      <c r="AD108" s="216"/>
      <c r="AE108" s="216"/>
      <c r="AF108" s="42"/>
      <c r="AG108" s="42"/>
      <c r="AH108" s="42"/>
      <c r="AI108" s="42"/>
      <c r="AJ108" s="42"/>
      <c r="AK108" s="42"/>
      <c r="AL108" s="42"/>
      <c r="AM108" s="42"/>
      <c r="AN108" s="42"/>
      <c r="AO108" s="42"/>
      <c r="AP108" s="42"/>
      <c r="AQ108" s="131"/>
      <c r="AR108" s="131"/>
      <c r="AS108" s="131"/>
      <c r="AT108" s="131"/>
      <c r="AU108" s="131"/>
      <c r="AV108" s="131"/>
      <c r="AW108" s="131"/>
      <c r="AX108" s="131"/>
      <c r="AY108" s="131"/>
      <c r="AZ108" s="131"/>
    </row>
    <row r="109" spans="1:52" s="11" customFormat="1" ht="21" customHeight="1">
      <c r="A109" s="1554"/>
      <c r="B109" s="1554"/>
      <c r="C109" s="1554"/>
      <c r="D109" s="1551"/>
      <c r="E109" s="1551"/>
      <c r="F109" s="1551"/>
      <c r="G109" s="29"/>
      <c r="H109" s="29"/>
      <c r="I109" s="42"/>
      <c r="J109" s="42"/>
      <c r="K109" s="214"/>
      <c r="L109" s="214"/>
      <c r="M109" s="214"/>
      <c r="N109" s="214"/>
      <c r="O109" s="214"/>
      <c r="P109" s="214"/>
      <c r="Q109" s="214"/>
      <c r="R109" s="214"/>
      <c r="S109" s="214"/>
      <c r="T109" s="214"/>
      <c r="U109" s="214"/>
      <c r="V109" s="214"/>
      <c r="W109" s="214"/>
      <c r="X109" s="214"/>
      <c r="Y109" s="214"/>
      <c r="Z109" s="214"/>
      <c r="AA109" s="42"/>
      <c r="AB109" s="45"/>
      <c r="AC109" s="45"/>
      <c r="AD109" s="216"/>
      <c r="AE109" s="216"/>
      <c r="AF109" s="42"/>
      <c r="AG109" s="42"/>
      <c r="AH109" s="42"/>
      <c r="AI109" s="42"/>
      <c r="AJ109" s="42"/>
      <c r="AK109" s="42"/>
      <c r="AL109" s="42"/>
      <c r="AM109" s="42"/>
      <c r="AN109" s="42"/>
      <c r="AO109" s="42"/>
      <c r="AP109" s="42"/>
      <c r="AQ109" s="131"/>
      <c r="AR109" s="131"/>
      <c r="AS109" s="131"/>
      <c r="AT109" s="131"/>
      <c r="AU109" s="131"/>
      <c r="AV109" s="131"/>
      <c r="AW109" s="131"/>
      <c r="AX109" s="131"/>
      <c r="AY109" s="131"/>
      <c r="AZ109" s="131"/>
    </row>
    <row r="110" spans="1:52" s="11" customFormat="1" ht="21" customHeight="1">
      <c r="A110" s="1552"/>
      <c r="B110" s="1552"/>
      <c r="C110" s="1552"/>
      <c r="D110" s="1551"/>
      <c r="E110" s="1551"/>
      <c r="F110" s="1551"/>
      <c r="G110" s="29"/>
      <c r="H110" s="29"/>
      <c r="I110" s="42"/>
      <c r="J110" s="42"/>
      <c r="K110" s="214"/>
      <c r="L110" s="214"/>
      <c r="M110" s="214"/>
      <c r="N110" s="214"/>
      <c r="O110" s="214"/>
      <c r="P110" s="214"/>
      <c r="Q110" s="214"/>
      <c r="R110" s="214"/>
      <c r="S110" s="214"/>
      <c r="T110" s="214"/>
      <c r="U110" s="214"/>
      <c r="V110" s="214"/>
      <c r="W110" s="214"/>
      <c r="X110" s="214"/>
      <c r="Y110" s="214"/>
      <c r="Z110" s="214"/>
      <c r="AA110" s="42"/>
      <c r="AB110" s="45"/>
      <c r="AC110" s="45"/>
      <c r="AD110" s="216"/>
      <c r="AE110" s="216"/>
      <c r="AF110" s="42"/>
      <c r="AG110" s="42"/>
      <c r="AH110" s="42"/>
      <c r="AI110" s="42"/>
      <c r="AJ110" s="42"/>
      <c r="AK110" s="42"/>
      <c r="AL110" s="42"/>
      <c r="AM110" s="42"/>
      <c r="AN110" s="42"/>
      <c r="AO110" s="42"/>
      <c r="AP110" s="42"/>
      <c r="AQ110" s="131"/>
      <c r="AR110" s="131"/>
      <c r="AS110" s="131"/>
      <c r="AT110" s="131"/>
      <c r="AU110" s="131"/>
      <c r="AV110" s="131"/>
      <c r="AW110" s="131"/>
      <c r="AX110" s="131"/>
      <c r="AY110" s="131"/>
      <c r="AZ110" s="131"/>
    </row>
    <row r="111" spans="1:52" s="11" customFormat="1" ht="21" customHeight="1">
      <c r="A111" s="1560" t="s">
        <v>172</v>
      </c>
      <c r="B111" s="1560"/>
      <c r="C111" s="1560"/>
      <c r="D111" s="1551"/>
      <c r="E111" s="1551"/>
      <c r="F111" s="1551"/>
      <c r="G111" s="29"/>
      <c r="H111" s="29"/>
      <c r="I111" s="42"/>
      <c r="J111" s="42"/>
      <c r="K111" s="214"/>
      <c r="L111" s="214"/>
      <c r="M111" s="214"/>
      <c r="N111" s="214"/>
      <c r="O111" s="214"/>
      <c r="P111" s="214"/>
      <c r="Q111" s="214"/>
      <c r="R111" s="214"/>
      <c r="S111" s="214"/>
      <c r="T111" s="214"/>
      <c r="U111" s="214"/>
      <c r="V111" s="214"/>
      <c r="W111" s="214"/>
      <c r="X111" s="214"/>
      <c r="Y111" s="214"/>
      <c r="Z111" s="214"/>
      <c r="AA111" s="42"/>
      <c r="AB111" s="45"/>
      <c r="AC111" s="45"/>
      <c r="AD111" s="216"/>
      <c r="AE111" s="216"/>
      <c r="AF111" s="42"/>
      <c r="AG111" s="42"/>
      <c r="AH111" s="42"/>
      <c r="AI111" s="42"/>
      <c r="AJ111" s="42"/>
      <c r="AK111" s="42"/>
      <c r="AL111" s="42"/>
      <c r="AM111" s="42"/>
      <c r="AN111" s="42"/>
      <c r="AO111" s="42"/>
      <c r="AP111" s="42"/>
      <c r="AQ111" s="131"/>
      <c r="AR111" s="131"/>
      <c r="AS111" s="131"/>
      <c r="AT111" s="131"/>
      <c r="AU111" s="131"/>
      <c r="AV111" s="131"/>
      <c r="AW111" s="131"/>
      <c r="AX111" s="131"/>
      <c r="AY111" s="131"/>
      <c r="AZ111" s="131"/>
    </row>
    <row r="112" spans="1:52" s="11" customFormat="1" ht="21" customHeight="1">
      <c r="A112" s="1560" t="s">
        <v>173</v>
      </c>
      <c r="B112" s="1560"/>
      <c r="C112" s="1560"/>
      <c r="D112" s="1551"/>
      <c r="E112" s="1551"/>
      <c r="F112" s="1551"/>
      <c r="G112" s="29"/>
      <c r="H112" s="29"/>
      <c r="I112" s="42"/>
      <c r="J112" s="42"/>
      <c r="K112" s="214"/>
      <c r="L112" s="214"/>
      <c r="M112" s="214"/>
      <c r="N112" s="214"/>
      <c r="O112" s="214"/>
      <c r="P112" s="214"/>
      <c r="Q112" s="214"/>
      <c r="R112" s="214"/>
      <c r="S112" s="214"/>
      <c r="T112" s="214"/>
      <c r="U112" s="214"/>
      <c r="V112" s="214"/>
      <c r="W112" s="214"/>
      <c r="X112" s="214"/>
      <c r="Y112" s="214"/>
      <c r="Z112" s="214"/>
      <c r="AA112" s="42"/>
      <c r="AB112" s="45"/>
      <c r="AC112" s="45"/>
      <c r="AD112" s="216"/>
      <c r="AE112" s="216"/>
      <c r="AF112" s="42"/>
      <c r="AG112" s="42"/>
      <c r="AH112" s="42"/>
      <c r="AI112" s="42"/>
      <c r="AJ112" s="42"/>
      <c r="AK112" s="42"/>
      <c r="AL112" s="42"/>
      <c r="AM112" s="42"/>
      <c r="AN112" s="42"/>
      <c r="AO112" s="42"/>
      <c r="AP112" s="42"/>
      <c r="AQ112" s="131"/>
      <c r="AR112" s="131"/>
      <c r="AS112" s="131"/>
      <c r="AT112" s="131"/>
      <c r="AU112" s="131"/>
      <c r="AV112" s="131"/>
      <c r="AW112" s="131"/>
      <c r="AX112" s="131"/>
      <c r="AY112" s="131"/>
      <c r="AZ112" s="131"/>
    </row>
    <row r="113" spans="1:52" s="11" customFormat="1" ht="52.5" customHeight="1">
      <c r="A113" s="1560" t="s">
        <v>174</v>
      </c>
      <c r="B113" s="1560"/>
      <c r="C113" s="1560"/>
      <c r="D113" s="1551"/>
      <c r="E113" s="1551"/>
      <c r="F113" s="1551"/>
      <c r="G113" s="77"/>
      <c r="H113" s="77"/>
      <c r="I113" s="42"/>
      <c r="J113" s="42"/>
      <c r="K113" s="214"/>
      <c r="L113" s="214"/>
      <c r="M113" s="214"/>
      <c r="N113" s="214"/>
      <c r="O113" s="214"/>
      <c r="P113" s="214"/>
      <c r="Q113" s="214"/>
      <c r="R113" s="214"/>
      <c r="S113" s="214"/>
      <c r="T113" s="214"/>
      <c r="U113" s="214"/>
      <c r="V113" s="214"/>
      <c r="W113" s="214"/>
      <c r="X113" s="214"/>
      <c r="Y113" s="214"/>
      <c r="Z113" s="214"/>
      <c r="AA113" s="42"/>
      <c r="AB113" s="45"/>
      <c r="AC113" s="45"/>
      <c r="AD113" s="216"/>
      <c r="AE113" s="216"/>
      <c r="AF113" s="42"/>
      <c r="AG113" s="42"/>
      <c r="AH113" s="42"/>
      <c r="AI113" s="42"/>
      <c r="AJ113" s="42"/>
      <c r="AK113" s="42"/>
      <c r="AL113" s="42"/>
      <c r="AM113" s="42"/>
      <c r="AN113" s="42"/>
      <c r="AO113" s="42"/>
      <c r="AP113" s="42"/>
      <c r="AQ113" s="131"/>
      <c r="AR113" s="131"/>
      <c r="AS113" s="131"/>
      <c r="AT113" s="131"/>
      <c r="AU113" s="131"/>
      <c r="AV113" s="131"/>
      <c r="AW113" s="131"/>
      <c r="AX113" s="131"/>
      <c r="AY113" s="131"/>
      <c r="AZ113" s="131"/>
    </row>
    <row r="114" spans="1:52" s="11" customFormat="1" ht="21" customHeight="1">
      <c r="A114" s="1553" t="s">
        <v>175</v>
      </c>
      <c r="B114" s="1553"/>
      <c r="C114" s="1553"/>
      <c r="D114" s="1551"/>
      <c r="E114" s="1551"/>
      <c r="F114" s="1551"/>
      <c r="G114" s="29"/>
      <c r="H114" s="29"/>
      <c r="I114" s="42"/>
      <c r="J114" s="42"/>
      <c r="K114" s="214"/>
      <c r="L114" s="214"/>
      <c r="M114" s="214"/>
      <c r="N114" s="214"/>
      <c r="O114" s="214"/>
      <c r="P114" s="214"/>
      <c r="Q114" s="214"/>
      <c r="R114" s="214"/>
      <c r="S114" s="214"/>
      <c r="T114" s="214"/>
      <c r="U114" s="214"/>
      <c r="V114" s="214"/>
      <c r="W114" s="214"/>
      <c r="X114" s="214"/>
      <c r="Y114" s="214"/>
      <c r="Z114" s="214"/>
      <c r="AA114" s="42"/>
      <c r="AB114" s="45"/>
      <c r="AC114" s="45"/>
      <c r="AD114" s="216"/>
      <c r="AE114" s="216"/>
      <c r="AF114" s="42"/>
      <c r="AG114" s="42"/>
      <c r="AH114" s="42"/>
      <c r="AI114" s="42"/>
      <c r="AJ114" s="42"/>
      <c r="AK114" s="42"/>
      <c r="AL114" s="42"/>
      <c r="AM114" s="42"/>
      <c r="AN114" s="42"/>
      <c r="AO114" s="42"/>
      <c r="AP114" s="42"/>
    </row>
    <row r="115" spans="1:52" s="11" customFormat="1" ht="21" customHeight="1">
      <c r="A115" s="1554"/>
      <c r="B115" s="1554"/>
      <c r="C115" s="1554"/>
      <c r="D115" s="1551"/>
      <c r="E115" s="1551"/>
      <c r="F115" s="1551"/>
      <c r="G115" s="29"/>
      <c r="H115" s="29"/>
      <c r="I115" s="42"/>
      <c r="J115" s="42"/>
      <c r="K115" s="214"/>
      <c r="L115" s="214"/>
      <c r="M115" s="214"/>
      <c r="N115" s="214"/>
      <c r="O115" s="214"/>
      <c r="P115" s="214"/>
      <c r="Q115" s="214"/>
      <c r="R115" s="214"/>
      <c r="S115" s="214"/>
      <c r="T115" s="214"/>
      <c r="U115" s="214"/>
      <c r="V115" s="214"/>
      <c r="W115" s="214"/>
      <c r="X115" s="214"/>
      <c r="Y115" s="214"/>
      <c r="Z115" s="214"/>
      <c r="AA115" s="42"/>
      <c r="AB115" s="45"/>
      <c r="AC115" s="45"/>
      <c r="AD115" s="216"/>
      <c r="AE115" s="216"/>
      <c r="AF115" s="42"/>
      <c r="AG115" s="42"/>
      <c r="AH115" s="42"/>
      <c r="AI115" s="42"/>
      <c r="AJ115" s="42"/>
      <c r="AK115" s="42"/>
      <c r="AL115" s="42"/>
      <c r="AM115" s="42"/>
      <c r="AN115" s="42"/>
      <c r="AO115" s="42"/>
      <c r="AP115" s="42"/>
    </row>
    <row r="116" spans="1:52">
      <c r="A116" s="1552"/>
      <c r="B116" s="1552"/>
      <c r="C116" s="1552"/>
      <c r="D116" s="1551"/>
      <c r="E116" s="1551"/>
      <c r="F116" s="1551"/>
    </row>
    <row r="117" spans="1:52">
      <c r="A117" s="120"/>
      <c r="B117" s="120"/>
      <c r="C117" s="120"/>
      <c r="D117" s="121"/>
      <c r="E117" s="121"/>
      <c r="F117" s="121"/>
    </row>
    <row r="118" spans="1:52" ht="47.25" customHeight="1">
      <c r="A118" s="1559" t="str">
        <f>H118&amp;I118&amp;J118</f>
        <v/>
      </c>
      <c r="B118" s="1559"/>
      <c r="C118" s="1559"/>
      <c r="D118" s="1559"/>
      <c r="E118" s="1559"/>
      <c r="F118" s="1559"/>
      <c r="H118" s="267"/>
      <c r="I118" s="268"/>
      <c r="J118" s="268"/>
    </row>
  </sheetData>
  <sheetProtection algorithmName="SHA-512" hashValue="wsOsmMf40ZmHOTM5npelXDPHbDC59Ss8BsYo1XtWhqBQb7QtjpxJ6AhN0SSXgodqb0kHaKAkVWLHUlJSJN+lIA==" saltValue="SmIaMsk9yPS9+Fx/HFnWPw==" spinCount="100000" sheet="1" formatColumns="0" formatRows="0" selectLockedCells="1"/>
  <dataConsolidate/>
  <customSheetViews>
    <customSheetView guid="{BCE30E3D-0C5D-4C23-ABC5-E7C2D3AC4971}" showPageBreaks="1" showGridLines="0" fitToPage="1" printArea="1" hiddenRows="1" hiddenColumns="1" view="pageBreakPreview" topLeftCell="A11">
      <selection activeCell="D109" sqref="D109:F109"/>
      <rowBreaks count="1" manualBreakCount="1">
        <brk id="91" max="5" man="1"/>
      </rowBreaks>
      <pageMargins left="0.59" right="0.46" top="0.59055118110236204" bottom="0.59055118110236204" header="0.35433070866141703" footer="0.35433070866141703"/>
      <pageSetup scale="80" fitToHeight="5" orientation="portrait" r:id="rId1"/>
      <headerFooter alignWithMargins="0">
        <oddFooter>&amp;R&amp;"Book Antiqua,Bold"&amp;8 Page &amp;P of &amp;N</oddFooter>
      </headerFooter>
    </customSheetView>
    <customSheetView guid="{9F341631-288D-49D9-8F81-65CCC818C9BA}" showPageBreaks="1" showGridLines="0" fitToPage="1" printArea="1" hiddenRows="1" hiddenColumns="1" view="pageBreakPreview">
      <selection activeCell="D55" sqref="D55:F55"/>
      <rowBreaks count="1" manualBreakCount="1">
        <brk id="91" max="5" man="1"/>
      </rowBreaks>
      <pageMargins left="0.59" right="0.46" top="0.59055118110236204" bottom="0.59055118110236204" header="0.35433070866141703" footer="0.35433070866141703"/>
      <pageSetup scale="80" fitToHeight="5" orientation="portrait" r:id="rId2"/>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59" right="0.46" top="0.59055118110236204" bottom="0.59055118110236204" header="0.35433070866141703" footer="0.35433070866141703"/>
      <pageSetup scale="54" fitToHeight="5" orientation="portrait" r:id="rId3"/>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59" right="0.46" top="0.59055118110236204" bottom="0.59055118110236204" header="0.35433070866141703" footer="0.35433070866141703"/>
      <pageSetup scale="55" fitToHeight="5" orientation="portrait" r:id="rId4"/>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5"/>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6"/>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7"/>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8"/>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9"/>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10"/>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11"/>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20"/>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6"/>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7"/>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8"/>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9"/>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30"/>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31"/>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32"/>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33"/>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34"/>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5"/>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6"/>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59" right="0.46" top="0.59055118110236204" bottom="0.59055118110236204" header="0.35433070866141703" footer="0.35433070866141703"/>
      <pageSetup scale="54" fitToHeight="5" orientation="portrait" r:id="rId37"/>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84">
      <selection activeCell="D25" sqref="D25:F25"/>
      <rowBreaks count="1" manualBreakCount="1">
        <brk id="92" max="9" man="1"/>
      </rowBreaks>
      <pageMargins left="0.59" right="0.46" top="0.59055118110236204" bottom="0.59055118110236204" header="0.35433070866141703" footer="0.35433070866141703"/>
      <pageSetup scale="54" fitToHeight="5" orientation="portrait" r:id="rId38"/>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59" right="0.46" top="0.59055118110236204" bottom="0.59055118110236204" header="0.35433070866141703" footer="0.35433070866141703"/>
      <pageSetup scale="54" fitToHeight="5" orientation="portrait" r:id="rId39"/>
      <headerFooter alignWithMargins="0">
        <oddFooter>&amp;R&amp;"Book Antiqua,Bold"&amp;8 Page &amp;P of &amp;N</oddFooter>
      </headerFooter>
    </customSheetView>
  </customSheetViews>
  <mergeCells count="119">
    <mergeCell ref="B90:F90"/>
    <mergeCell ref="B85:F85"/>
    <mergeCell ref="B82:F82"/>
    <mergeCell ref="B83:F83"/>
    <mergeCell ref="D48:F48"/>
    <mergeCell ref="B66:F66"/>
    <mergeCell ref="B58:F58"/>
    <mergeCell ref="B59:F59"/>
    <mergeCell ref="B60:F60"/>
    <mergeCell ref="B61:F61"/>
    <mergeCell ref="B50:C50"/>
    <mergeCell ref="B68:F68"/>
    <mergeCell ref="B67:F67"/>
    <mergeCell ref="D51:F51"/>
    <mergeCell ref="A118:F118"/>
    <mergeCell ref="A112:C112"/>
    <mergeCell ref="D112:F112"/>
    <mergeCell ref="A113:C113"/>
    <mergeCell ref="D113:F113"/>
    <mergeCell ref="D110:F110"/>
    <mergeCell ref="A110:C110"/>
    <mergeCell ref="B53:C53"/>
    <mergeCell ref="B54:C54"/>
    <mergeCell ref="D53:F53"/>
    <mergeCell ref="D54:F54"/>
    <mergeCell ref="B55:C55"/>
    <mergeCell ref="D55:F55"/>
    <mergeCell ref="B56:C56"/>
    <mergeCell ref="D56:F56"/>
    <mergeCell ref="B84:F84"/>
    <mergeCell ref="B64:F64"/>
    <mergeCell ref="B65:F65"/>
    <mergeCell ref="A109:C109"/>
    <mergeCell ref="D111:F111"/>
    <mergeCell ref="D109:F109"/>
    <mergeCell ref="A111:C111"/>
    <mergeCell ref="B105:C105"/>
    <mergeCell ref="B88:F88"/>
    <mergeCell ref="B18:F18"/>
    <mergeCell ref="D114:F114"/>
    <mergeCell ref="A116:C116"/>
    <mergeCell ref="D116:F116"/>
    <mergeCell ref="B86:F86"/>
    <mergeCell ref="A114:C114"/>
    <mergeCell ref="A115:C115"/>
    <mergeCell ref="D115:F115"/>
    <mergeCell ref="A101:F101"/>
    <mergeCell ref="A102:B102"/>
    <mergeCell ref="B104:C104"/>
    <mergeCell ref="A108:C108"/>
    <mergeCell ref="D108:F108"/>
    <mergeCell ref="B87:F87"/>
    <mergeCell ref="B62:F62"/>
    <mergeCell ref="D50:F50"/>
    <mergeCell ref="B51:C51"/>
    <mergeCell ref="B63:F63"/>
    <mergeCell ref="D45:F45"/>
    <mergeCell ref="B45:C45"/>
    <mergeCell ref="B52:C52"/>
    <mergeCell ref="B57:F57"/>
    <mergeCell ref="D52:F52"/>
    <mergeCell ref="B48:C48"/>
    <mergeCell ref="B26:C26"/>
    <mergeCell ref="B36:C36"/>
    <mergeCell ref="D36:F36"/>
    <mergeCell ref="D35:F35"/>
    <mergeCell ref="D31:F31"/>
    <mergeCell ref="D33:F33"/>
    <mergeCell ref="B35:C35"/>
    <mergeCell ref="D34:F34"/>
    <mergeCell ref="B34:C34"/>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A1:E1"/>
    <mergeCell ref="B89:F89"/>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1:D81"/>
    <mergeCell ref="B49:C49"/>
    <mergeCell ref="D49:F49"/>
    <mergeCell ref="D44:F44"/>
    <mergeCell ref="B15:F15"/>
    <mergeCell ref="D30:F30"/>
    <mergeCell ref="B21:C21"/>
  </mergeCells>
  <conditionalFormatting sqref="Z29">
    <cfRule type="expression" dxfId="11" priority="21" stopIfTrue="1">
      <formula>"if(right($I$21,1)=""."")"</formula>
    </cfRule>
  </conditionalFormatting>
  <conditionalFormatting sqref="H31">
    <cfRule type="expression" dxfId="10" priority="20" stopIfTrue="1">
      <formula>$G$31="Not Applicable"</formula>
    </cfRule>
  </conditionalFormatting>
  <conditionalFormatting sqref="D30:F30 H30:H31">
    <cfRule type="expression" dxfId="9" priority="19" stopIfTrue="1">
      <formula>$H$30="Sole Bidder"</formula>
    </cfRule>
  </conditionalFormatting>
  <conditionalFormatting sqref="F104:F105">
    <cfRule type="expression" dxfId="8" priority="18" stopIfTrue="1">
      <formula>$E$104=""</formula>
    </cfRule>
  </conditionalFormatting>
  <conditionalFormatting sqref="D31:F31">
    <cfRule type="expression" dxfId="7" priority="16" stopIfTrue="1">
      <formula>$G$31="No"</formula>
    </cfRule>
  </conditionalFormatting>
  <conditionalFormatting sqref="A101:F106">
    <cfRule type="expression" dxfId="6" priority="13">
      <formula>$H$30="Sole Bidder"</formula>
    </cfRule>
  </conditionalFormatting>
  <conditionalFormatting sqref="B104:C104">
    <cfRule type="expression" dxfId="5" priority="11">
      <formula>$A$104=""</formula>
    </cfRule>
  </conditionalFormatting>
  <conditionalFormatting sqref="B105:C105">
    <cfRule type="expression" dxfId="4" priority="10">
      <formula>$A$105=""</formula>
    </cfRule>
  </conditionalFormatting>
  <conditionalFormatting sqref="D23:F25">
    <cfRule type="expression" dxfId="3" priority="1">
      <formula>$K$89=1</formula>
    </cfRule>
    <cfRule type="expression" dxfId="2" priority="3">
      <formula>$K$91=2</formula>
    </cfRule>
  </conditionalFormatting>
  <conditionalFormatting sqref="B88:F88">
    <cfRule type="expression" dxfId="1" priority="36" stopIfTrue="1">
      <formula>$K$88=2</formula>
    </cfRule>
  </conditionalFormatting>
  <conditionalFormatting sqref="B89:F89">
    <cfRule type="expression" dxfId="0" priority="2">
      <formula>$K$89=1</formula>
    </cfRule>
  </conditionalFormatting>
  <dataValidations count="4">
    <dataValidation type="whole" allowBlank="1" showInputMessage="1" showErrorMessage="1" error="Enter numeric figure only !" prompt="Enter the Bid Security Amount in Figures" sqref="I21:I22">
      <formula1>0</formula1>
      <formula2>990000000</formula2>
    </dataValidation>
    <dataValidation type="whole" allowBlank="1" showInputMessage="1" showErrorMessage="1" error="Enter numeric figure between 1 to 20 only !" prompt="Enter the Validity of Bid Security in MONTHS" sqref="J22">
      <formula1>1</formula1>
      <formula2>20</formula2>
    </dataValidation>
    <dataValidation type="list" allowBlank="1" showInputMessage="1" showErrorMessage="1" sqref="G21">
      <formula1>$AC$19:$AC$26</formula1>
    </dataValidation>
    <dataValidation allowBlank="1" showInputMessage="1" showErrorMessage="1" error="Enter numeric figure above and including 250" prompt="Enter the date of Validity of Bid Security" sqref="J21"/>
  </dataValidations>
  <pageMargins left="0.59" right="0.46" top="0.59055118110236204" bottom="0.59055118110236204" header="0.35433070866141703" footer="0.35433070866141703"/>
  <pageSetup scale="80" fitToHeight="5" orientation="portrait" r:id="rId40"/>
  <headerFooter alignWithMargins="0">
    <oddFooter>&amp;R&amp;"Book Antiqua,Bold"&amp;8 Page &amp;P of &amp;N</oddFooter>
  </headerFooter>
  <rowBreaks count="1" manualBreakCount="1">
    <brk id="91" max="5" man="1"/>
  </rowBreaks>
  <drawing r:id="rId4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8"/>
  </sheetPr>
  <dimension ref="A1:O112"/>
  <sheetViews>
    <sheetView workbookViewId="0">
      <selection activeCell="A4" sqref="A4"/>
    </sheetView>
  </sheetViews>
  <sheetFormatPr defaultColWidth="9.140625" defaultRowHeight="12.75"/>
  <cols>
    <col min="1" max="1" width="13.28515625" style="195" customWidth="1"/>
    <col min="2" max="2" width="11.85546875" style="195" customWidth="1"/>
    <col min="3" max="15" width="9.140625" style="195"/>
    <col min="16" max="16384" width="9.140625" style="155"/>
  </cols>
  <sheetData>
    <row r="1" spans="1:15" s="154" customFormat="1" ht="30" customHeight="1">
      <c r="A1" s="1563">
        <f>'Bid Form 1st Envelope '!I21</f>
        <v>0</v>
      </c>
      <c r="B1" s="1563"/>
      <c r="C1" s="193"/>
      <c r="D1" s="193"/>
      <c r="E1" s="193"/>
      <c r="F1" s="193"/>
      <c r="G1" s="193"/>
      <c r="H1" s="193"/>
      <c r="I1" s="193"/>
      <c r="J1" s="193"/>
      <c r="K1" s="193"/>
      <c r="L1" s="193"/>
      <c r="M1" s="193"/>
      <c r="N1" s="193"/>
      <c r="O1" s="193"/>
    </row>
    <row r="2" spans="1:15" s="154" customFormat="1" ht="30" customHeight="1">
      <c r="A2" s="194"/>
      <c r="B2" s="193"/>
      <c r="C2" s="193"/>
      <c r="D2" s="193"/>
      <c r="E2" s="193"/>
      <c r="F2" s="193"/>
      <c r="G2" s="193"/>
      <c r="H2" s="193"/>
      <c r="I2" s="193"/>
      <c r="J2" s="193"/>
      <c r="K2" s="193"/>
      <c r="L2" s="193"/>
      <c r="M2" s="193"/>
      <c r="N2" s="193"/>
      <c r="O2" s="193"/>
    </row>
    <row r="3" spans="1:15">
      <c r="A3" s="194"/>
    </row>
    <row r="4" spans="1:15">
      <c r="A4" s="196" t="str">
        <f>IF(OR((A1&gt;9999999999),(A1&lt;0)),"Invalid Entry - More than 1000 crore OR -ve value",IF(A1=0, "Rs. Zero Only ",+CONCATENATE("Rs. ", B11,D11,B10,D10,B9,D9,B8,D8,B7,D7,B6," Only")))</f>
        <v xml:space="preserve">Rs. Zero Only </v>
      </c>
    </row>
    <row r="5" spans="1:15">
      <c r="A5" s="194"/>
    </row>
    <row r="6" spans="1:15">
      <c r="A6" s="197">
        <f>-INT(A1/100)*100+ROUND(A1,0)</f>
        <v>0</v>
      </c>
      <c r="B6" s="195" t="str">
        <f t="shared" ref="B6:B11" si="0">IF(A6=0,"",LOOKUP(A6,$A$13:$A$112,$B$13:$B$112))</f>
        <v/>
      </c>
      <c r="D6" s="196"/>
    </row>
    <row r="7" spans="1:15">
      <c r="A7" s="197">
        <f>-INT(A1/1000)*10+INT(A1/100)</f>
        <v>0</v>
      </c>
      <c r="B7" s="195" t="str">
        <f t="shared" si="0"/>
        <v/>
      </c>
      <c r="D7" s="196" t="str">
        <f>+IF(B7="",""," Hundred ")</f>
        <v/>
      </c>
    </row>
    <row r="8" spans="1:15">
      <c r="A8" s="197">
        <f>-INT(A1/100000)*100+INT(A1/1000)</f>
        <v>0</v>
      </c>
      <c r="B8" s="195" t="str">
        <f t="shared" si="0"/>
        <v/>
      </c>
      <c r="D8" s="196" t="str">
        <f>IF((B8=""),IF(C8="",""," Thousand ")," Thousand ")</f>
        <v/>
      </c>
    </row>
    <row r="9" spans="1:15">
      <c r="A9" s="197">
        <f>-INT(A1/10000000)*100+INT(A1/100000)</f>
        <v>0</v>
      </c>
      <c r="B9" s="195" t="str">
        <f t="shared" si="0"/>
        <v/>
      </c>
      <c r="D9" s="196" t="str">
        <f>IF((B9=""),IF(C9="",""," Lac ")," Lac ")</f>
        <v/>
      </c>
    </row>
    <row r="10" spans="1:15">
      <c r="A10" s="197">
        <f>-INT(A1/1000000000)*100+INT(A1/10000000)</f>
        <v>0</v>
      </c>
      <c r="B10" s="198" t="str">
        <f t="shared" si="0"/>
        <v/>
      </c>
      <c r="D10" s="196" t="str">
        <f>IF((B10=""),IF(C10="",""," Crore ")," Crore ")</f>
        <v/>
      </c>
    </row>
    <row r="11" spans="1:15">
      <c r="A11" s="199">
        <f>-INT(A1/10000000000)*1000+INT(A1/1000000000)</f>
        <v>0</v>
      </c>
      <c r="B11" s="198" t="str">
        <f t="shared" si="0"/>
        <v/>
      </c>
      <c r="D11" s="196" t="str">
        <f>IF((B11=""),IF(C11="",""," Hundred ")," Hundred ")</f>
        <v/>
      </c>
    </row>
    <row r="13" spans="1:15">
      <c r="A13" s="200">
        <v>1</v>
      </c>
      <c r="B13" s="201" t="s">
        <v>183</v>
      </c>
    </row>
    <row r="14" spans="1:15">
      <c r="A14" s="200">
        <v>2</v>
      </c>
      <c r="B14" s="201" t="s">
        <v>184</v>
      </c>
    </row>
    <row r="15" spans="1:15">
      <c r="A15" s="200">
        <v>3</v>
      </c>
      <c r="B15" s="201" t="s">
        <v>185</v>
      </c>
    </row>
    <row r="16" spans="1:15">
      <c r="A16" s="200">
        <v>4</v>
      </c>
      <c r="B16" s="201" t="s">
        <v>186</v>
      </c>
    </row>
    <row r="17" spans="1:2">
      <c r="A17" s="200">
        <v>5</v>
      </c>
      <c r="B17" s="201" t="s">
        <v>187</v>
      </c>
    </row>
    <row r="18" spans="1:2">
      <c r="A18" s="200">
        <v>6</v>
      </c>
      <c r="B18" s="201" t="s">
        <v>188</v>
      </c>
    </row>
    <row r="19" spans="1:2">
      <c r="A19" s="200">
        <v>7</v>
      </c>
      <c r="B19" s="201" t="s">
        <v>189</v>
      </c>
    </row>
    <row r="20" spans="1:2">
      <c r="A20" s="200">
        <v>8</v>
      </c>
      <c r="B20" s="201" t="s">
        <v>190</v>
      </c>
    </row>
    <row r="21" spans="1:2">
      <c r="A21" s="200">
        <v>9</v>
      </c>
      <c r="B21" s="201" t="s">
        <v>191</v>
      </c>
    </row>
    <row r="22" spans="1:2">
      <c r="A22" s="200">
        <v>10</v>
      </c>
      <c r="B22" s="201" t="s">
        <v>192</v>
      </c>
    </row>
    <row r="23" spans="1:2">
      <c r="A23" s="200">
        <v>11</v>
      </c>
      <c r="B23" s="201" t="s">
        <v>193</v>
      </c>
    </row>
    <row r="24" spans="1:2">
      <c r="A24" s="200">
        <v>12</v>
      </c>
      <c r="B24" s="201" t="s">
        <v>194</v>
      </c>
    </row>
    <row r="25" spans="1:2">
      <c r="A25" s="200">
        <v>13</v>
      </c>
      <c r="B25" s="201" t="s">
        <v>195</v>
      </c>
    </row>
    <row r="26" spans="1:2">
      <c r="A26" s="200">
        <v>14</v>
      </c>
      <c r="B26" s="201" t="s">
        <v>196</v>
      </c>
    </row>
    <row r="27" spans="1:2">
      <c r="A27" s="200">
        <v>15</v>
      </c>
      <c r="B27" s="201" t="s">
        <v>197</v>
      </c>
    </row>
    <row r="28" spans="1:2">
      <c r="A28" s="200">
        <v>16</v>
      </c>
      <c r="B28" s="201" t="s">
        <v>198</v>
      </c>
    </row>
    <row r="29" spans="1:2">
      <c r="A29" s="200">
        <v>17</v>
      </c>
      <c r="B29" s="201" t="s">
        <v>199</v>
      </c>
    </row>
    <row r="30" spans="1:2">
      <c r="A30" s="200">
        <v>18</v>
      </c>
      <c r="B30" s="201" t="s">
        <v>200</v>
      </c>
    </row>
    <row r="31" spans="1:2">
      <c r="A31" s="200">
        <v>19</v>
      </c>
      <c r="B31" s="201" t="s">
        <v>201</v>
      </c>
    </row>
    <row r="32" spans="1:2">
      <c r="A32" s="200">
        <v>20</v>
      </c>
      <c r="B32" s="201" t="s">
        <v>202</v>
      </c>
    </row>
    <row r="33" spans="1:2">
      <c r="A33" s="200">
        <v>21</v>
      </c>
      <c r="B33" s="201" t="s">
        <v>203</v>
      </c>
    </row>
    <row r="34" spans="1:2">
      <c r="A34" s="200">
        <v>22</v>
      </c>
      <c r="B34" s="201" t="s">
        <v>204</v>
      </c>
    </row>
    <row r="35" spans="1:2">
      <c r="A35" s="200">
        <v>23</v>
      </c>
      <c r="B35" s="201" t="s">
        <v>205</v>
      </c>
    </row>
    <row r="36" spans="1:2">
      <c r="A36" s="200">
        <v>24</v>
      </c>
      <c r="B36" s="201" t="s">
        <v>206</v>
      </c>
    </row>
    <row r="37" spans="1:2">
      <c r="A37" s="200">
        <v>25</v>
      </c>
      <c r="B37" s="201" t="s">
        <v>207</v>
      </c>
    </row>
    <row r="38" spans="1:2">
      <c r="A38" s="200">
        <v>26</v>
      </c>
      <c r="B38" s="201" t="s">
        <v>208</v>
      </c>
    </row>
    <row r="39" spans="1:2">
      <c r="A39" s="200">
        <v>27</v>
      </c>
      <c r="B39" s="201" t="s">
        <v>209</v>
      </c>
    </row>
    <row r="40" spans="1:2">
      <c r="A40" s="200">
        <v>28</v>
      </c>
      <c r="B40" s="201" t="s">
        <v>210</v>
      </c>
    </row>
    <row r="41" spans="1:2">
      <c r="A41" s="200">
        <v>29</v>
      </c>
      <c r="B41" s="201" t="s">
        <v>211</v>
      </c>
    </row>
    <row r="42" spans="1:2">
      <c r="A42" s="200">
        <v>30</v>
      </c>
      <c r="B42" s="201" t="s">
        <v>212</v>
      </c>
    </row>
    <row r="43" spans="1:2">
      <c r="A43" s="200">
        <v>31</v>
      </c>
      <c r="B43" s="201" t="s">
        <v>213</v>
      </c>
    </row>
    <row r="44" spans="1:2">
      <c r="A44" s="200">
        <v>32</v>
      </c>
      <c r="B44" s="201" t="s">
        <v>214</v>
      </c>
    </row>
    <row r="45" spans="1:2">
      <c r="A45" s="200">
        <v>33</v>
      </c>
      <c r="B45" s="201" t="s">
        <v>215</v>
      </c>
    </row>
    <row r="46" spans="1:2">
      <c r="A46" s="200">
        <v>34</v>
      </c>
      <c r="B46" s="201" t="s">
        <v>216</v>
      </c>
    </row>
    <row r="47" spans="1:2">
      <c r="A47" s="200">
        <v>35</v>
      </c>
      <c r="B47" s="201" t="s">
        <v>10</v>
      </c>
    </row>
    <row r="48" spans="1:2">
      <c r="A48" s="200">
        <v>36</v>
      </c>
      <c r="B48" s="201" t="s">
        <v>217</v>
      </c>
    </row>
    <row r="49" spans="1:2">
      <c r="A49" s="200">
        <v>37</v>
      </c>
      <c r="B49" s="201" t="s">
        <v>218</v>
      </c>
    </row>
    <row r="50" spans="1:2">
      <c r="A50" s="200">
        <v>38</v>
      </c>
      <c r="B50" s="201" t="s">
        <v>219</v>
      </c>
    </row>
    <row r="51" spans="1:2">
      <c r="A51" s="200">
        <v>39</v>
      </c>
      <c r="B51" s="201" t="s">
        <v>220</v>
      </c>
    </row>
    <row r="52" spans="1:2">
      <c r="A52" s="200">
        <v>40</v>
      </c>
      <c r="B52" s="201" t="s">
        <v>221</v>
      </c>
    </row>
    <row r="53" spans="1:2">
      <c r="A53" s="200">
        <v>41</v>
      </c>
      <c r="B53" s="201" t="s">
        <v>222</v>
      </c>
    </row>
    <row r="54" spans="1:2">
      <c r="A54" s="200">
        <v>42</v>
      </c>
      <c r="B54" s="201" t="s">
        <v>223</v>
      </c>
    </row>
    <row r="55" spans="1:2">
      <c r="A55" s="200">
        <v>43</v>
      </c>
      <c r="B55" s="201" t="s">
        <v>224</v>
      </c>
    </row>
    <row r="56" spans="1:2">
      <c r="A56" s="200">
        <v>44</v>
      </c>
      <c r="B56" s="201" t="s">
        <v>225</v>
      </c>
    </row>
    <row r="57" spans="1:2">
      <c r="A57" s="200">
        <v>45</v>
      </c>
      <c r="B57" s="201" t="s">
        <v>226</v>
      </c>
    </row>
    <row r="58" spans="1:2">
      <c r="A58" s="200">
        <v>46</v>
      </c>
      <c r="B58" s="201" t="s">
        <v>227</v>
      </c>
    </row>
    <row r="59" spans="1:2">
      <c r="A59" s="200">
        <v>47</v>
      </c>
      <c r="B59" s="201" t="s">
        <v>228</v>
      </c>
    </row>
    <row r="60" spans="1:2">
      <c r="A60" s="200">
        <v>48</v>
      </c>
      <c r="B60" s="201" t="s">
        <v>229</v>
      </c>
    </row>
    <row r="61" spans="1:2">
      <c r="A61" s="200">
        <v>49</v>
      </c>
      <c r="B61" s="201" t="s">
        <v>230</v>
      </c>
    </row>
    <row r="62" spans="1:2">
      <c r="A62" s="200">
        <v>50</v>
      </c>
      <c r="B62" s="201" t="s">
        <v>231</v>
      </c>
    </row>
    <row r="63" spans="1:2">
      <c r="A63" s="200">
        <v>51</v>
      </c>
      <c r="B63" s="201" t="s">
        <v>232</v>
      </c>
    </row>
    <row r="64" spans="1:2">
      <c r="A64" s="200">
        <v>52</v>
      </c>
      <c r="B64" s="201" t="s">
        <v>233</v>
      </c>
    </row>
    <row r="65" spans="1:2">
      <c r="A65" s="200">
        <v>53</v>
      </c>
      <c r="B65" s="201" t="s">
        <v>234</v>
      </c>
    </row>
    <row r="66" spans="1:2">
      <c r="A66" s="200">
        <v>54</v>
      </c>
      <c r="B66" s="201" t="s">
        <v>235</v>
      </c>
    </row>
    <row r="67" spans="1:2">
      <c r="A67" s="200">
        <v>55</v>
      </c>
      <c r="B67" s="201" t="s">
        <v>236</v>
      </c>
    </row>
    <row r="68" spans="1:2">
      <c r="A68" s="200">
        <v>56</v>
      </c>
      <c r="B68" s="201" t="s">
        <v>237</v>
      </c>
    </row>
    <row r="69" spans="1:2">
      <c r="A69" s="200">
        <v>57</v>
      </c>
      <c r="B69" s="201" t="s">
        <v>238</v>
      </c>
    </row>
    <row r="70" spans="1:2">
      <c r="A70" s="200">
        <v>58</v>
      </c>
      <c r="B70" s="201" t="s">
        <v>239</v>
      </c>
    </row>
    <row r="71" spans="1:2">
      <c r="A71" s="200">
        <v>59</v>
      </c>
      <c r="B71" s="201" t="s">
        <v>240</v>
      </c>
    </row>
    <row r="72" spans="1:2">
      <c r="A72" s="200">
        <v>60</v>
      </c>
      <c r="B72" s="201" t="s">
        <v>241</v>
      </c>
    </row>
    <row r="73" spans="1:2">
      <c r="A73" s="200">
        <v>61</v>
      </c>
      <c r="B73" s="201" t="s">
        <v>242</v>
      </c>
    </row>
    <row r="74" spans="1:2">
      <c r="A74" s="200">
        <v>62</v>
      </c>
      <c r="B74" s="201" t="s">
        <v>243</v>
      </c>
    </row>
    <row r="75" spans="1:2">
      <c r="A75" s="200">
        <v>63</v>
      </c>
      <c r="B75" s="201" t="s">
        <v>244</v>
      </c>
    </row>
    <row r="76" spans="1:2">
      <c r="A76" s="200">
        <v>64</v>
      </c>
      <c r="B76" s="201" t="s">
        <v>245</v>
      </c>
    </row>
    <row r="77" spans="1:2">
      <c r="A77" s="200">
        <v>65</v>
      </c>
      <c r="B77" s="201" t="s">
        <v>246</v>
      </c>
    </row>
    <row r="78" spans="1:2">
      <c r="A78" s="200">
        <v>66</v>
      </c>
      <c r="B78" s="201" t="s">
        <v>247</v>
      </c>
    </row>
    <row r="79" spans="1:2">
      <c r="A79" s="200">
        <v>67</v>
      </c>
      <c r="B79" s="201" t="s">
        <v>248</v>
      </c>
    </row>
    <row r="80" spans="1:2">
      <c r="A80" s="200">
        <v>68</v>
      </c>
      <c r="B80" s="201" t="s">
        <v>249</v>
      </c>
    </row>
    <row r="81" spans="1:2">
      <c r="A81" s="200">
        <v>69</v>
      </c>
      <c r="B81" s="201" t="s">
        <v>250</v>
      </c>
    </row>
    <row r="82" spans="1:2">
      <c r="A82" s="200">
        <v>70</v>
      </c>
      <c r="B82" s="201" t="s">
        <v>251</v>
      </c>
    </row>
    <row r="83" spans="1:2">
      <c r="A83" s="200">
        <v>71</v>
      </c>
      <c r="B83" s="201" t="s">
        <v>252</v>
      </c>
    </row>
    <row r="84" spans="1:2">
      <c r="A84" s="200">
        <v>72</v>
      </c>
      <c r="B84" s="201" t="s">
        <v>253</v>
      </c>
    </row>
    <row r="85" spans="1:2">
      <c r="A85" s="200">
        <v>73</v>
      </c>
      <c r="B85" s="201" t="s">
        <v>254</v>
      </c>
    </row>
    <row r="86" spans="1:2">
      <c r="A86" s="200">
        <v>74</v>
      </c>
      <c r="B86" s="201" t="s">
        <v>255</v>
      </c>
    </row>
    <row r="87" spans="1:2">
      <c r="A87" s="200">
        <v>75</v>
      </c>
      <c r="B87" s="201" t="s">
        <v>256</v>
      </c>
    </row>
    <row r="88" spans="1:2">
      <c r="A88" s="200">
        <v>76</v>
      </c>
      <c r="B88" s="201" t="s">
        <v>257</v>
      </c>
    </row>
    <row r="89" spans="1:2">
      <c r="A89" s="200">
        <v>77</v>
      </c>
      <c r="B89" s="201" t="s">
        <v>258</v>
      </c>
    </row>
    <row r="90" spans="1:2">
      <c r="A90" s="200">
        <v>78</v>
      </c>
      <c r="B90" s="201" t="s">
        <v>259</v>
      </c>
    </row>
    <row r="91" spans="1:2">
      <c r="A91" s="200">
        <v>79</v>
      </c>
      <c r="B91" s="201" t="s">
        <v>260</v>
      </c>
    </row>
    <row r="92" spans="1:2">
      <c r="A92" s="200">
        <v>80</v>
      </c>
      <c r="B92" s="201" t="s">
        <v>261</v>
      </c>
    </row>
    <row r="93" spans="1:2">
      <c r="A93" s="200">
        <v>81</v>
      </c>
      <c r="B93" s="201" t="s">
        <v>262</v>
      </c>
    </row>
    <row r="94" spans="1:2">
      <c r="A94" s="200">
        <v>82</v>
      </c>
      <c r="B94" s="201" t="s">
        <v>263</v>
      </c>
    </row>
    <row r="95" spans="1:2">
      <c r="A95" s="200">
        <v>83</v>
      </c>
      <c r="B95" s="201" t="s">
        <v>264</v>
      </c>
    </row>
    <row r="96" spans="1:2">
      <c r="A96" s="200">
        <v>84</v>
      </c>
      <c r="B96" s="201" t="s">
        <v>265</v>
      </c>
    </row>
    <row r="97" spans="1:2">
      <c r="A97" s="200">
        <v>85</v>
      </c>
      <c r="B97" s="201" t="s">
        <v>266</v>
      </c>
    </row>
    <row r="98" spans="1:2">
      <c r="A98" s="200">
        <v>86</v>
      </c>
      <c r="B98" s="201" t="s">
        <v>267</v>
      </c>
    </row>
    <row r="99" spans="1:2">
      <c r="A99" s="200">
        <v>87</v>
      </c>
      <c r="B99" s="201" t="s">
        <v>268</v>
      </c>
    </row>
    <row r="100" spans="1:2">
      <c r="A100" s="200">
        <v>88</v>
      </c>
      <c r="B100" s="201" t="s">
        <v>269</v>
      </c>
    </row>
    <row r="101" spans="1:2">
      <c r="A101" s="200">
        <v>89</v>
      </c>
      <c r="B101" s="201" t="s">
        <v>270</v>
      </c>
    </row>
    <row r="102" spans="1:2">
      <c r="A102" s="200">
        <v>90</v>
      </c>
      <c r="B102" s="201" t="s">
        <v>271</v>
      </c>
    </row>
    <row r="103" spans="1:2">
      <c r="A103" s="200">
        <v>91</v>
      </c>
      <c r="B103" s="201" t="s">
        <v>272</v>
      </c>
    </row>
    <row r="104" spans="1:2">
      <c r="A104" s="200">
        <v>92</v>
      </c>
      <c r="B104" s="201" t="s">
        <v>273</v>
      </c>
    </row>
    <row r="105" spans="1:2">
      <c r="A105" s="200">
        <v>93</v>
      </c>
      <c r="B105" s="201" t="s">
        <v>274</v>
      </c>
    </row>
    <row r="106" spans="1:2">
      <c r="A106" s="200">
        <v>94</v>
      </c>
      <c r="B106" s="201" t="s">
        <v>275</v>
      </c>
    </row>
    <row r="107" spans="1:2">
      <c r="A107" s="200">
        <v>95</v>
      </c>
      <c r="B107" s="201" t="s">
        <v>276</v>
      </c>
    </row>
    <row r="108" spans="1:2">
      <c r="A108" s="200">
        <v>96</v>
      </c>
      <c r="B108" s="201" t="s">
        <v>277</v>
      </c>
    </row>
    <row r="109" spans="1:2">
      <c r="A109" s="200">
        <v>97</v>
      </c>
      <c r="B109" s="201" t="s">
        <v>278</v>
      </c>
    </row>
    <row r="110" spans="1:2">
      <c r="A110" s="200">
        <v>98</v>
      </c>
      <c r="B110" s="201" t="s">
        <v>279</v>
      </c>
    </row>
    <row r="111" spans="1:2">
      <c r="A111" s="200">
        <v>99</v>
      </c>
      <c r="B111" s="201" t="s">
        <v>280</v>
      </c>
    </row>
    <row r="112" spans="1:2">
      <c r="A112" s="200">
        <v>100</v>
      </c>
      <c r="B112" s="201" t="s">
        <v>281</v>
      </c>
    </row>
  </sheetData>
  <sheetProtection password="8F0B" sheet="1" objects="1" scenarios="1" selectLockedCells="1" selectUnlockedCells="1"/>
  <customSheetViews>
    <customSheetView guid="{BCE30E3D-0C5D-4C23-ABC5-E7C2D3AC4971}" state="hidden">
      <selection activeCell="A4" sqref="A4"/>
      <pageMargins left="0.75" right="0.75" top="1" bottom="1" header="0.5" footer="0.5"/>
      <pageSetup orientation="portrait" r:id="rId1"/>
      <headerFooter alignWithMargins="0"/>
    </customSheetView>
    <customSheetView guid="{9F341631-288D-49D9-8F81-65CCC818C9BA}" state="hidden">
      <selection activeCell="A4" sqref="A4"/>
      <pageMargins left="0.75" right="0.75" top="1" bottom="1" header="0.5" footer="0.5"/>
      <pageSetup orientation="portrait" r:id="rId2"/>
      <headerFooter alignWithMargins="0"/>
    </customSheetView>
    <customSheetView guid="{DBB6855E-D634-47BF-8EAD-2479D63E426E}" state="hidden">
      <selection activeCell="A4" sqref="A4"/>
      <pageMargins left="0.75" right="0.75" top="1" bottom="1" header="0.5" footer="0.5"/>
      <pageSetup orientation="portrait" r:id="rId3"/>
      <headerFooter alignWithMargins="0"/>
    </customSheetView>
    <customSheetView guid="{9CD72AD0-8BDA-437F-A784-A667464C809C}" state="hidden">
      <selection activeCell="A4" sqref="A4"/>
      <pageMargins left="0.75" right="0.75" top="1" bottom="1" header="0.5" footer="0.5"/>
      <pageSetup orientation="portrait" r:id="rId4"/>
      <headerFooter alignWithMargins="0"/>
    </customSheetView>
    <customSheetView guid="{757C3C2F-C668-4CD7-806B-CA71CC57DCC1}" state="hidden">
      <selection activeCell="A4" sqref="A4"/>
      <pageMargins left="0.75" right="0.75" top="1" bottom="1" header="0.5" footer="0.5"/>
      <pageSetup orientation="portrait" r:id="rId5"/>
      <headerFooter alignWithMargins="0"/>
    </customSheetView>
    <customSheetView guid="{696D4A13-5E44-4B16-B107-EB70ABB06CBE}" state="hidden">
      <selection activeCell="A4" sqref="A4"/>
      <pageMargins left="0.75" right="0.75" top="1" bottom="1" header="0.5" footer="0.5"/>
      <pageSetup orientation="portrait" r:id="rId6"/>
      <headerFooter alignWithMargins="0"/>
    </customSheetView>
    <customSheetView guid="{5476C51C-4037-4B28-A818-10D7CDF0C66A}" state="hidden">
      <selection activeCell="A4" sqref="A4"/>
      <pageMargins left="0.75" right="0.75" top="1" bottom="1" header="0.5" footer="0.5"/>
      <pageSetup orientation="portrait" r:id="rId7"/>
      <headerFooter alignWithMargins="0"/>
    </customSheetView>
    <customSheetView guid="{273BBCBD-8F12-4445-A7CA-FDA7C67AE3D5}" state="hidden">
      <selection activeCell="A4" sqref="A4"/>
      <pageMargins left="0.75" right="0.75" top="1" bottom="1" header="0.5" footer="0.5"/>
      <pageSetup orientation="portrait" r:id="rId8"/>
      <headerFooter alignWithMargins="0"/>
    </customSheetView>
    <customSheetView guid="{27CB7082-4FAB-46F1-8968-11E3E4A629B2}" state="hidden">
      <selection activeCell="A4" sqref="A4"/>
      <pageMargins left="0.75" right="0.75" top="1" bottom="1" header="0.5" footer="0.5"/>
      <pageSetup orientation="portrait" r:id="rId9"/>
      <headerFooter alignWithMargins="0"/>
    </customSheetView>
    <customSheetView guid="{CDF7C778-C53B-45C7-952D-968F867FB204}" state="hidden">
      <selection activeCell="A4" sqref="A4"/>
      <pageMargins left="0.75" right="0.75" top="1" bottom="1" header="0.5" footer="0.5"/>
      <pageSetup orientation="portrait" r:id="rId10"/>
      <headerFooter alignWithMargins="0"/>
    </customSheetView>
    <customSheetView guid="{2CF6F19D-227C-4840-A9E1-6C944B0145DB}" state="hidden">
      <selection activeCell="A4" sqref="A4"/>
      <pageMargins left="0.75" right="0.75" top="1" bottom="1" header="0.5" footer="0.5"/>
      <pageSetup orientation="portrait" r:id="rId11"/>
      <headerFooter alignWithMargins="0"/>
    </customSheetView>
    <customSheetView guid="{E51D3662-FFCE-4FD6-A590-7DDC9E38C41F}" state="hidden">
      <selection activeCell="A4" sqref="A4"/>
      <pageMargins left="0.75" right="0.75" top="1" bottom="1" header="0.5" footer="0.5"/>
      <pageSetup orientation="portrait" r:id="rId12"/>
      <headerFooter alignWithMargins="0"/>
    </customSheetView>
    <customSheetView guid="{CB7992C9-ABA5-4C7D-8C49-1E1D8E8875C7}" state="hidden">
      <selection activeCell="A4" sqref="A4"/>
      <pageMargins left="0.75" right="0.75" top="1" bottom="1" header="0.5" footer="0.5"/>
      <pageSetup orientation="portrait" r:id="rId13"/>
      <headerFooter alignWithMargins="0"/>
    </customSheetView>
    <customSheetView guid="{97C0FC0E-800C-45C9-895E-E91A3F1ADBA4}" state="hidden">
      <selection activeCell="A4" sqref="A4"/>
      <pageMargins left="0.75" right="0.75" top="1" bottom="1" header="0.5" footer="0.5"/>
      <pageSetup orientation="portrait" r:id="rId14"/>
      <headerFooter alignWithMargins="0"/>
    </customSheetView>
    <customSheetView guid="{15A19D23-A9FD-4FC1-B7B0-F2D16BDFC729}" state="hidden">
      <selection activeCell="A4" sqref="A4"/>
      <pageMargins left="0.75" right="0.75" top="1" bottom="1" header="0.5" footer="0.5"/>
      <pageSetup orientation="portrait" r:id="rId15"/>
      <headerFooter alignWithMargins="0"/>
    </customSheetView>
    <customSheetView guid="{C5EDD9E3-0801-4479-8600-A80B0FCFDF0B}" state="hidden">
      <selection activeCell="A4" sqref="A4"/>
      <pageMargins left="0.75" right="0.75" top="1" bottom="1" header="0.5" footer="0.5"/>
      <pageSetup orientation="portrait" r:id="rId16"/>
      <headerFooter alignWithMargins="0"/>
    </customSheetView>
    <customSheetView guid="{FE4EC9C4-31B9-4D40-8323-5B16C3BC840F}" state="hidden">
      <selection activeCell="A4" sqref="A4"/>
      <pageMargins left="0.75" right="0.75" top="1" bottom="1" header="0.5" footer="0.5"/>
      <pageSetup orientation="portrait" r:id="rId17"/>
      <headerFooter alignWithMargins="0"/>
    </customSheetView>
    <customSheetView guid="{F9FE2C60-2849-4C32-B532-2B1A89FFA9CD}" state="hidden">
      <selection activeCell="A4" sqref="A4"/>
      <pageMargins left="0.75" right="0.75" top="1" bottom="1" header="0.5" footer="0.5"/>
      <pageSetup orientation="portrait" r:id="rId18"/>
      <headerFooter alignWithMargins="0"/>
    </customSheetView>
    <customSheetView guid="{494F6778-23FE-4AAC-B37D-6C7543FC13B9}" state="hidden">
      <selection activeCell="A4" sqref="A4"/>
      <pageMargins left="0.75" right="0.75" top="1" bottom="1" header="0.5" footer="0.5"/>
      <pageSetup orientation="portrait" r:id="rId19"/>
      <headerFooter alignWithMargins="0"/>
    </customSheetView>
    <customSheetView guid="{43BCBF1E-CDCF-4541-8D79-87EDCECBC1FD}" state="hidden">
      <selection activeCell="A4" sqref="A4"/>
      <pageMargins left="0.75" right="0.75" top="1" bottom="1" header="0.5" footer="0.5"/>
      <pageSetup orientation="portrait" r:id="rId20"/>
      <headerFooter alignWithMargins="0"/>
    </customSheetView>
    <customSheetView guid="{7A9EA6D6-4DDF-43D9-92E6-C6AFAD14E266}" state="hidden">
      <selection activeCell="A4" sqref="A4"/>
      <pageMargins left="0.75" right="0.75" top="1" bottom="1" header="0.5" footer="0.5"/>
      <pageSetup orientation="portrait" r:id="rId21"/>
      <headerFooter alignWithMargins="0"/>
    </customSheetView>
    <customSheetView guid="{DC28ED1E-3E35-4094-9C2B-5C0A1C1D459C}" state="hidden">
      <selection activeCell="A4" sqref="A4"/>
      <pageMargins left="0.75" right="0.75" top="1" bottom="1" header="0.5" footer="0.5"/>
      <pageSetup orientation="portrait" r:id="rId22"/>
      <headerFooter alignWithMargins="0"/>
    </customSheetView>
    <customSheetView guid="{240327DD-375F-45D4-BA52-89AFD79FE6A1}" state="hidden">
      <selection activeCell="A4" sqref="A4"/>
      <pageMargins left="0.75" right="0.75" top="1" bottom="1" header="0.5" footer="0.5"/>
      <pageSetup orientation="portrait" r:id="rId23"/>
      <headerFooter alignWithMargins="0"/>
    </customSheetView>
    <customSheetView guid="{477F7E43-D393-45BA-B99B-D838E4629B5D}" state="hidden">
      <selection activeCell="A4" sqref="A4"/>
      <pageMargins left="0.75" right="0.75" top="1" bottom="1" header="0.5" footer="0.5"/>
      <pageSetup orientation="portrait" r:id="rId24"/>
      <headerFooter alignWithMargins="0"/>
    </customSheetView>
    <customSheetView guid="{8E3ED18F-7B8F-4A1C-969D-A70DC3B696C3}" state="hidden">
      <selection activeCell="A4" sqref="A4"/>
      <pageMargins left="0.75" right="0.75" top="1" bottom="1" header="0.5" footer="0.5"/>
      <pageSetup orientation="portrait" r:id="rId25"/>
      <headerFooter alignWithMargins="0"/>
    </customSheetView>
    <customSheetView guid="{38BECF6E-1A53-4F98-87B9-44F2C5F77E08}" state="hidden">
      <selection activeCell="A4" sqref="A4"/>
      <pageMargins left="0.75" right="0.75" top="1" bottom="1" header="0.5" footer="0.5"/>
      <pageSetup orientation="portrait" r:id="rId26"/>
      <headerFooter alignWithMargins="0"/>
    </customSheetView>
    <customSheetView guid="{340562B9-6CEE-4962-8D7D-CA1C6778F52C}" state="hidden">
      <selection activeCell="A4" sqref="A4"/>
      <pageMargins left="0.75" right="0.75" top="1" bottom="1" header="0.5" footer="0.5"/>
      <pageSetup orientation="portrait" r:id="rId27"/>
      <headerFooter alignWithMargins="0"/>
    </customSheetView>
    <customSheetView guid="{82E8A0F5-0020-4355-95CF-28601763A783}" state="hidden">
      <selection activeCell="A4" sqref="A4"/>
      <pageMargins left="0.75" right="0.75" top="1" bottom="1" header="0.5" footer="0.5"/>
      <pageSetup orientation="portrait" r:id="rId28"/>
      <headerFooter alignWithMargins="0"/>
    </customSheetView>
    <customSheetView guid="{05855B4F-D61E-4C97-B759-B2F96767F6F8}" state="hidden">
      <selection activeCell="A4" sqref="A4"/>
      <pageMargins left="0.75" right="0.75" top="1" bottom="1" header="0.5" footer="0.5"/>
      <pageSetup orientation="portrait" r:id="rId29"/>
      <headerFooter alignWithMargins="0"/>
    </customSheetView>
    <customSheetView guid="{A8583C01-5E6A-4469-ADCA-440E12AA8084}" state="hidden">
      <selection activeCell="A4" sqref="A4"/>
      <pageMargins left="0.75" right="0.75" top="1" bottom="1" header="0.5" footer="0.5"/>
      <pageSetup orientation="portrait" r:id="rId30"/>
      <headerFooter alignWithMargins="0"/>
    </customSheetView>
    <customSheetView guid="{3836A67F-51F8-4B52-B51D-937DC398CD1F}" state="hidden">
      <selection activeCell="A4" sqref="A4"/>
      <pageMargins left="0.75" right="0.75" top="1" bottom="1" header="0.5" footer="0.5"/>
      <pageSetup orientation="portrait" r:id="rId31"/>
      <headerFooter alignWithMargins="0"/>
    </customSheetView>
    <customSheetView guid="{F8DC905B-04E9-41D7-B695-0DB8D092215B}" state="hidden">
      <selection activeCell="A4" sqref="A4"/>
      <pageMargins left="0.75" right="0.75" top="1" bottom="1" header="0.5" footer="0.5"/>
      <pageSetup orientation="portrait" r:id="rId32"/>
      <headerFooter alignWithMargins="0"/>
    </customSheetView>
    <customSheetView guid="{067EF7EF-2552-42C0-8B2F-9338A16B73EB}" state="hidden">
      <selection activeCell="A4" sqref="A4"/>
      <pageMargins left="0.75" right="0.75" top="1" bottom="1" header="0.5" footer="0.5"/>
      <pageSetup orientation="portrait" r:id="rId33"/>
      <headerFooter alignWithMargins="0"/>
    </customSheetView>
    <customSheetView guid="{869B0F9C-77A4-468D-A350-EA35CAE357D9}" state="hidden">
      <selection activeCell="A4" sqref="A4"/>
      <pageMargins left="0.75" right="0.75" top="1" bottom="1" header="0.5" footer="0.5"/>
      <pageSetup orientation="portrait" r:id="rId34"/>
      <headerFooter alignWithMargins="0"/>
    </customSheetView>
    <customSheetView guid="{5D67CA2D-8BB3-4F00-894F-4872C1BBE88F}" state="hidden">
      <selection activeCell="A4" sqref="A4"/>
      <pageMargins left="0.75" right="0.75" top="1" bottom="1" header="0.5" footer="0.5"/>
      <pageSetup orientation="portrait" r:id="rId35"/>
      <headerFooter alignWithMargins="0"/>
    </customSheetView>
    <customSheetView guid="{B9DDBA10-9BB0-4D91-9619-C113F75B2489}" state="hidden">
      <selection activeCell="A4" sqref="A4"/>
      <pageMargins left="0.75" right="0.75" top="1" bottom="1" header="0.5" footer="0.5"/>
      <pageSetup orientation="portrait" r:id="rId36"/>
      <headerFooter alignWithMargins="0"/>
    </customSheetView>
    <customSheetView guid="{F0C5A243-1ADF-42BF-85A0-B6506A13618B}" state="hidden">
      <selection activeCell="A4" sqref="A4"/>
      <pageMargins left="0.75" right="0.75" top="1" bottom="1" header="0.5" footer="0.5"/>
      <pageSetup orientation="portrait" r:id="rId37"/>
      <headerFooter alignWithMargins="0"/>
    </customSheetView>
    <customSheetView guid="{4B898AE2-7356-489E-882D-EC3B09CB95AA}" state="hidden">
      <selection activeCell="A4" sqref="A4"/>
      <pageMargins left="0.75" right="0.75" top="1" bottom="1" header="0.5" footer="0.5"/>
      <pageSetup orientation="portrait" r:id="rId38"/>
      <headerFooter alignWithMargins="0"/>
    </customSheetView>
    <customSheetView guid="{176DC383-BC5B-4A2C-B484-0B54305CAC0E}" state="hidden">
      <selection activeCell="A4" sqref="A4"/>
      <pageMargins left="0.75" right="0.75" top="1" bottom="1" header="0.5" footer="0.5"/>
      <pageSetup orientation="portrait" r:id="rId39"/>
      <headerFooter alignWithMargins="0"/>
    </customSheetView>
  </customSheetViews>
  <mergeCells count="1">
    <mergeCell ref="A1:B1"/>
  </mergeCells>
  <pageMargins left="0.75" right="0.75" top="1" bottom="1" header="0.5" footer="0.5"/>
  <pageSetup orientation="portrait" r:id="rId4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C38"/>
  <sheetViews>
    <sheetView showGridLines="0" view="pageBreakPreview" topLeftCell="A5" zoomScaleNormal="100" zoomScaleSheetLayoutView="100" workbookViewId="0">
      <selection activeCell="D15" sqref="D15:G15"/>
    </sheetView>
  </sheetViews>
  <sheetFormatPr defaultColWidth="9.140625" defaultRowHeight="16.5"/>
  <cols>
    <col min="1" max="1" width="9.140625" style="401" customWidth="1"/>
    <col min="2" max="2" width="33" style="402" customWidth="1"/>
    <col min="3" max="3" width="11.7109375" style="402" customWidth="1"/>
    <col min="4" max="5" width="6.42578125" style="402" customWidth="1"/>
    <col min="6" max="6" width="6.42578125" style="416" customWidth="1"/>
    <col min="7" max="7" width="39" style="416" customWidth="1"/>
    <col min="8" max="8" width="11.85546875" style="416" hidden="1" customWidth="1"/>
    <col min="9" max="9" width="20.28515625" style="416" hidden="1" customWidth="1"/>
    <col min="10" max="13" width="11.85546875" style="416" hidden="1" customWidth="1"/>
    <col min="14" max="14" width="11.85546875" style="416" customWidth="1"/>
    <col min="15" max="15" width="11.85546875" style="416" hidden="1" customWidth="1"/>
    <col min="16" max="25" width="11.85546875" style="416" customWidth="1"/>
    <col min="26" max="26" width="9.140625" style="401" customWidth="1"/>
    <col min="27" max="27" width="15.28515625" style="401" hidden="1" customWidth="1"/>
    <col min="28" max="28" width="0" style="401" hidden="1" customWidth="1"/>
    <col min="29" max="16384" width="9.140625" style="401"/>
  </cols>
  <sheetData>
    <row r="1" spans="1:29" s="398" customFormat="1" ht="94.5" customHeight="1">
      <c r="B1" s="950" t="str">
        <f>Basic!B1</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C1" s="951"/>
      <c r="D1" s="951"/>
      <c r="E1" s="951"/>
      <c r="F1" s="951"/>
      <c r="G1" s="951"/>
      <c r="H1" s="399"/>
      <c r="I1" s="399"/>
      <c r="J1" s="399"/>
      <c r="K1" s="399"/>
      <c r="L1" s="399"/>
      <c r="M1" s="399"/>
      <c r="N1" s="399"/>
      <c r="O1" s="399"/>
      <c r="P1" s="399"/>
      <c r="Q1" s="399"/>
      <c r="R1" s="399"/>
      <c r="S1" s="399"/>
      <c r="T1" s="399"/>
      <c r="U1" s="399"/>
      <c r="V1" s="399"/>
      <c r="W1" s="399"/>
      <c r="X1" s="399"/>
      <c r="Y1" s="399"/>
      <c r="AA1" s="400"/>
      <c r="AB1" s="400"/>
      <c r="AC1" s="400"/>
    </row>
    <row r="2" spans="1:29" ht="15.75" customHeight="1">
      <c r="B2" s="976" t="str">
        <f>Basic!B3</f>
        <v xml:space="preserve"> 5002002361/TRANSFORMER/DOM/A00 - CC CS -1</v>
      </c>
      <c r="C2" s="976"/>
      <c r="D2" s="976"/>
      <c r="E2" s="976"/>
      <c r="F2" s="976"/>
      <c r="G2" s="976"/>
      <c r="H2" s="402"/>
      <c r="I2" s="402"/>
      <c r="J2" s="402"/>
      <c r="K2" s="402"/>
      <c r="L2" s="402"/>
      <c r="M2" s="402"/>
      <c r="N2" s="402"/>
      <c r="O2" s="402"/>
      <c r="P2" s="402"/>
      <c r="Q2" s="402"/>
      <c r="R2" s="402"/>
      <c r="S2" s="402"/>
      <c r="T2" s="402"/>
      <c r="U2" s="402"/>
      <c r="V2" s="402"/>
      <c r="W2" s="402"/>
      <c r="X2" s="402"/>
      <c r="Y2" s="402"/>
      <c r="AA2" s="403" t="s">
        <v>553</v>
      </c>
      <c r="AB2" s="404">
        <v>1</v>
      </c>
      <c r="AC2" s="405"/>
    </row>
    <row r="3" spans="1:29" ht="12" customHeight="1">
      <c r="B3" s="406"/>
      <c r="C3" s="406"/>
      <c r="D3" s="406"/>
      <c r="E3" s="406"/>
      <c r="F3" s="402"/>
      <c r="G3" s="402"/>
      <c r="H3" s="402"/>
      <c r="I3" s="402"/>
      <c r="J3" s="402"/>
      <c r="K3" s="402"/>
      <c r="L3" s="402"/>
      <c r="M3" s="407" t="s">
        <v>550</v>
      </c>
      <c r="N3" s="402"/>
      <c r="O3" s="402"/>
      <c r="P3" s="402"/>
      <c r="Q3" s="402"/>
      <c r="R3" s="402"/>
      <c r="S3" s="402"/>
      <c r="T3" s="402"/>
      <c r="U3" s="402"/>
      <c r="V3" s="402"/>
      <c r="W3" s="402"/>
      <c r="X3" s="402"/>
      <c r="Y3" s="402"/>
      <c r="AA3" s="403" t="s">
        <v>554</v>
      </c>
      <c r="AB3" s="404" t="s">
        <v>9</v>
      </c>
      <c r="AC3" s="405"/>
    </row>
    <row r="4" spans="1:29" ht="20.100000000000001" customHeight="1">
      <c r="B4" s="977" t="s">
        <v>166</v>
      </c>
      <c r="C4" s="977"/>
      <c r="D4" s="977"/>
      <c r="E4" s="977"/>
      <c r="F4" s="977"/>
      <c r="G4" s="977"/>
      <c r="H4" s="402"/>
      <c r="I4" s="402"/>
      <c r="J4" s="402"/>
      <c r="K4" s="402"/>
      <c r="L4" s="402"/>
      <c r="M4" s="407" t="s">
        <v>477</v>
      </c>
      <c r="N4" s="402"/>
      <c r="O4" s="402"/>
      <c r="P4" s="402"/>
      <c r="Q4" s="402"/>
      <c r="R4" s="402"/>
      <c r="S4" s="402"/>
      <c r="T4" s="402"/>
      <c r="U4" s="402"/>
      <c r="V4" s="402"/>
      <c r="W4" s="402"/>
      <c r="X4" s="402"/>
      <c r="Y4" s="402"/>
      <c r="AA4" s="403"/>
      <c r="AB4" s="404"/>
      <c r="AC4" s="405"/>
    </row>
    <row r="5" spans="1:29" ht="12" customHeight="1">
      <c r="B5" s="408"/>
      <c r="C5" s="408"/>
      <c r="F5" s="402"/>
      <c r="G5" s="402"/>
      <c r="H5" s="402"/>
      <c r="I5" s="402"/>
      <c r="J5" s="402"/>
      <c r="K5" s="402"/>
      <c r="L5" s="402"/>
      <c r="M5" s="402"/>
      <c r="N5" s="402"/>
      <c r="O5" s="402"/>
      <c r="P5" s="402"/>
      <c r="Q5" s="402"/>
      <c r="R5" s="402"/>
      <c r="S5" s="402"/>
      <c r="T5" s="402"/>
      <c r="U5" s="402"/>
      <c r="V5" s="402"/>
      <c r="W5" s="402"/>
      <c r="X5" s="402"/>
      <c r="Y5" s="402"/>
      <c r="AA5" s="405"/>
      <c r="AB5" s="405"/>
      <c r="AC5" s="405"/>
    </row>
    <row r="6" spans="1:29" s="398" customFormat="1" ht="43.5" hidden="1" customHeight="1">
      <c r="B6" s="409" t="s">
        <v>162</v>
      </c>
      <c r="C6" s="410"/>
      <c r="D6" s="978" t="s">
        <v>553</v>
      </c>
      <c r="E6" s="979"/>
      <c r="F6" s="979"/>
      <c r="G6" s="980"/>
      <c r="H6" s="411"/>
      <c r="I6" s="454" t="str">
        <f>D6</f>
        <v>Sole Bidder</v>
      </c>
      <c r="J6" s="455">
        <f>IF(I6="JV (Joint Venture)",1,2)</f>
        <v>2</v>
      </c>
      <c r="K6" s="411"/>
      <c r="L6" s="411"/>
      <c r="M6" s="411"/>
      <c r="N6" s="411"/>
      <c r="O6" s="411"/>
      <c r="P6" s="411"/>
      <c r="Q6" s="411"/>
      <c r="R6" s="411"/>
      <c r="S6" s="411"/>
      <c r="U6" s="411"/>
      <c r="V6" s="411"/>
      <c r="W6" s="411"/>
      <c r="X6" s="411"/>
      <c r="Y6" s="411"/>
      <c r="AA6" s="413">
        <f>IF(D6= "Sole Bidder", 0, D7)</f>
        <v>0</v>
      </c>
      <c r="AB6" s="400"/>
      <c r="AC6" s="400"/>
    </row>
    <row r="7" spans="1:29" ht="50.1" hidden="1" customHeight="1">
      <c r="A7" s="414"/>
      <c r="B7" s="409" t="str">
        <f>IF(D6= "JV (Joint Venture)", "Total Nos. of  Partners in the JV [excluding the Lead Partner]", "")</f>
        <v/>
      </c>
      <c r="C7" s="415"/>
      <c r="D7" s="981">
        <v>1</v>
      </c>
      <c r="E7" s="982"/>
      <c r="F7" s="982"/>
      <c r="G7" s="983"/>
      <c r="I7" s="454"/>
      <c r="J7" s="454"/>
      <c r="AA7" s="405"/>
      <c r="AB7" s="405"/>
      <c r="AC7" s="405"/>
    </row>
    <row r="8" spans="1:29" ht="12" customHeight="1">
      <c r="B8" s="408"/>
      <c r="C8" s="408"/>
      <c r="F8" s="402"/>
      <c r="G8" s="402"/>
      <c r="H8" s="402"/>
      <c r="I8" s="402"/>
      <c r="J8" s="402"/>
      <c r="K8" s="402"/>
      <c r="L8" s="402"/>
      <c r="M8" s="402"/>
      <c r="N8" s="402"/>
      <c r="O8" s="402"/>
      <c r="P8" s="402"/>
      <c r="Q8" s="402"/>
      <c r="R8" s="402"/>
      <c r="S8" s="402"/>
      <c r="T8" s="402"/>
      <c r="U8" s="402"/>
      <c r="V8" s="402"/>
      <c r="W8" s="402"/>
      <c r="X8" s="402"/>
      <c r="Y8" s="402"/>
      <c r="AA8" s="405"/>
      <c r="AB8" s="405"/>
      <c r="AC8" s="405"/>
    </row>
    <row r="9" spans="1:29" ht="12" customHeight="1">
      <c r="B9" s="408"/>
      <c r="C9" s="408"/>
      <c r="F9" s="402"/>
      <c r="G9" s="402"/>
      <c r="H9" s="402"/>
      <c r="I9" s="402"/>
      <c r="J9" s="402"/>
      <c r="K9" s="402"/>
      <c r="L9" s="402"/>
      <c r="M9" s="402"/>
      <c r="N9" s="402"/>
      <c r="O9" s="402"/>
      <c r="P9" s="402"/>
      <c r="Q9" s="402"/>
      <c r="R9" s="402"/>
      <c r="S9" s="402"/>
      <c r="T9" s="402"/>
      <c r="U9" s="402"/>
      <c r="V9" s="402"/>
      <c r="W9" s="402"/>
      <c r="X9" s="402"/>
      <c r="Y9" s="402"/>
      <c r="AA9" s="405"/>
      <c r="AB9" s="405"/>
      <c r="AC9" s="405"/>
    </row>
    <row r="10" spans="1:29" ht="30" customHeight="1">
      <c r="B10" s="396" t="s">
        <v>721</v>
      </c>
      <c r="C10" s="417"/>
      <c r="D10" s="973"/>
      <c r="E10" s="974"/>
      <c r="F10" s="974"/>
      <c r="G10" s="975"/>
      <c r="H10" s="402"/>
      <c r="I10" s="402"/>
      <c r="J10" s="402"/>
      <c r="K10" s="402"/>
      <c r="L10" s="402"/>
      <c r="M10" s="402"/>
      <c r="N10" s="402"/>
      <c r="O10" s="402"/>
      <c r="P10" s="402"/>
      <c r="Q10" s="402"/>
      <c r="R10" s="402"/>
      <c r="S10" s="402"/>
      <c r="T10" s="402"/>
      <c r="U10" s="402"/>
      <c r="V10" s="402"/>
      <c r="W10" s="402"/>
      <c r="X10" s="402"/>
      <c r="Y10" s="402"/>
      <c r="AA10" s="405"/>
      <c r="AB10" s="405"/>
      <c r="AC10" s="405"/>
    </row>
    <row r="11" spans="1:29" ht="29.25" customHeight="1">
      <c r="B11" s="397" t="s">
        <v>722</v>
      </c>
      <c r="C11" s="418"/>
      <c r="D11" s="973"/>
      <c r="E11" s="974"/>
      <c r="F11" s="974"/>
      <c r="G11" s="975"/>
      <c r="H11" s="402"/>
      <c r="I11" s="402"/>
      <c r="J11" s="402"/>
      <c r="K11" s="402"/>
      <c r="L11" s="402"/>
      <c r="M11" s="402"/>
      <c r="N11" s="402"/>
      <c r="O11" s="402"/>
      <c r="P11" s="402"/>
      <c r="Q11" s="402"/>
      <c r="R11" s="402"/>
      <c r="S11" s="402"/>
      <c r="T11" s="402"/>
      <c r="U11" s="402"/>
      <c r="V11" s="402"/>
      <c r="W11" s="402"/>
      <c r="X11" s="402"/>
      <c r="Y11" s="402"/>
      <c r="AA11" s="405"/>
      <c r="AB11" s="405"/>
      <c r="AC11" s="405"/>
    </row>
    <row r="12" spans="1:29" ht="30.75" customHeight="1">
      <c r="B12" s="419"/>
      <c r="C12" s="420"/>
      <c r="D12" s="973"/>
      <c r="E12" s="974"/>
      <c r="F12" s="974"/>
      <c r="G12" s="975"/>
      <c r="H12" s="402"/>
      <c r="I12" s="402"/>
      <c r="J12" s="402"/>
      <c r="K12" s="402"/>
      <c r="L12" s="402"/>
      <c r="M12" s="402"/>
      <c r="N12" s="402"/>
      <c r="O12" s="402"/>
      <c r="P12" s="402"/>
      <c r="Q12" s="402"/>
      <c r="R12" s="402"/>
      <c r="S12" s="402"/>
      <c r="T12" s="402"/>
      <c r="U12" s="402"/>
      <c r="V12" s="402"/>
      <c r="W12" s="402"/>
      <c r="X12" s="402"/>
      <c r="Y12" s="402"/>
      <c r="AA12" s="405"/>
      <c r="AB12" s="405"/>
      <c r="AC12" s="405"/>
    </row>
    <row r="13" spans="1:29" ht="32.25" customHeight="1">
      <c r="B13" s="421"/>
      <c r="C13" s="422"/>
      <c r="D13" s="973"/>
      <c r="E13" s="974"/>
      <c r="F13" s="974"/>
      <c r="G13" s="975"/>
      <c r="H13" s="402"/>
      <c r="I13" s="402"/>
      <c r="J13" s="402"/>
      <c r="K13" s="402"/>
      <c r="L13" s="402"/>
      <c r="M13" s="402"/>
      <c r="N13" s="402"/>
      <c r="O13" s="402"/>
      <c r="P13" s="402"/>
      <c r="Q13" s="402"/>
      <c r="R13" s="402"/>
      <c r="S13" s="402"/>
      <c r="T13" s="402"/>
      <c r="U13" s="402"/>
      <c r="V13" s="402"/>
      <c r="W13" s="402"/>
      <c r="X13" s="402"/>
      <c r="Y13" s="402"/>
      <c r="AA13" s="405"/>
      <c r="AB13" s="405"/>
      <c r="AC13" s="405"/>
    </row>
    <row r="14" spans="1:29" ht="12" customHeight="1">
      <c r="B14" s="408"/>
      <c r="C14" s="408"/>
      <c r="F14" s="402"/>
      <c r="G14" s="402"/>
      <c r="H14" s="402"/>
      <c r="I14" s="402"/>
      <c r="J14" s="402"/>
      <c r="K14" s="402"/>
      <c r="L14" s="402"/>
      <c r="M14" s="402"/>
      <c r="N14" s="402"/>
      <c r="O14" s="402"/>
      <c r="P14" s="402"/>
      <c r="Q14" s="402"/>
      <c r="R14" s="402"/>
      <c r="S14" s="402"/>
      <c r="T14" s="402"/>
      <c r="U14" s="402"/>
      <c r="V14" s="402"/>
      <c r="W14" s="402"/>
      <c r="X14" s="402"/>
      <c r="Y14" s="402"/>
      <c r="AA14" s="405"/>
      <c r="AB14" s="405"/>
      <c r="AC14" s="405"/>
    </row>
    <row r="15" spans="1:29" ht="36" customHeight="1">
      <c r="B15" s="984" t="s">
        <v>555</v>
      </c>
      <c r="C15" s="984"/>
      <c r="D15" s="985"/>
      <c r="E15" s="985"/>
      <c r="F15" s="985"/>
      <c r="G15" s="985"/>
      <c r="I15" s="454">
        <f>D15</f>
        <v>0</v>
      </c>
      <c r="J15" s="455">
        <f>IF(I15="No",1,2)</f>
        <v>2</v>
      </c>
      <c r="K15" s="412">
        <f>IF(J15="No",1,2)</f>
        <v>2</v>
      </c>
      <c r="L15" s="416">
        <f>IF(AND(D6="JV (Joint Venture)",D7=1),1,0)</f>
        <v>0</v>
      </c>
      <c r="O15" s="416">
        <v>2019</v>
      </c>
    </row>
    <row r="16" spans="1:29" ht="30.75" customHeight="1">
      <c r="B16" s="432" t="s">
        <v>558</v>
      </c>
      <c r="C16" s="433"/>
      <c r="D16" s="973"/>
      <c r="E16" s="974"/>
      <c r="F16" s="974"/>
      <c r="G16" s="975"/>
      <c r="I16" s="454"/>
      <c r="J16" s="455"/>
      <c r="K16" s="412"/>
      <c r="O16" s="416">
        <v>2020</v>
      </c>
    </row>
    <row r="17" spans="2:29" ht="12" customHeight="1">
      <c r="B17" s="408"/>
      <c r="C17" s="408"/>
      <c r="F17" s="402"/>
      <c r="G17" s="402"/>
      <c r="H17" s="402"/>
      <c r="I17" s="402"/>
      <c r="J17" s="402"/>
      <c r="K17" s="402"/>
      <c r="L17" s="402"/>
      <c r="M17" s="402"/>
      <c r="N17" s="402"/>
      <c r="O17" s="402"/>
      <c r="P17" s="402"/>
      <c r="Q17" s="402"/>
      <c r="R17" s="402"/>
      <c r="S17" s="402"/>
      <c r="T17" s="402"/>
      <c r="U17" s="402"/>
      <c r="V17" s="402"/>
      <c r="W17" s="402"/>
      <c r="X17" s="402"/>
      <c r="Y17" s="402"/>
      <c r="AA17" s="405"/>
      <c r="AB17" s="405"/>
      <c r="AC17" s="405"/>
    </row>
    <row r="18" spans="2:29" ht="24.75" customHeight="1">
      <c r="B18" s="396" t="s">
        <v>954</v>
      </c>
      <c r="C18" s="417"/>
      <c r="D18" s="973"/>
      <c r="E18" s="974"/>
      <c r="F18" s="974"/>
      <c r="G18" s="975"/>
      <c r="I18" s="454"/>
      <c r="J18" s="454"/>
    </row>
    <row r="19" spans="2:29" ht="21" customHeight="1">
      <c r="B19" s="397" t="s">
        <v>723</v>
      </c>
      <c r="C19" s="418"/>
      <c r="D19" s="973"/>
      <c r="E19" s="974"/>
      <c r="F19" s="974"/>
      <c r="G19" s="975"/>
      <c r="I19" s="454"/>
      <c r="J19" s="454"/>
    </row>
    <row r="20" spans="2:29" ht="21" customHeight="1">
      <c r="B20" s="419" t="s">
        <v>724</v>
      </c>
      <c r="C20" s="420"/>
      <c r="D20" s="973"/>
      <c r="E20" s="974"/>
      <c r="F20" s="974"/>
      <c r="G20" s="975"/>
      <c r="I20" s="454"/>
      <c r="J20" s="454"/>
    </row>
    <row r="21" spans="2:29" ht="21.75" customHeight="1">
      <c r="B21" s="421" t="s">
        <v>725</v>
      </c>
      <c r="C21" s="422"/>
      <c r="D21" s="973"/>
      <c r="E21" s="974"/>
      <c r="F21" s="974"/>
      <c r="G21" s="975"/>
      <c r="I21" s="454" t="s">
        <v>561</v>
      </c>
      <c r="J21" s="454">
        <f>D15</f>
        <v>0</v>
      </c>
    </row>
    <row r="22" spans="2:29" ht="20.100000000000001" customHeight="1"/>
    <row r="23" spans="2:29" ht="20.100000000000001" hidden="1" customHeight="1">
      <c r="B23" s="396" t="str">
        <f>IF(D7=1, "Name of other Partner","Name of other Partner - 1")</f>
        <v>Name of other Partner</v>
      </c>
      <c r="C23" s="417"/>
      <c r="D23" s="973" t="s">
        <v>564</v>
      </c>
      <c r="E23" s="974"/>
      <c r="F23" s="974"/>
      <c r="G23" s="975"/>
    </row>
    <row r="24" spans="2:29" ht="20.100000000000001" hidden="1" customHeight="1">
      <c r="B24" s="397" t="str">
        <f>IF(D7=1, "Address of other Partner","Address of other Partner - 1")</f>
        <v>Address of other Partner</v>
      </c>
      <c r="C24" s="418"/>
      <c r="D24" s="973" t="s">
        <v>566</v>
      </c>
      <c r="E24" s="974"/>
      <c r="F24" s="974"/>
      <c r="G24" s="975"/>
    </row>
    <row r="25" spans="2:29" ht="20.100000000000001" hidden="1" customHeight="1">
      <c r="B25" s="419"/>
      <c r="C25" s="420"/>
      <c r="D25" s="973" t="s">
        <v>563</v>
      </c>
      <c r="E25" s="974"/>
      <c r="F25" s="974"/>
      <c r="G25" s="975"/>
    </row>
    <row r="26" spans="2:29" ht="20.100000000000001" hidden="1" customHeight="1">
      <c r="B26" s="421"/>
      <c r="C26" s="422"/>
      <c r="D26" s="973"/>
      <c r="E26" s="974"/>
      <c r="F26" s="974"/>
      <c r="G26" s="975"/>
    </row>
    <row r="27" spans="2:29" ht="20.100000000000001" customHeight="1"/>
    <row r="28" spans="2:29" ht="20.100000000000001" hidden="1" customHeight="1">
      <c r="B28" s="396" t="s">
        <v>551</v>
      </c>
      <c r="C28" s="417"/>
      <c r="D28" s="973"/>
      <c r="E28" s="974"/>
      <c r="F28" s="974"/>
      <c r="G28" s="975"/>
    </row>
    <row r="29" spans="2:29" ht="20.100000000000001" hidden="1" customHeight="1">
      <c r="B29" s="397" t="s">
        <v>552</v>
      </c>
      <c r="C29" s="418"/>
      <c r="D29" s="973"/>
      <c r="E29" s="974"/>
      <c r="F29" s="974"/>
      <c r="G29" s="975"/>
    </row>
    <row r="30" spans="2:29" ht="20.100000000000001" hidden="1" customHeight="1">
      <c r="B30" s="419"/>
      <c r="C30" s="420"/>
      <c r="D30" s="973"/>
      <c r="E30" s="974"/>
      <c r="F30" s="974"/>
      <c r="G30" s="975"/>
    </row>
    <row r="31" spans="2:29" ht="20.100000000000001" hidden="1" customHeight="1">
      <c r="B31" s="421"/>
      <c r="C31" s="422"/>
      <c r="D31" s="973"/>
      <c r="E31" s="974"/>
      <c r="F31" s="974"/>
      <c r="G31" s="975"/>
    </row>
    <row r="32" spans="2:29" ht="20.100000000000001" customHeight="1">
      <c r="B32" s="423"/>
      <c r="C32" s="423"/>
    </row>
    <row r="33" spans="2:25" ht="21" customHeight="1">
      <c r="B33" s="424" t="s">
        <v>167</v>
      </c>
      <c r="C33" s="425"/>
      <c r="D33" s="973"/>
      <c r="E33" s="974"/>
      <c r="F33" s="974"/>
      <c r="G33" s="975"/>
    </row>
    <row r="34" spans="2:25" ht="21" customHeight="1">
      <c r="B34" s="424" t="s">
        <v>168</v>
      </c>
      <c r="C34" s="425"/>
      <c r="D34" s="973"/>
      <c r="E34" s="974"/>
      <c r="F34" s="974"/>
      <c r="G34" s="975"/>
    </row>
    <row r="35" spans="2:25" ht="21" customHeight="1">
      <c r="B35" s="426"/>
      <c r="C35" s="426"/>
      <c r="D35" s="427"/>
    </row>
    <row r="36" spans="2:25" s="398" customFormat="1" ht="21" customHeight="1">
      <c r="B36" s="424" t="s">
        <v>556</v>
      </c>
      <c r="C36" s="425"/>
      <c r="D36" s="428"/>
      <c r="E36" s="429"/>
      <c r="F36" s="428"/>
      <c r="G36" s="430"/>
      <c r="H36" s="431">
        <f>IF(E36="Feb",29,IF(OR(E36="Apr", E36="Jun", E36="Sep", E36="Nov"),30,31))</f>
        <v>31</v>
      </c>
      <c r="I36" s="402"/>
      <c r="J36" s="402"/>
      <c r="K36" s="402"/>
      <c r="L36" s="402"/>
      <c r="M36" s="402"/>
      <c r="N36" s="402"/>
      <c r="O36" s="402"/>
      <c r="P36" s="402"/>
      <c r="Q36" s="402"/>
      <c r="R36" s="402"/>
      <c r="S36" s="402"/>
      <c r="T36" s="402"/>
      <c r="U36" s="402"/>
      <c r="V36" s="402"/>
      <c r="W36" s="402"/>
      <c r="X36" s="402"/>
      <c r="Y36" s="402"/>
    </row>
    <row r="37" spans="2:25" ht="21" customHeight="1">
      <c r="B37" s="424" t="s">
        <v>557</v>
      </c>
      <c r="C37" s="425"/>
      <c r="D37" s="970"/>
      <c r="E37" s="971"/>
      <c r="F37" s="971"/>
      <c r="G37" s="972"/>
    </row>
    <row r="38" spans="2:25">
      <c r="E38" s="416"/>
    </row>
  </sheetData>
  <sheetProtection algorithmName="SHA-512" hashValue="6OVv5AiXKzsDbJJ2rSMLPG3qJrj8G/CysetTyHBYRhG5G3W/Kp7+Ug6IVqAlVvc3GSQo1m/VuAvbkrZCZwuhlQ==" saltValue="OuDHYcktjqQEmO+vJ2wSoQ==" spinCount="100000" sheet="1" formatColumns="0" formatRows="0" selectLockedCells="1"/>
  <customSheetViews>
    <customSheetView guid="{BCE30E3D-0C5D-4C23-ABC5-E7C2D3AC4971}" showPageBreaks="1" showGridLines="0" printArea="1" hiddenRows="1" hiddenColumns="1" view="pageBreakPreview" topLeftCell="A5">
      <selection activeCell="D15" sqref="D15:G15"/>
      <pageMargins left="0.75" right="0.75" top="0.69" bottom="0.7" header="0.4" footer="0.37"/>
      <pageSetup scale="96" orientation="portrait" r:id="rId1"/>
      <headerFooter alignWithMargins="0"/>
    </customSheetView>
    <customSheetView guid="{9F341631-288D-49D9-8F81-65CCC818C9BA}" showPageBreaks="1" showGridLines="0" printArea="1" hiddenRows="1" hiddenColumns="1" view="pageBreakPreview">
      <selection activeCell="D37" sqref="D37:G37"/>
      <pageMargins left="0.75" right="0.75" top="0.69" bottom="0.7" header="0.4" footer="0.37"/>
      <pageSetup scale="96" orientation="portrait" r:id="rId2"/>
      <headerFooter alignWithMargins="0"/>
    </customSheetView>
    <customSheetView guid="{DBB6855E-D634-47BF-8EAD-2479D63E426E}" showPageBreaks="1" showGridLines="0" printArea="1" hiddenRows="1" hiddenColumns="1" view="pageBreakPreview">
      <selection activeCell="D10" sqref="D10:G10"/>
      <pageMargins left="0.75" right="0.75" top="0.69" bottom="0.7" header="0.4" footer="0.37"/>
      <pageSetup scale="96" orientation="portrait" r:id="rId3"/>
      <headerFooter alignWithMargins="0"/>
    </customSheetView>
    <customSheetView guid="{9CD72AD0-8BDA-437F-A784-A667464C809C}" scale="115" showPageBreaks="1" showGridLines="0" printArea="1" hiddenRows="1" hiddenColumns="1" view="pageBreakPreview">
      <selection activeCell="D37" sqref="D37"/>
      <pageMargins left="0.75" right="0.75" top="0.69" bottom="0.7" header="0.4" footer="0.37"/>
      <pageSetup scale="96" orientation="portrait" r:id="rId4"/>
      <headerFooter alignWithMargins="0"/>
    </customSheetView>
    <customSheetView guid="{757C3C2F-C668-4CD7-806B-CA71CC57DCC1}" scale="115" showPageBreaks="1" showGridLines="0" printArea="1" hiddenRows="1" hiddenColumns="1" view="pageBreakPreview" topLeftCell="A17">
      <selection activeCell="F36" sqref="F36"/>
      <pageMargins left="0.75" right="0.75" top="0.69" bottom="0.7" header="0.4" footer="0.37"/>
      <pageSetup scale="96" orientation="portrait" r:id="rId5"/>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6"/>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7"/>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8"/>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9"/>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10"/>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11"/>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12"/>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13"/>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14"/>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15"/>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16"/>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17"/>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18"/>
      <headerFooter alignWithMargins="0"/>
    </customSheetView>
    <customSheetView guid="{B9DDBA10-9BB0-4D91-9619-C113F75B2489}" scale="115" showPageBreaks="1" showGridLines="0" printArea="1" hiddenRows="1" hiddenColumns="1" view="pageBreakPreview" topLeftCell="A8">
      <selection activeCell="D18" sqref="D18:G18"/>
      <pageMargins left="0.75" right="0.75" top="0.69" bottom="0.7" header="0.4" footer="0.37"/>
      <pageSetup scale="96" orientation="portrait" r:id="rId19"/>
      <headerFooter alignWithMargins="0"/>
    </customSheetView>
    <customSheetView guid="{F0C5A243-1ADF-42BF-85A0-B6506A13618B}" scale="115" showPageBreaks="1" showGridLines="0" printArea="1" hiddenRows="1" hiddenColumns="1" view="pageBreakPreview" topLeftCell="A17">
      <selection activeCell="D37" sqref="D37"/>
      <pageMargins left="0.75" right="0.75" top="0.69" bottom="0.7" header="0.4" footer="0.37"/>
      <pageSetup scale="96" orientation="portrait" r:id="rId20"/>
      <headerFooter alignWithMargins="0"/>
    </customSheetView>
    <customSheetView guid="{4B898AE2-7356-489E-882D-EC3B09CB95AA}" scale="115" showPageBreaks="1" showGridLines="0" printArea="1" hiddenRows="1" hiddenColumns="1" view="pageBreakPreview">
      <selection activeCell="D37" sqref="D37"/>
      <pageMargins left="0.75" right="0.75" top="0.69" bottom="0.7" header="0.4" footer="0.37"/>
      <pageSetup scale="96" orientation="portrait" r:id="rId21"/>
      <headerFooter alignWithMargins="0"/>
    </customSheetView>
    <customSheetView guid="{176DC383-BC5B-4A2C-B484-0B54305CAC0E}" showPageBreaks="1" showGridLines="0" printArea="1" hiddenRows="1" hiddenColumns="1" view="pageBreakPreview" topLeftCell="A13">
      <selection activeCell="D37" sqref="D37:G37"/>
      <pageMargins left="0.75" right="0.75" top="0.69" bottom="0.7" header="0.4" footer="0.37"/>
      <pageSetup scale="96" orientation="portrait" r:id="rId22"/>
      <headerFooter alignWithMargins="0"/>
    </customSheetView>
  </customSheetViews>
  <mergeCells count="27">
    <mergeCell ref="B15:C15"/>
    <mergeCell ref="D15:G15"/>
    <mergeCell ref="D10:G10"/>
    <mergeCell ref="D11:G11"/>
    <mergeCell ref="D12:G12"/>
    <mergeCell ref="D13:G13"/>
    <mergeCell ref="B1:G1"/>
    <mergeCell ref="B2:G2"/>
    <mergeCell ref="B4:G4"/>
    <mergeCell ref="D6:G6"/>
    <mergeCell ref="D7:G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8:C31">
    <cfRule type="expression" dxfId="98" priority="3">
      <formula>$AA$6&lt;2</formula>
    </cfRule>
  </conditionalFormatting>
  <conditionalFormatting sqref="B23:C26">
    <cfRule type="expression" dxfId="97" priority="4">
      <formula>$AA$6&lt;1</formula>
    </cfRule>
  </conditionalFormatting>
  <conditionalFormatting sqref="B7:G7">
    <cfRule type="expression" dxfId="96" priority="5">
      <formula>$D$6="Sole Bidder"</formula>
    </cfRule>
  </conditionalFormatting>
  <conditionalFormatting sqref="D23:G31">
    <cfRule type="expression" dxfId="95" priority="2" stopIfTrue="1">
      <formula>$D$6="Sole Bidder"</formula>
    </cfRule>
  </conditionalFormatting>
  <conditionalFormatting sqref="D28:G31">
    <cfRule type="expression" dxfId="94" priority="1">
      <formula>$L$15=1</formula>
    </cfRule>
  </conditionalFormatting>
  <dataValidations count="7">
    <dataValidation type="list" allowBlank="1" showInputMessage="1" showErrorMessage="1" sqref="F36">
      <formula1>"2022,2023"</formula1>
    </dataValidation>
    <dataValidation type="list" allowBlank="1" showInputMessage="1" showErrorMessage="1" sqref="E36">
      <formula1>"Jan,Feb,Mar,Apr,May,Jun,Jul,Aug,Sep,Oct,Nov,Dec"</formula1>
    </dataValidation>
    <dataValidation type="list" allowBlank="1" showInputMessage="1" showErrorMessage="1" sqref="D36">
      <formula1>"1,2,3,4,5,6,7,8,9,10,11,12,13,14,15,16,17,18,19,20,21,22,23,24,25,26,27,28,29,30,31"</formula1>
    </dataValidation>
    <dataValidation type="list" allowBlank="1" showInputMessage="1" showErrorMessage="1" sqref="D7:G9 D14:G14">
      <formula1>$AB$2:$AB$3</formula1>
    </dataValidation>
    <dataValidation showInputMessage="1" showErrorMessage="1" sqref="D16:G17"/>
    <dataValidation type="list" allowBlank="1" showInputMessage="1" showErrorMessage="1" sqref="D15:G15">
      <formula1>$M$3:$M$4</formula1>
    </dataValidation>
    <dataValidation type="list" allowBlank="1" showInputMessage="1" showErrorMessage="1" sqref="D6:G6">
      <formula1>$AA$2</formula1>
    </dataValidation>
  </dataValidations>
  <pageMargins left="0.75" right="0.75" top="0.69" bottom="0.7" header="0.4" footer="0.37"/>
  <pageSetup scale="96" orientation="portrait" r:id="rId23"/>
  <headerFooter alignWithMargins="0"/>
  <drawing r:id="rId2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3.5"/>
  <sheetData/>
  <customSheetViews>
    <customSheetView guid="{BCE30E3D-0C5D-4C23-ABC5-E7C2D3AC4971}" state="hidden">
      <pageMargins left="0.7" right="0.7" top="0.75" bottom="0.75" header="0.3" footer="0.3"/>
    </customSheetView>
    <customSheetView guid="{9F341631-288D-49D9-8F81-65CCC818C9BA}" state="hidden">
      <pageMargins left="0.7" right="0.7" top="0.75" bottom="0.75" header="0.3" footer="0.3"/>
    </customSheetView>
    <customSheetView guid="{DBB6855E-D634-47BF-8EAD-2479D63E426E}" state="hidden">
      <pageMargins left="0.7" right="0.7" top="0.75" bottom="0.75" header="0.3" footer="0.3"/>
    </customSheetView>
    <customSheetView guid="{9CD72AD0-8BDA-437F-A784-A667464C809C}" state="hidden">
      <pageMargins left="0.7" right="0.7" top="0.75" bottom="0.75" header="0.3" footer="0.3"/>
    </customSheetView>
    <customSheetView guid="{757C3C2F-C668-4CD7-806B-CA71CC57DCC1}" state="hidden">
      <pageMargins left="0.7" right="0.7" top="0.75" bottom="0.75" header="0.3" footer="0.3"/>
    </customSheetView>
    <customSheetView guid="{696D4A13-5E44-4B16-B107-EB70ABB06CBE}" state="hidden">
      <pageMargins left="0.7" right="0.7" top="0.75" bottom="0.75" header="0.3" footer="0.3"/>
    </customSheetView>
    <customSheetView guid="{5476C51C-4037-4B28-A818-10D7CDF0C66A}" state="hidden">
      <pageMargins left="0.7" right="0.7" top="0.75" bottom="0.75" header="0.3" footer="0.3"/>
    </customSheetView>
    <customSheetView guid="{273BBCBD-8F12-4445-A7CA-FDA7C67AE3D5}" state="hidden">
      <pageMargins left="0.7" right="0.7" top="0.75" bottom="0.75" header="0.3" footer="0.3"/>
    </customSheetView>
    <customSheetView guid="{27CB7082-4FAB-46F1-8968-11E3E4A629B2}" state="hidden">
      <pageMargins left="0.7" right="0.7" top="0.75" bottom="0.75" header="0.3" footer="0.3"/>
    </customSheetView>
    <customSheetView guid="{CDF7C778-C53B-45C7-952D-968F867FB204}"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A8583C01-5E6A-4469-ADCA-440E12AA8084}" state="hidden">
      <pageMargins left="0.7" right="0.7" top="0.75" bottom="0.75" header="0.3" footer="0.3"/>
    </customSheetView>
    <customSheetView guid="{3836A67F-51F8-4B52-B51D-937DC398CD1F}" state="hidden">
      <pageMargins left="0.7" right="0.7" top="0.75" bottom="0.75" header="0.3" footer="0.3"/>
    </customSheetView>
    <customSheetView guid="{F8DC905B-04E9-41D7-B695-0DB8D092215B}" state="hidden">
      <pageMargins left="0.7" right="0.7" top="0.75" bottom="0.75" header="0.3" footer="0.3"/>
    </customSheetView>
    <customSheetView guid="{067EF7EF-2552-42C0-8B2F-9338A16B73EB}" state="hidden">
      <pageMargins left="0.7" right="0.7" top="0.75" bottom="0.75" header="0.3" footer="0.3"/>
    </customSheetView>
    <customSheetView guid="{869B0F9C-77A4-468D-A350-EA35CAE357D9}" state="hidden">
      <pageMargins left="0.7" right="0.7" top="0.75" bottom="0.75" header="0.3" footer="0.3"/>
    </customSheetView>
    <customSheetView guid="{5D67CA2D-8BB3-4F00-894F-4872C1BBE88F}" state="hidden">
      <pageMargins left="0.7" right="0.7" top="0.75" bottom="0.75" header="0.3" footer="0.3"/>
    </customSheetView>
    <customSheetView guid="{B9DDBA10-9BB0-4D91-9619-C113F75B2489}" state="hidden">
      <pageMargins left="0.7" right="0.7" top="0.75" bottom="0.75" header="0.3" footer="0.3"/>
    </customSheetView>
    <customSheetView guid="{F0C5A243-1ADF-42BF-85A0-B6506A13618B}" state="hidden">
      <pageMargins left="0.7" right="0.7" top="0.75" bottom="0.75" header="0.3" footer="0.3"/>
    </customSheetView>
    <customSheetView guid="{4B898AE2-7356-489E-882D-EC3B09CB95AA}" state="hidden">
      <pageMargins left="0.7" right="0.7" top="0.75" bottom="0.75" header="0.3" footer="0.3"/>
    </customSheetView>
    <customSheetView guid="{176DC383-BC5B-4A2C-B484-0B54305CAC0E}"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34"/>
    <pageSetUpPr fitToPage="1"/>
  </sheetPr>
  <dimension ref="A1:AT40"/>
  <sheetViews>
    <sheetView showGridLines="0" view="pageBreakPreview" zoomScale="110" zoomScaleSheetLayoutView="110" workbookViewId="0">
      <selection activeCell="A22" sqref="A22:E22"/>
    </sheetView>
  </sheetViews>
  <sheetFormatPr defaultColWidth="9.140625" defaultRowHeight="16.5"/>
  <cols>
    <col min="1" max="1" width="12.140625" style="16" customWidth="1"/>
    <col min="2" max="2" width="15.7109375" style="16" customWidth="1"/>
    <col min="3" max="3" width="11.42578125" style="16" customWidth="1"/>
    <col min="4" max="4" width="30" style="16" customWidth="1"/>
    <col min="5" max="5" width="52.85546875" style="16" customWidth="1"/>
    <col min="6" max="6" width="12.85546875" style="29" customWidth="1"/>
    <col min="7" max="7" width="9.7109375" style="29" hidden="1" customWidth="1"/>
    <col min="8" max="8" width="18" style="29" hidden="1" customWidth="1"/>
    <col min="9" max="25" width="9.7109375" style="29" customWidth="1"/>
    <col min="26" max="26" width="18" style="130" customWidth="1"/>
    <col min="27" max="27" width="9.140625" style="37"/>
    <col min="28" max="28" width="9.140625" style="11"/>
    <col min="29" max="16384" width="9.140625" style="12"/>
  </cols>
  <sheetData>
    <row r="1" spans="1:46" ht="27" customHeight="1">
      <c r="A1" s="986" t="str">
        <f>Basic!A3&amp;Basic!B3</f>
        <v>Specification No. : 5002002361/TRANSFORMER/DOM/A00 - CC CS -1</v>
      </c>
      <c r="B1" s="986"/>
      <c r="C1" s="986"/>
      <c r="D1" s="986"/>
      <c r="E1" s="328" t="str">
        <f>"Attachment-3(JV) " &amp; AT1</f>
        <v xml:space="preserve">Attachment-3(JV) </v>
      </c>
      <c r="F1" s="53"/>
      <c r="G1" s="53"/>
      <c r="H1" s="53"/>
      <c r="I1" s="53"/>
      <c r="J1" s="53"/>
      <c r="K1" s="53"/>
      <c r="L1" s="53"/>
      <c r="M1" s="53"/>
      <c r="N1" s="53"/>
      <c r="O1" s="53"/>
      <c r="P1" s="53"/>
      <c r="Q1" s="53"/>
      <c r="R1" s="53"/>
      <c r="S1" s="53"/>
      <c r="T1" s="53"/>
      <c r="U1" s="53"/>
      <c r="V1" s="53"/>
      <c r="W1" s="53"/>
      <c r="X1" s="53"/>
      <c r="Y1" s="53"/>
      <c r="Z1" s="135" t="str">
        <f>'Names of Bidder'!D6</f>
        <v>Sole Bidder</v>
      </c>
      <c r="AT1" s="133"/>
    </row>
    <row r="2" spans="1:46" ht="10.5" customHeight="1">
      <c r="Z2" s="135">
        <f>'Names of Bidder'!G6</f>
        <v>0</v>
      </c>
    </row>
    <row r="3" spans="1:46" ht="75" customHeight="1">
      <c r="A3" s="950" t="str">
        <f>Basic!B1</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 s="951"/>
      <c r="C3" s="951"/>
      <c r="D3" s="951"/>
      <c r="E3" s="951"/>
      <c r="F3" s="54"/>
      <c r="G3" s="54"/>
      <c r="H3" s="54"/>
      <c r="I3" s="54"/>
      <c r="J3" s="54"/>
      <c r="K3" s="54"/>
      <c r="L3" s="54"/>
      <c r="M3" s="54"/>
      <c r="N3" s="54"/>
      <c r="O3" s="54"/>
      <c r="P3" s="54"/>
      <c r="Q3" s="54"/>
      <c r="R3" s="54"/>
      <c r="S3" s="54"/>
      <c r="T3" s="54"/>
      <c r="U3" s="54"/>
      <c r="V3" s="54"/>
      <c r="W3" s="54"/>
      <c r="X3" s="54"/>
      <c r="Y3" s="54"/>
      <c r="Z3" s="136"/>
      <c r="AA3" s="55"/>
      <c r="AB3" s="13"/>
    </row>
    <row r="4" spans="1:46" ht="20.100000000000001" customHeight="1">
      <c r="A4" s="15"/>
      <c r="AB4" s="17"/>
      <c r="AC4" s="1"/>
    </row>
    <row r="5" spans="1:46" ht="20.100000000000001" customHeight="1">
      <c r="A5" s="987" t="s">
        <v>339</v>
      </c>
      <c r="B5" s="987"/>
      <c r="C5" s="987"/>
      <c r="D5" s="987"/>
      <c r="E5" s="987"/>
      <c r="F5" s="56"/>
      <c r="G5" s="56"/>
      <c r="H5" s="56"/>
      <c r="I5" s="56"/>
      <c r="J5" s="56"/>
      <c r="K5" s="56"/>
      <c r="L5" s="56"/>
      <c r="M5" s="56"/>
      <c r="N5" s="56"/>
      <c r="O5" s="56"/>
      <c r="P5" s="56"/>
      <c r="Q5" s="56"/>
      <c r="R5" s="56"/>
      <c r="S5" s="56"/>
      <c r="T5" s="56"/>
      <c r="U5" s="56"/>
      <c r="V5" s="56"/>
      <c r="W5" s="56"/>
      <c r="X5" s="56"/>
      <c r="Y5" s="56"/>
      <c r="Z5" s="137"/>
      <c r="AB5" s="17"/>
      <c r="AC5" s="3"/>
    </row>
    <row r="6" spans="1:46" ht="20.100000000000001" customHeight="1">
      <c r="A6" s="19"/>
      <c r="AB6" s="17"/>
      <c r="AC6" s="3"/>
    </row>
    <row r="7" spans="1:46" ht="20.100000000000001" customHeight="1">
      <c r="A7" s="20" t="str">
        <f>"Bidder’s Name and Address  :"</f>
        <v>Bidder’s Name and Address  :</v>
      </c>
      <c r="E7" s="5" t="s">
        <v>344</v>
      </c>
      <c r="F7" s="5"/>
      <c r="G7" s="5"/>
      <c r="H7" s="5"/>
      <c r="I7" s="5"/>
      <c r="J7" s="5"/>
      <c r="K7" s="5"/>
      <c r="L7" s="5"/>
      <c r="M7" s="5"/>
      <c r="N7" s="5"/>
      <c r="O7" s="5"/>
      <c r="P7" s="5"/>
      <c r="Q7" s="5"/>
      <c r="R7" s="5"/>
      <c r="S7" s="5"/>
      <c r="T7" s="5"/>
      <c r="U7" s="5"/>
      <c r="V7" s="5"/>
      <c r="W7" s="5"/>
      <c r="X7" s="5"/>
      <c r="Y7" s="5"/>
      <c r="AB7" s="17"/>
      <c r="AC7" s="3"/>
    </row>
    <row r="8" spans="1:46" ht="36" customHeight="1">
      <c r="A8" s="993" t="str">
        <f>IF('Names of Bidder'!D6= "JV (Joint Venture)", "JV of " &amp; Z8, "")</f>
        <v/>
      </c>
      <c r="B8" s="993"/>
      <c r="C8" s="993"/>
      <c r="D8" s="993"/>
      <c r="E8" s="2" t="s">
        <v>346</v>
      </c>
      <c r="F8" s="5"/>
      <c r="G8" s="5"/>
      <c r="I8" s="5"/>
      <c r="J8" s="5"/>
      <c r="K8" s="5"/>
      <c r="L8" s="5"/>
      <c r="M8" s="5"/>
      <c r="N8" s="5"/>
      <c r="O8" s="5"/>
      <c r="P8" s="5"/>
      <c r="Q8" s="5"/>
      <c r="R8" s="5"/>
      <c r="S8" s="5"/>
      <c r="T8" s="5"/>
      <c r="U8" s="5"/>
      <c r="V8" s="5"/>
      <c r="W8" s="5"/>
      <c r="X8" s="5"/>
      <c r="Y8" s="5"/>
      <c r="Z8" s="138" t="str">
        <f>IF('Names of Bidder'!D7=1,'Names of Bidder'!D18&amp;" &amp; "&amp;'Names of Bidder'!D23,IF('Names of Bidder'!D7="2 or More",'Names of Bidder'!D18&amp;" , "&amp;'Names of Bidder'!D23&amp;" &amp; "&amp;'Names of Bidder'!D28,""))</f>
        <v xml:space="preserve"> &amp; Ram Lal</v>
      </c>
      <c r="AB8" s="17"/>
      <c r="AC8" s="3"/>
    </row>
    <row r="9" spans="1:46" ht="20.100000000000001" customHeight="1">
      <c r="A9" s="4" t="s">
        <v>345</v>
      </c>
      <c r="B9" s="989">
        <f>'Names of Bidder'!D10</f>
        <v>0</v>
      </c>
      <c r="C9" s="989"/>
      <c r="D9" s="989"/>
      <c r="E9" s="2" t="s">
        <v>348</v>
      </c>
      <c r="F9" s="57"/>
      <c r="G9" s="57"/>
      <c r="H9" s="57"/>
      <c r="I9" s="57"/>
      <c r="J9" s="57"/>
      <c r="K9" s="57"/>
      <c r="L9" s="57"/>
      <c r="M9" s="57"/>
      <c r="N9" s="57"/>
      <c r="O9" s="57"/>
      <c r="P9" s="57"/>
      <c r="Q9" s="57"/>
      <c r="R9" s="57"/>
      <c r="S9" s="57"/>
      <c r="T9" s="57"/>
      <c r="U9" s="57"/>
      <c r="V9" s="57"/>
      <c r="W9" s="57"/>
      <c r="X9" s="57"/>
      <c r="Y9" s="57"/>
      <c r="AB9" s="17"/>
      <c r="AC9" s="3"/>
    </row>
    <row r="10" spans="1:46" ht="20.100000000000001" customHeight="1">
      <c r="A10" s="4" t="s">
        <v>347</v>
      </c>
      <c r="B10" s="990">
        <f>'Names of Bidder'!D11</f>
        <v>0</v>
      </c>
      <c r="C10" s="990"/>
      <c r="D10" s="990"/>
      <c r="E10" s="2" t="s">
        <v>177</v>
      </c>
      <c r="F10" s="57"/>
      <c r="G10" s="57"/>
      <c r="H10" s="57"/>
      <c r="I10" s="57"/>
      <c r="J10" s="57"/>
      <c r="K10" s="57"/>
      <c r="L10" s="57"/>
      <c r="M10" s="57"/>
      <c r="N10" s="57"/>
      <c r="O10" s="57"/>
      <c r="P10" s="57"/>
      <c r="Q10" s="57"/>
      <c r="R10" s="57"/>
      <c r="S10" s="57"/>
      <c r="T10" s="57"/>
      <c r="U10" s="57"/>
      <c r="V10" s="57"/>
      <c r="W10" s="57"/>
      <c r="X10" s="57"/>
      <c r="Y10" s="57"/>
      <c r="AB10" s="17"/>
      <c r="AC10" s="3"/>
    </row>
    <row r="11" spans="1:46" ht="20.100000000000001" customHeight="1">
      <c r="B11" s="990">
        <f>'Names of Bidder'!D12</f>
        <v>0</v>
      </c>
      <c r="C11" s="990"/>
      <c r="D11" s="990"/>
      <c r="E11" s="2" t="s">
        <v>349</v>
      </c>
      <c r="F11" s="57"/>
      <c r="G11" s="57"/>
      <c r="H11" s="57"/>
      <c r="I11" s="57"/>
      <c r="J11" s="57"/>
      <c r="K11" s="57"/>
      <c r="L11" s="57"/>
      <c r="M11" s="57"/>
      <c r="N11" s="57"/>
      <c r="O11" s="57"/>
      <c r="P11" s="57"/>
      <c r="Q11" s="57"/>
      <c r="R11" s="57"/>
      <c r="S11" s="57"/>
      <c r="T11" s="57"/>
      <c r="U11" s="57"/>
      <c r="V11" s="57"/>
      <c r="W11" s="57"/>
      <c r="X11" s="57"/>
      <c r="Y11" s="57"/>
    </row>
    <row r="12" spans="1:46" ht="20.100000000000001" customHeight="1">
      <c r="A12" s="19"/>
      <c r="B12" s="990">
        <f>'Names of Bidder'!D13</f>
        <v>0</v>
      </c>
      <c r="C12" s="990"/>
      <c r="D12" s="990"/>
      <c r="E12" s="2"/>
      <c r="F12" s="57"/>
      <c r="G12" s="57"/>
      <c r="H12" s="57"/>
      <c r="I12" s="57"/>
      <c r="J12" s="57"/>
      <c r="K12" s="57"/>
      <c r="L12" s="57"/>
      <c r="M12" s="57"/>
      <c r="N12" s="57"/>
      <c r="O12" s="57"/>
      <c r="P12" s="57"/>
      <c r="Q12" s="57"/>
      <c r="R12" s="57"/>
      <c r="S12" s="57"/>
      <c r="T12" s="57"/>
      <c r="U12" s="57"/>
      <c r="V12" s="57"/>
      <c r="W12" s="57"/>
      <c r="X12" s="57"/>
      <c r="Y12" s="57"/>
    </row>
    <row r="13" spans="1:46" ht="9.9499999999999993" customHeight="1">
      <c r="A13" s="19"/>
      <c r="B13" s="112"/>
      <c r="C13" s="112"/>
      <c r="D13" s="112"/>
      <c r="E13" s="12"/>
      <c r="F13" s="57"/>
      <c r="G13" s="57"/>
      <c r="H13" s="57"/>
      <c r="I13" s="57"/>
      <c r="J13" s="57"/>
      <c r="K13" s="57"/>
      <c r="L13" s="57"/>
      <c r="M13" s="57"/>
      <c r="N13" s="57"/>
      <c r="O13" s="57"/>
      <c r="P13" s="57"/>
      <c r="Q13" s="57"/>
      <c r="R13" s="57"/>
      <c r="S13" s="57"/>
      <c r="T13" s="57"/>
      <c r="U13" s="57"/>
      <c r="V13" s="57"/>
      <c r="W13" s="57"/>
      <c r="X13" s="57"/>
      <c r="Y13" s="57"/>
    </row>
    <row r="14" spans="1:46" ht="20.100000000000001" customHeight="1">
      <c r="A14" s="991" t="str">
        <f>IF('Names of Bidder'!D6="Sole Bidder", "This Attachment is Not Applicable", "")</f>
        <v>This Attachment is Not Applicable</v>
      </c>
      <c r="B14" s="991"/>
      <c r="C14" s="991"/>
      <c r="D14" s="991"/>
      <c r="E14" s="991"/>
      <c r="F14" s="57"/>
      <c r="G14" s="57"/>
      <c r="H14" s="57"/>
      <c r="I14" s="57"/>
      <c r="J14" s="57"/>
      <c r="K14" s="57"/>
      <c r="L14" s="57"/>
      <c r="M14" s="57"/>
      <c r="N14" s="57"/>
      <c r="O14" s="57"/>
      <c r="P14" s="57"/>
      <c r="Q14" s="57"/>
      <c r="R14" s="57"/>
      <c r="S14" s="57"/>
      <c r="T14" s="57"/>
      <c r="U14" s="57"/>
      <c r="V14" s="57"/>
      <c r="W14" s="57"/>
      <c r="X14" s="57"/>
      <c r="Y14" s="57"/>
    </row>
    <row r="15" spans="1:46" ht="20.100000000000001" customHeight="1">
      <c r="A15" s="20" t="s">
        <v>169</v>
      </c>
      <c r="B15" s="112"/>
      <c r="C15" s="112"/>
      <c r="D15" s="112"/>
      <c r="E15" s="2"/>
      <c r="F15" s="57"/>
      <c r="G15" s="57"/>
      <c r="H15" s="57"/>
      <c r="I15" s="57"/>
      <c r="J15" s="57"/>
      <c r="K15" s="57"/>
      <c r="L15" s="57"/>
      <c r="M15" s="57"/>
      <c r="N15" s="57"/>
      <c r="O15" s="57"/>
      <c r="P15" s="57"/>
      <c r="Q15" s="57"/>
      <c r="R15" s="57"/>
      <c r="S15" s="57"/>
      <c r="T15" s="57"/>
      <c r="U15" s="57"/>
      <c r="V15" s="57"/>
      <c r="W15" s="57"/>
      <c r="X15" s="57"/>
      <c r="Y15" s="57"/>
    </row>
    <row r="16" spans="1:46" ht="20.100000000000001" customHeight="1">
      <c r="A16" s="20"/>
      <c r="B16" s="992" t="str">
        <f>IF(Z2=1,"Other Partner",IF(Z2="2 or More","Other Partner-1",""))</f>
        <v/>
      </c>
      <c r="C16" s="992"/>
      <c r="D16" s="992"/>
      <c r="E16" s="119" t="str">
        <f>IF(Z2="2 or More", "Other Partner-2", "")</f>
        <v/>
      </c>
      <c r="F16" s="57"/>
      <c r="G16" s="57"/>
      <c r="H16" s="57"/>
      <c r="I16" s="57"/>
      <c r="J16" s="57"/>
      <c r="K16" s="57"/>
      <c r="L16" s="57"/>
      <c r="M16" s="57"/>
      <c r="N16" s="57"/>
      <c r="O16" s="57"/>
      <c r="P16" s="57"/>
      <c r="Q16" s="57"/>
      <c r="R16" s="57"/>
      <c r="S16" s="57"/>
      <c r="T16" s="57"/>
      <c r="U16" s="57"/>
      <c r="V16" s="57"/>
      <c r="W16" s="57"/>
      <c r="X16" s="57"/>
      <c r="Y16" s="57"/>
    </row>
    <row r="17" spans="1:28" ht="20.100000000000001" customHeight="1">
      <c r="A17" s="4" t="s">
        <v>345</v>
      </c>
      <c r="B17" s="990" t="str">
        <f>IF('Names of Bidder'!D23=0, "", 'Names of Bidder'!D23)</f>
        <v>Ram Lal</v>
      </c>
      <c r="C17" s="990"/>
      <c r="D17" s="990"/>
      <c r="E17" s="254" t="str">
        <f>IF($Z$2="2 or More", IF(#REF!=0, "",#REF!), "")</f>
        <v/>
      </c>
      <c r="F17" s="57"/>
      <c r="G17" s="57"/>
      <c r="H17" s="57"/>
      <c r="I17" s="57"/>
      <c r="J17" s="57"/>
      <c r="K17" s="57"/>
      <c r="L17" s="57"/>
      <c r="M17" s="57"/>
      <c r="N17" s="57"/>
      <c r="O17" s="57"/>
      <c r="P17" s="57"/>
      <c r="Q17" s="57"/>
      <c r="R17" s="57"/>
      <c r="S17" s="57"/>
      <c r="T17" s="57"/>
      <c r="U17" s="57"/>
      <c r="V17" s="57"/>
      <c r="W17" s="57"/>
      <c r="X17" s="57"/>
      <c r="Y17" s="57"/>
    </row>
    <row r="18" spans="1:28" ht="20.100000000000001" customHeight="1">
      <c r="A18" s="4" t="s">
        <v>347</v>
      </c>
      <c r="B18" s="990" t="str">
        <f>IF('Names of Bidder'!D24=0, "", 'Names of Bidder'!D24)</f>
        <v>G5</v>
      </c>
      <c r="C18" s="990"/>
      <c r="D18" s="990"/>
      <c r="E18" s="254" t="str">
        <f>IF($Z$2="2 or More", IF(#REF!=0, "",#REF!), "")</f>
        <v/>
      </c>
      <c r="F18" s="57"/>
      <c r="G18" s="57"/>
      <c r="H18" s="57"/>
      <c r="I18" s="57"/>
      <c r="J18" s="57"/>
      <c r="K18" s="57"/>
      <c r="L18" s="57"/>
      <c r="M18" s="57"/>
      <c r="N18" s="57"/>
      <c r="O18" s="57"/>
      <c r="P18" s="57"/>
      <c r="Q18" s="57"/>
      <c r="R18" s="57"/>
      <c r="S18" s="57"/>
      <c r="T18" s="57"/>
      <c r="U18" s="57"/>
      <c r="V18" s="57"/>
      <c r="W18" s="57"/>
      <c r="X18" s="57"/>
      <c r="Y18" s="57"/>
    </row>
    <row r="19" spans="1:28" ht="20.100000000000001" customHeight="1">
      <c r="A19" s="19"/>
      <c r="B19" s="990" t="str">
        <f>IF('Names of Bidder'!D25=0, "", 'Names of Bidder'!D25)</f>
        <v>Gurgaon</v>
      </c>
      <c r="C19" s="990"/>
      <c r="D19" s="990"/>
      <c r="E19" s="254" t="str">
        <f>IF($Z$2="2 or More", IF(#REF!=0, "",#REF!), "")</f>
        <v/>
      </c>
      <c r="AA19" s="57"/>
    </row>
    <row r="20" spans="1:28" ht="20.100000000000001" customHeight="1">
      <c r="A20" s="19"/>
      <c r="B20" s="990" t="str">
        <f>IF('Names of Bidder'!D26=0, "", 'Names of Bidder'!D26)</f>
        <v/>
      </c>
      <c r="C20" s="990"/>
      <c r="D20" s="990"/>
      <c r="E20" s="254" t="str">
        <f>IF($Z$2="2 or More", IF(#REF!=0, "",#REF!), "")</f>
        <v/>
      </c>
      <c r="AA20" s="57"/>
    </row>
    <row r="21" spans="1:28" ht="20.100000000000001" customHeight="1">
      <c r="A21" s="16" t="s">
        <v>340</v>
      </c>
    </row>
    <row r="22" spans="1:28" ht="84" customHeight="1">
      <c r="A22" s="988" t="s">
        <v>559</v>
      </c>
      <c r="B22" s="988"/>
      <c r="C22" s="988"/>
      <c r="D22" s="988"/>
      <c r="E22" s="988"/>
      <c r="F22" s="58"/>
      <c r="G22" s="58"/>
      <c r="H22" s="58" t="str">
        <f>'Names of Bidder'!D6</f>
        <v>Sole Bidder</v>
      </c>
      <c r="I22" s="58"/>
      <c r="J22" s="58"/>
      <c r="K22" s="58"/>
      <c r="L22" s="58"/>
      <c r="M22" s="58"/>
      <c r="N22" s="58"/>
      <c r="O22" s="58"/>
      <c r="P22" s="58"/>
      <c r="Q22" s="58"/>
      <c r="R22" s="58"/>
      <c r="S22" s="58"/>
      <c r="T22" s="58"/>
      <c r="U22" s="58"/>
      <c r="V22" s="58"/>
      <c r="W22" s="58"/>
      <c r="X22" s="58"/>
      <c r="Y22" s="58"/>
      <c r="Z22" s="139"/>
      <c r="AA22" s="59"/>
      <c r="AB22" s="21"/>
    </row>
    <row r="23" spans="1:28" ht="33" customHeight="1">
      <c r="D23" s="117"/>
    </row>
    <row r="24" spans="1:28" ht="33" customHeight="1">
      <c r="A24" s="23" t="s">
        <v>6</v>
      </c>
      <c r="B24" s="87" t="str">
        <f>'Names of Bidder'!D36&amp;"-"&amp; 'Names of Bidder'!E36&amp;"-" &amp;'Names of Bidder'!F36</f>
        <v>--</v>
      </c>
      <c r="C24" s="60"/>
      <c r="D24" s="117" t="s">
        <v>4</v>
      </c>
      <c r="E24" s="252" t="str">
        <f>IF('Names of Bidder'!D33=0, "", 'Names of Bidder'!D33)</f>
        <v/>
      </c>
      <c r="F24" s="60"/>
      <c r="G24" s="60"/>
      <c r="H24" s="60"/>
      <c r="I24" s="60"/>
      <c r="J24" s="60"/>
      <c r="K24" s="60"/>
      <c r="L24" s="60"/>
      <c r="M24" s="60"/>
      <c r="N24" s="60"/>
      <c r="O24" s="60"/>
      <c r="P24" s="60"/>
      <c r="Q24" s="60"/>
      <c r="R24" s="60"/>
      <c r="S24" s="60"/>
      <c r="T24" s="60"/>
      <c r="U24" s="60"/>
      <c r="V24" s="60"/>
      <c r="W24" s="60"/>
      <c r="X24" s="60"/>
      <c r="Y24" s="60"/>
      <c r="AA24" s="37">
        <f>Basic!B4</f>
        <v>0</v>
      </c>
    </row>
    <row r="25" spans="1:28" ht="33" customHeight="1">
      <c r="A25" s="23" t="s">
        <v>7</v>
      </c>
      <c r="B25" s="252" t="str">
        <f>IF('Names of Bidder'!D37=0, "", 'Names of Bidder'!D37)</f>
        <v/>
      </c>
      <c r="C25" s="60"/>
      <c r="D25" s="117" t="s">
        <v>5</v>
      </c>
      <c r="E25" s="252" t="str">
        <f>IF('Names of Bidder'!D34=0, "", 'Names of Bidder'!D34)</f>
        <v/>
      </c>
      <c r="F25" s="105"/>
      <c r="G25" s="105"/>
      <c r="H25" s="105"/>
      <c r="I25" s="105"/>
      <c r="J25" s="105"/>
      <c r="K25" s="105"/>
      <c r="L25" s="105"/>
      <c r="M25" s="105"/>
      <c r="N25" s="105"/>
      <c r="O25" s="105"/>
      <c r="P25" s="105"/>
      <c r="Q25" s="105"/>
      <c r="R25" s="105"/>
      <c r="S25" s="105"/>
      <c r="T25" s="105"/>
      <c r="U25" s="105"/>
      <c r="V25" s="105"/>
      <c r="W25" s="105"/>
      <c r="X25" s="105"/>
      <c r="Y25" s="105"/>
      <c r="AA25" s="37" t="str">
        <f>Basic!B5</f>
        <v>15 (Fifteen)</v>
      </c>
    </row>
    <row r="26" spans="1:28" ht="33" customHeight="1">
      <c r="C26" s="60"/>
      <c r="D26" s="117"/>
      <c r="F26" s="105"/>
      <c r="G26" s="105"/>
      <c r="H26" s="105"/>
      <c r="I26" s="105"/>
      <c r="J26" s="105"/>
      <c r="K26" s="105"/>
      <c r="L26" s="105"/>
      <c r="M26" s="105"/>
      <c r="N26" s="105"/>
      <c r="O26" s="105"/>
      <c r="P26" s="105"/>
      <c r="Q26" s="105"/>
      <c r="R26" s="105"/>
      <c r="S26" s="105"/>
      <c r="T26" s="105"/>
      <c r="U26" s="105"/>
      <c r="V26" s="105"/>
      <c r="W26" s="105"/>
      <c r="X26" s="105"/>
      <c r="Y26" s="105"/>
    </row>
    <row r="27" spans="1:28" ht="33" customHeight="1">
      <c r="A27" s="20"/>
      <c r="C27" s="20"/>
      <c r="E27" s="20"/>
      <c r="F27" s="60"/>
      <c r="G27" s="60"/>
      <c r="H27" s="60"/>
      <c r="I27" s="60"/>
      <c r="J27" s="60"/>
      <c r="K27" s="60"/>
      <c r="L27" s="60"/>
      <c r="M27" s="60"/>
      <c r="N27" s="60"/>
      <c r="O27" s="60"/>
      <c r="P27" s="60"/>
      <c r="Q27" s="60"/>
      <c r="R27" s="60"/>
      <c r="S27" s="60"/>
      <c r="T27" s="60"/>
      <c r="U27" s="60"/>
      <c r="V27" s="60"/>
      <c r="W27" s="60"/>
      <c r="X27" s="60"/>
      <c r="Y27" s="60"/>
    </row>
    <row r="28" spans="1:28" ht="20.100000000000001" customHeight="1"/>
    <row r="29" spans="1:28" ht="20.100000000000001" customHeight="1">
      <c r="A29" s="25"/>
    </row>
    <row r="30" spans="1:28" ht="20.100000000000001" customHeight="1"/>
    <row r="31" spans="1:28" ht="20.100000000000001" customHeight="1"/>
    <row r="32" spans="1:28"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BCE30E3D-0C5D-4C23-ABC5-E7C2D3AC4971}" scale="110" showPageBreaks="1" showGridLines="0" fitToPage="1" printArea="1" hiddenColumns="1" view="pageBreakPreview">
      <selection activeCell="A22" sqref="A22:E22"/>
      <pageMargins left="0.75" right="0.63" top="0.57999999999999996" bottom="0.6" header="0.34" footer="0.35"/>
      <pageSetup scale="83" orientation="portrait" r:id="rId1"/>
      <headerFooter alignWithMargins="0">
        <oddFooter>&amp;R&amp;"Book Antiqua,Bold"&amp;8 Page &amp;P of &amp;N</oddFooter>
      </headerFooter>
    </customSheetView>
    <customSheetView guid="{9F341631-288D-49D9-8F81-65CCC818C9BA}" scale="110" showPageBreaks="1" showGridLines="0" fitToPage="1" printArea="1" hiddenColumns="1" view="pageBreakPreview">
      <selection activeCell="A22" sqref="A22:E22"/>
      <pageMargins left="0.75" right="0.63" top="0.57999999999999996" bottom="0.6" header="0.34" footer="0.35"/>
      <pageSetup scale="85" orientation="portrait" r:id="rId2"/>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75" right="0.63" top="0.57999999999999996" bottom="0.6" header="0.34" footer="0.35"/>
      <pageSetup scale="85" orientation="portrait" r:id="rId3"/>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75" right="0.63" top="0.57999999999999996" bottom="0.6" header="0.34" footer="0.35"/>
      <pageSetup scale="84" orientation="portrait" r:id="rId4"/>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75" right="0.63" top="0.57999999999999996" bottom="0.6" header="0.34" footer="0.35"/>
      <pageSetup scale="90" orientation="portrait" r:id="rId5"/>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6"/>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7"/>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8"/>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9"/>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10"/>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11"/>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12"/>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13"/>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14"/>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15"/>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16"/>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7"/>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20"/>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22"/>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23"/>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24"/>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25"/>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6"/>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7"/>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8"/>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9"/>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30"/>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31"/>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32"/>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33"/>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34"/>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35"/>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36"/>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37"/>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38"/>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39"/>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A22" sqref="A22:E22"/>
      <pageMargins left="0.75" right="0.63" top="0.57999999999999996" bottom="0.6" header="0.34" footer="0.35"/>
      <pageSetup scale="90" orientation="portrait" r:id="rId40"/>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75" right="0.63" top="0.57999999999999996" bottom="0.6" header="0.34" footer="0.35"/>
      <pageSetup scale="85" orientation="portrait" r:id="rId41"/>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4">
      <selection activeCell="A22" sqref="A22:E22"/>
      <pageMargins left="0.75" right="0.63" top="0.57999999999999996" bottom="0.6" header="0.34" footer="0.35"/>
      <pageSetup scale="85" orientation="portrait" r:id="rId42"/>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75" right="0.63" top="0.57999999999999996" bottom="0.6" header="0.34" footer="0.35"/>
      <pageSetup scale="85" orientation="portrait" r:id="rId43"/>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93" priority="1" stopIfTrue="1">
      <formula>$Z$2=0</formula>
    </cfRule>
  </conditionalFormatting>
  <conditionalFormatting sqref="A22">
    <cfRule type="expression" dxfId="92" priority="2" stopIfTrue="1">
      <formula>$H$22="Sole Bidder"</formula>
    </cfRule>
  </conditionalFormatting>
  <pageMargins left="0.75" right="0.63" top="0.57999999999999996" bottom="0.6" header="0.34" footer="0.35"/>
  <pageSetup scale="83" orientation="portrait" r:id="rId44"/>
  <headerFooter alignWithMargins="0">
    <oddFooter>&amp;R&amp;"Book Antiqua,Bold"&amp;8 Page &amp;P of &amp;N</oddFooter>
  </headerFooter>
  <drawing r:id="rId4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338" customWidth="1"/>
    <col min="2" max="2" width="13.85546875" style="338" customWidth="1"/>
    <col min="3" max="3" width="11.42578125" style="338" customWidth="1"/>
    <col min="4" max="4" width="27.85546875" style="338" customWidth="1"/>
    <col min="5" max="5" width="14.42578125" style="338" customWidth="1"/>
    <col min="6" max="6" width="29" style="338" customWidth="1"/>
    <col min="7" max="7" width="16.42578125" style="338" customWidth="1"/>
    <col min="8" max="8" width="13.28515625" style="338" customWidth="1"/>
    <col min="9" max="9" width="25.7109375" style="338" customWidth="1"/>
    <col min="10" max="10" width="10.5703125" style="338" hidden="1" customWidth="1"/>
    <col min="11" max="11" width="10.28515625" style="338" hidden="1" customWidth="1"/>
    <col min="12" max="12" width="11.85546875" style="338" hidden="1" customWidth="1"/>
    <col min="13" max="13" width="34.5703125" style="338" hidden="1" customWidth="1"/>
    <col min="14" max="14" width="10.42578125" style="338" hidden="1" customWidth="1"/>
    <col min="15" max="15" width="11.42578125" style="338" hidden="1" customWidth="1"/>
    <col min="16" max="16" width="10.7109375" style="338" hidden="1" customWidth="1"/>
    <col min="17" max="17" width="13.7109375" style="338" hidden="1" customWidth="1"/>
    <col min="18" max="20" width="0" style="338" hidden="1" customWidth="1"/>
    <col min="21" max="21" width="13.5703125" style="338" hidden="1" customWidth="1"/>
    <col min="22" max="28" width="0" style="338" hidden="1" customWidth="1"/>
    <col min="29" max="16384" width="9.140625" style="338"/>
  </cols>
  <sheetData>
    <row r="1" spans="1:9" ht="24" customHeight="1">
      <c r="A1" s="377" t="str">
        <f>Basic!A3&amp;Basic!B3</f>
        <v>Specification No. : 5002002361/TRANSFORMER/DOM/A00 - CC CS -1</v>
      </c>
      <c r="B1" s="395"/>
      <c r="C1" s="395"/>
      <c r="D1" s="395"/>
      <c r="E1" s="395"/>
      <c r="F1" s="395"/>
      <c r="G1" s="395"/>
      <c r="H1" s="336"/>
      <c r="I1" s="336" t="s">
        <v>719</v>
      </c>
    </row>
    <row r="2" spans="1:9" ht="15.75" customHeight="1"/>
    <row r="3" spans="1:9" ht="85.5" customHeight="1">
      <c r="A3" s="1215" t="str">
        <f>Basic!B1</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 s="1215"/>
      <c r="C3" s="1215"/>
      <c r="D3" s="1215"/>
      <c r="E3" s="1215"/>
      <c r="F3" s="1215"/>
      <c r="G3" s="1215"/>
      <c r="H3" s="1215"/>
      <c r="I3" s="1215"/>
    </row>
    <row r="5" spans="1:9" ht="21.75" customHeight="1">
      <c r="A5" s="1216" t="s">
        <v>350</v>
      </c>
      <c r="B5" s="1216"/>
      <c r="C5" s="1216"/>
      <c r="D5" s="1216"/>
      <c r="E5" s="1216"/>
      <c r="F5" s="1216"/>
      <c r="G5" s="1216"/>
      <c r="H5" s="1216"/>
      <c r="I5" s="1216"/>
    </row>
    <row r="7" spans="1:9" ht="16.5">
      <c r="A7" s="343" t="str">
        <f>'[11]Attach 3(JV)'!A7:D7</f>
        <v>Bidder’s Name and Address (Lead Partner of) :</v>
      </c>
      <c r="F7" s="346"/>
      <c r="H7" s="373" t="str">
        <f>'[11]Attach 3(JV)'!E7</f>
        <v>To:</v>
      </c>
    </row>
    <row r="8" spans="1:9" ht="32.25" customHeight="1">
      <c r="A8" s="1217" t="str">
        <f>IF('Names of Bidder'!D6= "JV (Joint Venture)", "JV of " &amp; Z8, "")</f>
        <v/>
      </c>
      <c r="B8" s="1217"/>
      <c r="C8" s="1217"/>
      <c r="D8" s="1217"/>
      <c r="F8" s="473"/>
      <c r="H8" s="375" t="str">
        <f>'[11]Attach 3(JV)'!E8</f>
        <v>Contract Services</v>
      </c>
    </row>
    <row r="9" spans="1:9" ht="18" customHeight="1">
      <c r="A9" s="343" t="s">
        <v>584</v>
      </c>
      <c r="B9" s="1218">
        <f>'Attach 3(JV)'!B9:D9</f>
        <v>0</v>
      </c>
      <c r="C9" s="1218"/>
      <c r="F9" s="473"/>
      <c r="H9" s="375" t="str">
        <f>'[11]Attach 3(JV)'!E9</f>
        <v>Power Grid Corporation of India Ltd.,</v>
      </c>
    </row>
    <row r="10" spans="1:9" ht="18" customHeight="1">
      <c r="A10" s="343" t="s">
        <v>585</v>
      </c>
      <c r="B10" s="1214">
        <f>'Attach 3(JV)'!B10:D10</f>
        <v>0</v>
      </c>
      <c r="C10" s="1214"/>
      <c r="F10" s="473"/>
      <c r="H10" s="375" t="str">
        <f>'[11]Attach 3(JV)'!E10</f>
        <v>"Saudamini", Plot No. 2, Sector 29</v>
      </c>
    </row>
    <row r="11" spans="1:9" ht="17.25" customHeight="1">
      <c r="B11" s="1214">
        <f>'Attach 3(JV)'!B11:D11</f>
        <v>0</v>
      </c>
      <c r="C11" s="1214"/>
      <c r="F11" s="473"/>
      <c r="H11" s="375" t="str">
        <f>'[11]Attach 3(JV)'!E11</f>
        <v>Gurgaon (Haryana) - 122001</v>
      </c>
    </row>
    <row r="12" spans="1:9" ht="18" customHeight="1">
      <c r="B12" s="1214">
        <f>'Attach 3(JV)'!B12:D12</f>
        <v>0</v>
      </c>
      <c r="C12" s="1214"/>
    </row>
    <row r="13" spans="1:9">
      <c r="B13" s="1214" t="str">
        <f>IF('Names of Bidder'!D22=0, "", 'Names of Bidder'!D22)</f>
        <v/>
      </c>
      <c r="C13" s="1214"/>
    </row>
    <row r="14" spans="1:9">
      <c r="A14" s="338" t="s">
        <v>340</v>
      </c>
    </row>
    <row r="16" spans="1:9" ht="66" customHeight="1">
      <c r="A16" s="1134" t="s">
        <v>586</v>
      </c>
      <c r="B16" s="1134"/>
      <c r="C16" s="1134"/>
      <c r="D16" s="1134"/>
      <c r="E16" s="1134"/>
      <c r="F16" s="1134"/>
      <c r="G16" s="1134"/>
      <c r="H16" s="1134"/>
      <c r="I16" s="1134"/>
    </row>
    <row r="17" spans="1:13" ht="9.75" customHeight="1"/>
    <row r="18" spans="1:13" ht="14.25" customHeight="1">
      <c r="A18" s="474" t="s">
        <v>587</v>
      </c>
      <c r="B18" s="1134" t="s">
        <v>588</v>
      </c>
      <c r="C18" s="1134"/>
      <c r="D18" s="1134"/>
      <c r="E18" s="1134"/>
      <c r="F18" s="1134"/>
      <c r="G18" s="475"/>
      <c r="H18" s="475"/>
      <c r="M18" s="476"/>
    </row>
    <row r="19" spans="1:13" ht="17.25" hidden="1" customHeight="1">
      <c r="A19" s="474" t="s">
        <v>587</v>
      </c>
      <c r="B19" s="1134" t="s">
        <v>589</v>
      </c>
      <c r="C19" s="1134"/>
      <c r="D19" s="1134"/>
      <c r="E19" s="1134"/>
      <c r="F19" s="1134"/>
      <c r="G19" s="1134"/>
      <c r="H19" s="1134"/>
      <c r="M19" s="476"/>
    </row>
    <row r="20" spans="1:13" ht="16.5" hidden="1">
      <c r="A20" s="477" t="s">
        <v>17</v>
      </c>
      <c r="B20" s="1213" t="e">
        <f>'[11]Name of Bidder'!C13</f>
        <v>#REF!</v>
      </c>
      <c r="C20" s="1213"/>
      <c r="D20" s="1213"/>
      <c r="E20" s="1213"/>
      <c r="F20" s="1213"/>
      <c r="G20" s="1213"/>
      <c r="H20" s="1213"/>
      <c r="M20" s="390">
        <f>'[11]Name of Bidder'!F6</f>
        <v>2</v>
      </c>
    </row>
    <row r="21" spans="1:13" ht="16.5" hidden="1">
      <c r="A21" s="477" t="s">
        <v>26</v>
      </c>
      <c r="B21" s="1213" t="e">
        <f>'[11]Name of Bidder'!C18</f>
        <v>#REF!</v>
      </c>
      <c r="C21" s="1213"/>
      <c r="D21" s="1213"/>
      <c r="E21" s="1213"/>
      <c r="F21" s="1213"/>
      <c r="G21" s="1213"/>
      <c r="H21" s="1213"/>
      <c r="M21" s="390" t="str">
        <f>'[11]Name of Bidder'!F8</f>
        <v>2 or more</v>
      </c>
    </row>
    <row r="22" spans="1:13" ht="17.25" hidden="1" customHeight="1">
      <c r="A22" s="477" t="s">
        <v>472</v>
      </c>
      <c r="B22" s="1213" t="e">
        <f>'[11]Name of Bidder'!C23</f>
        <v>#REF!</v>
      </c>
      <c r="C22" s="1213"/>
      <c r="D22" s="1213"/>
      <c r="E22" s="1213"/>
      <c r="F22" s="1213"/>
      <c r="G22" s="1213"/>
      <c r="H22" s="1213"/>
      <c r="I22" s="478"/>
    </row>
    <row r="23" spans="1:13" ht="15.75" hidden="1" customHeight="1">
      <c r="B23" s="479" t="s">
        <v>590</v>
      </c>
    </row>
    <row r="24" spans="1:13" ht="10.5" customHeight="1">
      <c r="A24" s="480"/>
    </row>
    <row r="25" spans="1:13" ht="25.5" hidden="1" customHeight="1">
      <c r="A25" s="1134" t="s">
        <v>591</v>
      </c>
      <c r="B25" s="1134"/>
      <c r="C25" s="1134"/>
      <c r="D25" s="1134"/>
      <c r="E25" s="1134"/>
      <c r="F25" s="1134"/>
      <c r="G25" s="1134"/>
      <c r="H25" s="1134"/>
    </row>
    <row r="26" spans="1:13" ht="31.5" customHeight="1">
      <c r="A26" s="1136" t="s">
        <v>592</v>
      </c>
      <c r="B26" s="1136"/>
      <c r="C26" s="1136"/>
      <c r="D26" s="1136"/>
      <c r="E26" s="1136"/>
      <c r="F26" s="1136"/>
      <c r="G26" s="1136"/>
      <c r="H26" s="1136"/>
      <c r="I26" s="478"/>
    </row>
    <row r="27" spans="1:13" ht="26.25" customHeight="1">
      <c r="A27" s="481" t="s">
        <v>593</v>
      </c>
      <c r="B27" s="1135" t="s">
        <v>594</v>
      </c>
      <c r="C27" s="1135"/>
      <c r="D27" s="1135"/>
      <c r="E27" s="1135"/>
      <c r="F27" s="1135"/>
      <c r="G27" s="1135"/>
      <c r="H27" s="1135"/>
      <c r="I27" s="478"/>
    </row>
    <row r="28" spans="1:13" ht="26.25" customHeight="1">
      <c r="A28" s="482" t="s">
        <v>415</v>
      </c>
      <c r="B28" s="1205" t="s">
        <v>595</v>
      </c>
      <c r="C28" s="1205"/>
      <c r="D28" s="1205"/>
      <c r="E28" s="1205"/>
      <c r="F28" s="1205"/>
      <c r="G28" s="1205"/>
      <c r="H28" s="1205"/>
    </row>
    <row r="29" spans="1:13" ht="26.25" customHeight="1">
      <c r="A29" s="482" t="s">
        <v>417</v>
      </c>
      <c r="B29" s="1205" t="s">
        <v>596</v>
      </c>
      <c r="C29" s="1205"/>
      <c r="D29" s="1205"/>
      <c r="E29" s="1205"/>
      <c r="F29" s="1205"/>
      <c r="G29" s="1205"/>
      <c r="H29" s="1205"/>
    </row>
    <row r="30" spans="1:13" ht="41.25" customHeight="1">
      <c r="A30" s="482" t="s">
        <v>418</v>
      </c>
      <c r="B30" s="1205" t="s">
        <v>597</v>
      </c>
      <c r="C30" s="1205"/>
      <c r="D30" s="1205"/>
      <c r="E30" s="1205"/>
      <c r="F30" s="1205"/>
      <c r="G30" s="1205"/>
      <c r="H30" s="1205"/>
    </row>
    <row r="31" spans="1:13" ht="9.75" customHeight="1">
      <c r="A31" s="482"/>
      <c r="B31" s="478"/>
      <c r="C31" s="478"/>
      <c r="D31" s="478"/>
      <c r="E31" s="478"/>
      <c r="F31" s="478"/>
      <c r="G31" s="478"/>
      <c r="H31" s="478"/>
      <c r="I31" s="478"/>
    </row>
    <row r="32" spans="1:13" ht="25.5" customHeight="1">
      <c r="A32" s="481" t="s">
        <v>598</v>
      </c>
      <c r="B32" s="1206" t="s">
        <v>599</v>
      </c>
      <c r="C32" s="1206"/>
      <c r="D32" s="1206"/>
      <c r="E32" s="1206"/>
      <c r="F32" s="1206"/>
      <c r="G32" s="1206"/>
      <c r="H32" s="1206"/>
      <c r="I32" s="478"/>
    </row>
    <row r="33" spans="1:9" ht="22.5" customHeight="1">
      <c r="A33" s="482" t="s">
        <v>415</v>
      </c>
      <c r="B33" s="1135" t="s">
        <v>600</v>
      </c>
      <c r="C33" s="1135"/>
      <c r="D33" s="1135"/>
      <c r="E33" s="1135"/>
      <c r="F33" s="1135"/>
      <c r="G33" s="1135"/>
      <c r="H33" s="1135"/>
      <c r="I33" s="478"/>
    </row>
    <row r="34" spans="1:9" ht="24.75" hidden="1" customHeight="1">
      <c r="A34" s="482" t="s">
        <v>417</v>
      </c>
      <c r="B34" s="1135" t="s">
        <v>601</v>
      </c>
      <c r="C34" s="1135"/>
      <c r="D34" s="1135"/>
      <c r="E34" s="1135"/>
      <c r="F34" s="1135"/>
      <c r="G34" s="1135"/>
      <c r="H34" s="1135"/>
      <c r="I34" s="478"/>
    </row>
    <row r="35" spans="1:9" ht="12" customHeight="1">
      <c r="A35" s="478"/>
      <c r="B35" s="478"/>
      <c r="C35" s="478"/>
      <c r="D35" s="478"/>
      <c r="E35" s="478"/>
      <c r="F35" s="478"/>
      <c r="G35" s="478"/>
      <c r="H35" s="478"/>
      <c r="I35" s="478"/>
    </row>
    <row r="36" spans="1:9" s="486" customFormat="1" ht="24.75" customHeight="1">
      <c r="A36" s="484" t="s">
        <v>602</v>
      </c>
      <c r="B36" s="1207" t="s">
        <v>603</v>
      </c>
      <c r="C36" s="1207"/>
      <c r="D36" s="1207"/>
      <c r="E36" s="1207"/>
      <c r="F36" s="1207"/>
      <c r="G36" s="1207"/>
      <c r="H36" s="1207"/>
      <c r="I36" s="485"/>
    </row>
    <row r="37" spans="1:9" ht="24" customHeight="1">
      <c r="A37" s="478"/>
      <c r="B37" s="1208" t="s">
        <v>604</v>
      </c>
      <c r="C37" s="1208"/>
      <c r="D37" s="1208"/>
      <c r="E37" s="1208"/>
      <c r="F37" s="1208"/>
      <c r="G37" s="1208"/>
      <c r="H37" s="1208"/>
      <c r="I37" s="478"/>
    </row>
    <row r="38" spans="1:9" ht="54" customHeight="1">
      <c r="A38" s="478"/>
      <c r="B38" s="1136" t="s">
        <v>605</v>
      </c>
      <c r="C38" s="1136"/>
      <c r="D38" s="1136"/>
      <c r="E38" s="1136"/>
      <c r="F38" s="1136"/>
      <c r="G38" s="1136"/>
      <c r="H38" s="1136"/>
      <c r="I38" s="478"/>
    </row>
    <row r="39" spans="1:9" ht="15.75" customHeight="1">
      <c r="A39" s="1021" t="s">
        <v>606</v>
      </c>
      <c r="B39" s="1023" t="s">
        <v>607</v>
      </c>
      <c r="C39" s="1025"/>
      <c r="D39" s="1212" t="s">
        <v>608</v>
      </c>
      <c r="E39" s="1212"/>
      <c r="F39" s="1212"/>
      <c r="G39" s="478"/>
      <c r="H39" s="478"/>
    </row>
    <row r="40" spans="1:9" ht="19.5" customHeight="1">
      <c r="A40" s="1209"/>
      <c r="B40" s="1210"/>
      <c r="C40" s="1211"/>
      <c r="D40" s="1212"/>
      <c r="E40" s="1212"/>
      <c r="F40" s="1212"/>
      <c r="G40" s="478"/>
      <c r="H40" s="478"/>
      <c r="I40" s="478"/>
    </row>
    <row r="41" spans="1:9" ht="20.25" customHeight="1">
      <c r="A41" s="1022"/>
      <c r="B41" s="999"/>
      <c r="C41" s="1001"/>
      <c r="D41" s="1212"/>
      <c r="E41" s="1212"/>
      <c r="F41" s="1212"/>
      <c r="G41" s="478"/>
      <c r="H41" s="478"/>
      <c r="I41" s="478"/>
    </row>
    <row r="42" spans="1:9" ht="30.75" customHeight="1">
      <c r="A42" s="489">
        <v>1</v>
      </c>
      <c r="B42" s="1183" t="s">
        <v>609</v>
      </c>
      <c r="C42" s="1183"/>
      <c r="D42" s="1027" t="str">
        <f>IF('Names of Bidder'!D18=0, "", 'Names of Bidder'!D18)</f>
        <v/>
      </c>
      <c r="E42" s="1028"/>
      <c r="F42" s="1029"/>
      <c r="G42" s="478"/>
      <c r="H42" s="478"/>
      <c r="I42" s="478"/>
    </row>
    <row r="43" spans="1:9" ht="22.5" customHeight="1">
      <c r="A43" s="1198">
        <v>2</v>
      </c>
      <c r="B43" s="1201" t="s">
        <v>610</v>
      </c>
      <c r="C43" s="1032"/>
      <c r="D43" s="996"/>
      <c r="E43" s="997"/>
      <c r="F43" s="998"/>
      <c r="G43" s="478"/>
      <c r="H43" s="478"/>
      <c r="I43" s="478"/>
    </row>
    <row r="44" spans="1:9" ht="22.5" customHeight="1">
      <c r="A44" s="1199"/>
      <c r="B44" s="1202"/>
      <c r="C44" s="1014"/>
      <c r="D44" s="996"/>
      <c r="E44" s="997"/>
      <c r="F44" s="998"/>
      <c r="G44" s="478"/>
      <c r="H44" s="478"/>
      <c r="I44" s="478"/>
    </row>
    <row r="45" spans="1:9" ht="21.75" customHeight="1">
      <c r="A45" s="1200"/>
      <c r="B45" s="1203"/>
      <c r="C45" s="1204"/>
      <c r="D45" s="996"/>
      <c r="E45" s="997"/>
      <c r="F45" s="998"/>
      <c r="G45" s="478"/>
      <c r="H45" s="478"/>
      <c r="I45" s="478"/>
    </row>
    <row r="46" spans="1:9" ht="18.75" customHeight="1">
      <c r="A46" s="489">
        <v>3</v>
      </c>
      <c r="B46" s="1183" t="s">
        <v>611</v>
      </c>
      <c r="C46" s="1183"/>
      <c r="D46" s="996"/>
      <c r="E46" s="997"/>
      <c r="F46" s="998"/>
      <c r="G46" s="478"/>
      <c r="H46" s="478"/>
      <c r="I46" s="478"/>
    </row>
    <row r="47" spans="1:9" ht="20.25" customHeight="1">
      <c r="A47" s="489">
        <v>4</v>
      </c>
      <c r="B47" s="1183" t="s">
        <v>612</v>
      </c>
      <c r="C47" s="1183"/>
      <c r="D47" s="996"/>
      <c r="E47" s="997"/>
      <c r="F47" s="998"/>
      <c r="G47" s="478"/>
      <c r="H47" s="478"/>
      <c r="I47" s="478"/>
    </row>
    <row r="48" spans="1:9" ht="19.5" customHeight="1">
      <c r="A48" s="490">
        <v>5</v>
      </c>
      <c r="B48" s="1183" t="s">
        <v>613</v>
      </c>
      <c r="C48" s="1183"/>
      <c r="D48" s="996"/>
      <c r="E48" s="997"/>
      <c r="F48" s="998"/>
      <c r="G48" s="478"/>
      <c r="H48" s="478"/>
    </row>
    <row r="49" spans="1:10" ht="51.75" customHeight="1">
      <c r="A49" s="489">
        <v>6</v>
      </c>
      <c r="B49" s="1183" t="s">
        <v>614</v>
      </c>
      <c r="C49" s="1183"/>
      <c r="D49" s="996"/>
      <c r="E49" s="997"/>
      <c r="F49" s="998"/>
      <c r="G49" s="478"/>
      <c r="H49" s="478"/>
      <c r="I49" s="478"/>
    </row>
    <row r="50" spans="1:10" ht="49.5" customHeight="1">
      <c r="A50" s="489">
        <v>7</v>
      </c>
      <c r="B50" s="1183" t="s">
        <v>615</v>
      </c>
      <c r="C50" s="1183"/>
      <c r="D50" s="996"/>
      <c r="E50" s="997"/>
      <c r="F50" s="998"/>
      <c r="G50" s="478"/>
      <c r="H50" s="478"/>
      <c r="I50" s="478"/>
    </row>
    <row r="51" spans="1:10" ht="24" customHeight="1">
      <c r="A51" s="489">
        <v>8</v>
      </c>
      <c r="B51" s="1183" t="s">
        <v>616</v>
      </c>
      <c r="C51" s="1183"/>
      <c r="D51" s="996"/>
      <c r="E51" s="997"/>
      <c r="F51" s="998"/>
      <c r="G51" s="478"/>
      <c r="H51" s="478"/>
      <c r="I51" s="478"/>
    </row>
    <row r="52" spans="1:10" ht="22.5" customHeight="1">
      <c r="A52" s="491"/>
      <c r="B52" s="492" t="s">
        <v>617</v>
      </c>
      <c r="C52" s="493"/>
      <c r="D52" s="996"/>
      <c r="E52" s="997"/>
      <c r="F52" s="998"/>
      <c r="G52" s="478"/>
      <c r="H52" s="478"/>
      <c r="I52" s="478"/>
    </row>
    <row r="53" spans="1:10" ht="24.75" customHeight="1">
      <c r="A53" s="491"/>
      <c r="B53" s="492" t="s">
        <v>618</v>
      </c>
      <c r="C53" s="493"/>
      <c r="D53" s="996"/>
      <c r="E53" s="997"/>
      <c r="F53" s="998"/>
      <c r="G53" s="478"/>
      <c r="H53" s="478"/>
      <c r="I53" s="478"/>
    </row>
    <row r="54" spans="1:10" ht="22.5" customHeight="1">
      <c r="A54" s="494"/>
      <c r="B54" s="492" t="s">
        <v>619</v>
      </c>
      <c r="C54" s="495"/>
      <c r="D54" s="996"/>
      <c r="E54" s="997"/>
      <c r="F54" s="998"/>
      <c r="G54" s="478"/>
      <c r="H54" s="478"/>
    </row>
    <row r="55" spans="1:10" ht="13.5" customHeight="1">
      <c r="A55" s="478"/>
      <c r="B55" s="478"/>
      <c r="C55" s="478"/>
      <c r="D55" s="478"/>
      <c r="E55" s="478"/>
      <c r="F55" s="478"/>
      <c r="G55" s="478"/>
      <c r="H55" s="478"/>
      <c r="I55" s="478"/>
    </row>
    <row r="56" spans="1:10" s="452" customFormat="1" ht="47.25" customHeight="1">
      <c r="A56" s="489">
        <v>9</v>
      </c>
      <c r="B56" s="1193" t="s">
        <v>620</v>
      </c>
      <c r="C56" s="1194"/>
      <c r="D56" s="1194"/>
      <c r="E56" s="1194"/>
      <c r="F56" s="1195"/>
      <c r="G56" s="496" t="s">
        <v>477</v>
      </c>
      <c r="H56" s="497"/>
      <c r="I56" s="48"/>
      <c r="J56" s="48"/>
    </row>
    <row r="57" spans="1:10" s="452" customFormat="1" ht="42" customHeight="1">
      <c r="A57" s="489">
        <v>10</v>
      </c>
      <c r="B57" s="1193" t="s">
        <v>621</v>
      </c>
      <c r="C57" s="1194"/>
      <c r="D57" s="1194"/>
      <c r="E57" s="1194"/>
      <c r="F57" s="1195"/>
      <c r="G57" s="496"/>
      <c r="H57" s="497"/>
      <c r="I57" s="48"/>
      <c r="J57" s="48"/>
    </row>
    <row r="58" spans="1:10" s="452" customFormat="1" ht="12" customHeight="1">
      <c r="A58" s="48"/>
      <c r="B58" s="48"/>
      <c r="C58" s="48"/>
      <c r="D58" s="48"/>
      <c r="E58" s="48"/>
      <c r="F58" s="48"/>
      <c r="G58" s="48"/>
      <c r="H58" s="48"/>
      <c r="I58" s="48"/>
      <c r="J58" s="48"/>
    </row>
    <row r="59" spans="1:10" s="452" customFormat="1" ht="12" customHeight="1">
      <c r="A59" s="48"/>
      <c r="B59" s="48"/>
      <c r="C59" s="48"/>
      <c r="D59" s="48"/>
      <c r="E59" s="48"/>
      <c r="F59" s="48"/>
      <c r="G59" s="48"/>
      <c r="H59" s="48"/>
      <c r="I59" s="48"/>
      <c r="J59" s="48"/>
    </row>
    <row r="60" spans="1:10" s="452" customFormat="1" ht="24" customHeight="1">
      <c r="A60" s="498">
        <v>2</v>
      </c>
      <c r="B60" s="1196" t="s">
        <v>622</v>
      </c>
      <c r="C60" s="1196"/>
      <c r="D60" s="1196"/>
      <c r="E60" s="1196"/>
      <c r="F60" s="1196"/>
      <c r="G60" s="1196"/>
      <c r="H60" s="1196"/>
      <c r="I60" s="1196"/>
      <c r="J60" s="48"/>
    </row>
    <row r="61" spans="1:10" s="452" customFormat="1" ht="16.5">
      <c r="A61" s="48"/>
      <c r="B61" s="48"/>
      <c r="C61" s="48"/>
      <c r="D61" s="48"/>
      <c r="E61" s="48"/>
      <c r="F61" s="48"/>
      <c r="G61" s="48"/>
      <c r="H61" s="48"/>
      <c r="I61" s="48"/>
      <c r="J61" s="48"/>
    </row>
    <row r="62" spans="1:10" s="452" customFormat="1" ht="24.75" customHeight="1">
      <c r="A62" s="499" t="s">
        <v>623</v>
      </c>
      <c r="B62" s="1197" t="s">
        <v>624</v>
      </c>
      <c r="C62" s="1197"/>
      <c r="D62" s="1197"/>
      <c r="E62" s="1197"/>
      <c r="F62" s="1197"/>
      <c r="G62" s="1197"/>
      <c r="H62" s="1197"/>
      <c r="I62" s="1197"/>
      <c r="J62" s="48"/>
    </row>
    <row r="63" spans="1:10" s="452" customFormat="1" ht="10.5" customHeight="1">
      <c r="A63" s="48"/>
      <c r="B63" s="48"/>
      <c r="C63" s="48"/>
      <c r="D63" s="48"/>
      <c r="E63" s="48"/>
      <c r="F63" s="48"/>
      <c r="G63" s="48"/>
      <c r="H63" s="48"/>
      <c r="I63" s="48"/>
      <c r="J63" s="48"/>
    </row>
    <row r="64" spans="1:10" s="452" customFormat="1" ht="75" customHeight="1">
      <c r="A64" s="500" t="s">
        <v>625</v>
      </c>
      <c r="B64" s="1191" t="s">
        <v>728</v>
      </c>
      <c r="C64" s="1191"/>
      <c r="D64" s="1191"/>
      <c r="E64" s="1191"/>
      <c r="F64" s="1191"/>
      <c r="G64" s="1191"/>
      <c r="H64" s="1191"/>
      <c r="I64" s="1191"/>
    </row>
    <row r="65" spans="1:189" s="452" customFormat="1" ht="192.75" customHeight="1">
      <c r="A65" s="500" t="s">
        <v>626</v>
      </c>
      <c r="B65" s="1192" t="s">
        <v>727</v>
      </c>
      <c r="C65" s="1192"/>
      <c r="D65" s="1192"/>
      <c r="E65" s="1192"/>
      <c r="F65" s="1192"/>
      <c r="G65" s="1192"/>
      <c r="H65" s="1192"/>
      <c r="I65" s="1192"/>
      <c r="J65" s="48"/>
    </row>
    <row r="66" spans="1:189" s="452" customFormat="1" ht="213" customHeight="1">
      <c r="A66" s="500" t="s">
        <v>720</v>
      </c>
      <c r="B66" s="1192" t="s">
        <v>729</v>
      </c>
      <c r="C66" s="1192"/>
      <c r="D66" s="1192"/>
      <c r="E66" s="1192"/>
      <c r="F66" s="1192"/>
      <c r="G66" s="1192"/>
      <c r="H66" s="1192"/>
      <c r="I66" s="1192"/>
      <c r="J66" s="48"/>
    </row>
    <row r="67" spans="1:189" s="452" customFormat="1" ht="60" customHeight="1">
      <c r="A67" s="500"/>
      <c r="B67" s="1192" t="s">
        <v>805</v>
      </c>
      <c r="C67" s="1192"/>
      <c r="D67" s="1192"/>
      <c r="E67" s="1192"/>
      <c r="F67" s="1192"/>
      <c r="G67" s="1192"/>
      <c r="H67" s="1192"/>
      <c r="I67" s="1192"/>
      <c r="J67" s="48"/>
    </row>
    <row r="68" spans="1:189" s="452" customFormat="1" ht="24.75" customHeight="1">
      <c r="A68" s="500"/>
      <c r="B68" s="1192" t="s">
        <v>730</v>
      </c>
      <c r="C68" s="1192"/>
      <c r="D68" s="1192"/>
      <c r="E68" s="1192"/>
      <c r="F68" s="1192"/>
      <c r="G68" s="1192"/>
      <c r="H68" s="1192"/>
      <c r="I68" s="1192"/>
      <c r="J68" s="48"/>
    </row>
    <row r="69" spans="1:189" s="452" customFormat="1" ht="16.5">
      <c r="A69" s="48"/>
      <c r="B69" s="48"/>
      <c r="C69" s="48"/>
      <c r="D69" s="48"/>
      <c r="E69" s="48"/>
      <c r="F69" s="48"/>
      <c r="G69" s="48"/>
      <c r="H69" s="48"/>
      <c r="I69" s="48"/>
      <c r="J69" s="48"/>
    </row>
    <row r="70" spans="1:189" s="452" customFormat="1" ht="57" customHeight="1">
      <c r="A70" s="500" t="s">
        <v>731</v>
      </c>
      <c r="B70" s="1187" t="s">
        <v>627</v>
      </c>
      <c r="C70" s="1187"/>
      <c r="D70" s="1187"/>
      <c r="E70" s="1187"/>
      <c r="F70" s="1187"/>
      <c r="G70" s="1187"/>
      <c r="H70" s="1187"/>
      <c r="I70" s="1187"/>
      <c r="J70" s="48"/>
    </row>
    <row r="71" spans="1:189" s="452" customFormat="1" ht="41.25" customHeight="1">
      <c r="B71" s="1187" t="s">
        <v>628</v>
      </c>
      <c r="C71" s="1187"/>
      <c r="D71" s="1187"/>
      <c r="E71" s="1187"/>
      <c r="F71" s="1187"/>
      <c r="G71" s="1187"/>
      <c r="H71" s="1187"/>
      <c r="I71" s="1187"/>
    </row>
    <row r="72" spans="1:189" s="452" customFormat="1" ht="16.5" customHeight="1">
      <c r="B72" s="658"/>
      <c r="C72" s="658"/>
      <c r="D72" s="658"/>
      <c r="E72" s="658"/>
      <c r="F72" s="658"/>
      <c r="G72" s="658"/>
      <c r="H72" s="658"/>
      <c r="I72" s="658"/>
    </row>
    <row r="73" spans="1:189" s="452" customFormat="1" ht="41.25" customHeight="1">
      <c r="A73" s="663">
        <v>2.2000000000000002</v>
      </c>
      <c r="B73" s="1189" t="s">
        <v>732</v>
      </c>
      <c r="C73" s="1189"/>
      <c r="D73" s="1189"/>
      <c r="E73" s="1189"/>
      <c r="F73" s="1189"/>
      <c r="G73" s="1189"/>
      <c r="H73" s="1189"/>
      <c r="I73" s="1189"/>
    </row>
    <row r="74" spans="1:189" s="452" customFormat="1" ht="41.25" customHeight="1">
      <c r="A74" s="663" t="s">
        <v>733</v>
      </c>
      <c r="B74" s="1190" t="s">
        <v>734</v>
      </c>
      <c r="C74" s="1190"/>
      <c r="D74" s="1190"/>
      <c r="E74" s="1190"/>
      <c r="F74" s="1190"/>
      <c r="G74" s="1063"/>
      <c r="H74" s="1088"/>
      <c r="I74" s="1088"/>
    </row>
    <row r="75" spans="1:189" s="452" customFormat="1" ht="16.5" customHeight="1">
      <c r="B75" s="658"/>
      <c r="C75" s="658"/>
      <c r="D75" s="658"/>
      <c r="E75" s="658"/>
      <c r="F75" s="658"/>
      <c r="G75" s="658"/>
      <c r="H75" s="658"/>
      <c r="I75" s="658"/>
    </row>
    <row r="76" spans="1:189" s="667" customFormat="1" ht="24" customHeight="1">
      <c r="A76" s="1099">
        <v>2.2999999999999998</v>
      </c>
      <c r="B76" s="1085" t="s">
        <v>735</v>
      </c>
      <c r="C76" s="1085"/>
      <c r="D76" s="1085"/>
      <c r="E76" s="1085"/>
      <c r="F76" s="1085"/>
      <c r="G76" s="1085"/>
      <c r="H76" s="1085"/>
      <c r="I76" s="1085"/>
      <c r="AB76" s="700"/>
      <c r="AC76" s="507"/>
      <c r="AD76" s="507"/>
      <c r="AE76" s="507"/>
      <c r="AF76" s="507"/>
      <c r="AG76" s="507"/>
      <c r="AH76" s="507"/>
      <c r="AI76" s="507"/>
      <c r="AJ76" s="507"/>
      <c r="AK76" s="507"/>
      <c r="AL76" s="507"/>
      <c r="AM76" s="507"/>
      <c r="AN76" s="507"/>
      <c r="AO76" s="507"/>
      <c r="AP76" s="507"/>
      <c r="AQ76" s="507"/>
      <c r="AR76" s="507"/>
      <c r="AS76" s="507"/>
      <c r="AT76" s="507"/>
      <c r="AU76" s="507"/>
      <c r="AV76" s="507"/>
      <c r="AW76" s="507"/>
      <c r="AX76" s="507"/>
      <c r="AY76" s="507"/>
      <c r="AZ76" s="507"/>
      <c r="BA76" s="507"/>
      <c r="BB76" s="507"/>
      <c r="BC76" s="507"/>
      <c r="BD76" s="507"/>
      <c r="BE76" s="507"/>
      <c r="BF76" s="507"/>
      <c r="BG76" s="507"/>
      <c r="BH76" s="507"/>
      <c r="BI76" s="507"/>
      <c r="BJ76" s="507"/>
      <c r="BK76" s="507"/>
      <c r="BL76" s="507"/>
      <c r="BM76" s="507"/>
      <c r="BN76" s="507"/>
      <c r="BO76" s="507"/>
      <c r="BP76" s="507"/>
      <c r="BQ76" s="507"/>
      <c r="BR76" s="507"/>
      <c r="BS76" s="507"/>
      <c r="BT76" s="507"/>
      <c r="BU76" s="507"/>
      <c r="BV76" s="507"/>
      <c r="BW76" s="507"/>
      <c r="BX76" s="507"/>
      <c r="BY76" s="507"/>
      <c r="BZ76" s="507"/>
      <c r="CA76" s="507"/>
      <c r="CB76" s="507"/>
      <c r="CC76" s="507"/>
      <c r="CD76" s="507"/>
      <c r="CE76" s="507"/>
      <c r="CF76" s="507"/>
      <c r="CG76" s="507"/>
      <c r="CH76" s="507"/>
      <c r="CI76" s="507"/>
      <c r="CJ76" s="507"/>
      <c r="CK76" s="507"/>
      <c r="CL76" s="507"/>
      <c r="CM76" s="507"/>
      <c r="CN76" s="507"/>
      <c r="CO76" s="507"/>
      <c r="CP76" s="507"/>
      <c r="CQ76" s="507"/>
      <c r="CR76" s="507"/>
      <c r="CS76" s="507"/>
      <c r="CT76" s="507"/>
      <c r="CU76" s="507"/>
      <c r="CV76" s="507"/>
      <c r="CW76" s="507"/>
      <c r="CX76" s="507"/>
      <c r="CY76" s="507"/>
      <c r="CZ76" s="507"/>
      <c r="DA76" s="507"/>
      <c r="DB76" s="507"/>
      <c r="DC76" s="507"/>
      <c r="DD76" s="507"/>
      <c r="DE76" s="507"/>
      <c r="DF76" s="507"/>
      <c r="DG76" s="507"/>
      <c r="DH76" s="507"/>
      <c r="DI76" s="507"/>
      <c r="DJ76" s="507"/>
      <c r="DK76" s="507"/>
      <c r="DL76" s="507"/>
      <c r="DM76" s="507"/>
      <c r="DN76" s="507"/>
      <c r="DO76" s="507"/>
      <c r="DP76" s="507"/>
      <c r="DQ76" s="507"/>
      <c r="DR76" s="507"/>
      <c r="DS76" s="507"/>
      <c r="DT76" s="507"/>
      <c r="DU76" s="507"/>
      <c r="DV76" s="507"/>
      <c r="DW76" s="507"/>
      <c r="DX76" s="507"/>
      <c r="DY76" s="507"/>
      <c r="DZ76" s="507"/>
      <c r="EA76" s="507"/>
      <c r="EB76" s="507"/>
      <c r="EC76" s="507"/>
      <c r="ED76" s="507"/>
      <c r="EE76" s="507"/>
      <c r="EF76" s="507"/>
      <c r="EG76" s="507"/>
      <c r="EH76" s="507"/>
      <c r="EI76" s="507"/>
      <c r="EJ76" s="507"/>
      <c r="EK76" s="507"/>
      <c r="EL76" s="507"/>
      <c r="EM76" s="507"/>
      <c r="EN76" s="507"/>
      <c r="EO76" s="507"/>
      <c r="EP76" s="507"/>
      <c r="EQ76" s="507"/>
      <c r="ER76" s="507"/>
      <c r="ES76" s="507"/>
      <c r="ET76" s="507"/>
      <c r="EU76" s="507"/>
      <c r="EV76" s="507"/>
      <c r="EW76" s="507"/>
      <c r="EX76" s="507"/>
      <c r="EY76" s="507"/>
      <c r="EZ76" s="507"/>
      <c r="FA76" s="507"/>
      <c r="FB76" s="507"/>
      <c r="FC76" s="507"/>
      <c r="FD76" s="507"/>
      <c r="FE76" s="507"/>
      <c r="FF76" s="507"/>
      <c r="FG76" s="507"/>
      <c r="FH76" s="507"/>
      <c r="FI76" s="507"/>
      <c r="FJ76" s="507"/>
      <c r="FK76" s="507"/>
      <c r="FL76" s="507"/>
      <c r="FM76" s="507"/>
      <c r="FN76" s="507"/>
      <c r="FO76" s="507"/>
      <c r="FP76" s="507"/>
      <c r="FQ76" s="507"/>
      <c r="FR76" s="507"/>
      <c r="FS76" s="507"/>
      <c r="FT76" s="507"/>
      <c r="FU76" s="507"/>
      <c r="FV76" s="507"/>
      <c r="FW76" s="507"/>
      <c r="FX76" s="507"/>
      <c r="FY76" s="507"/>
      <c r="FZ76" s="507"/>
      <c r="GA76" s="507"/>
      <c r="GB76" s="507"/>
      <c r="GC76" s="507"/>
      <c r="GD76" s="507"/>
      <c r="GE76" s="507"/>
      <c r="GF76" s="507"/>
      <c r="GG76" s="507"/>
    </row>
    <row r="77" spans="1:189" s="452" customFormat="1" ht="48.75" customHeight="1">
      <c r="A77" s="1099"/>
      <c r="B77" s="1100" t="s">
        <v>736</v>
      </c>
      <c r="C77" s="1100"/>
      <c r="D77" s="1100"/>
      <c r="E77" s="1100"/>
      <c r="F77" s="1100"/>
      <c r="G77" s="1100"/>
      <c r="H77" s="1100"/>
      <c r="I77" s="1100"/>
      <c r="J77" s="48"/>
    </row>
    <row r="78" spans="1:189" s="452" customFormat="1" ht="38.25" customHeight="1">
      <c r="A78" s="685">
        <v>1</v>
      </c>
      <c r="B78" s="1118" t="s">
        <v>737</v>
      </c>
      <c r="C78" s="1119"/>
      <c r="D78" s="1119"/>
      <c r="E78" s="1119"/>
      <c r="F78" s="1188">
        <v>0</v>
      </c>
      <c r="G78" s="1188"/>
      <c r="H78" s="1188"/>
      <c r="I78" s="1188"/>
      <c r="J78" s="501"/>
      <c r="K78" s="501"/>
      <c r="L78" s="501"/>
      <c r="M78" s="501"/>
      <c r="N78" s="502">
        <f>'[12]Name of Bidder'!D12</f>
        <v>0</v>
      </c>
      <c r="O78" s="501"/>
      <c r="P78" s="501"/>
      <c r="Q78" s="501"/>
      <c r="R78" s="501"/>
      <c r="S78" s="501"/>
      <c r="T78" s="501"/>
      <c r="U78" s="501"/>
      <c r="V78" s="501"/>
      <c r="W78" s="501"/>
      <c r="X78" s="501"/>
      <c r="Y78" s="501"/>
    </row>
    <row r="79" spans="1:189" s="452" customFormat="1" ht="44.25" customHeight="1">
      <c r="A79" s="685">
        <v>2</v>
      </c>
      <c r="B79" s="1117" t="s">
        <v>738</v>
      </c>
      <c r="C79" s="1065"/>
      <c r="D79" s="1065"/>
      <c r="E79" s="1080"/>
      <c r="F79" s="1188"/>
      <c r="G79" s="1188"/>
      <c r="H79" s="1188"/>
      <c r="I79" s="1188"/>
      <c r="J79" s="505"/>
      <c r="K79" s="505"/>
      <c r="L79" s="505"/>
      <c r="M79" s="505"/>
      <c r="N79" s="503">
        <f>'[12]Name of Bidder'!D22</f>
        <v>0</v>
      </c>
      <c r="O79" s="505"/>
      <c r="P79" s="505"/>
      <c r="Q79" s="505"/>
      <c r="R79" s="505"/>
      <c r="S79" s="505"/>
      <c r="T79" s="505"/>
      <c r="U79" s="505"/>
      <c r="V79" s="505"/>
      <c r="W79" s="505"/>
      <c r="X79" s="505"/>
      <c r="Y79" s="505"/>
    </row>
    <row r="80" spans="1:189" s="452" customFormat="1" ht="44.25" customHeight="1">
      <c r="A80" s="685">
        <v>3</v>
      </c>
      <c r="B80" s="1117" t="s">
        <v>739</v>
      </c>
      <c r="C80" s="1065"/>
      <c r="D80" s="1065"/>
      <c r="E80" s="1065"/>
      <c r="F80" s="609"/>
      <c r="G80" s="1108"/>
      <c r="H80" s="1105"/>
      <c r="I80" s="609"/>
      <c r="J80" s="505"/>
      <c r="K80" s="505"/>
      <c r="L80" s="505"/>
      <c r="M80" s="505"/>
      <c r="N80" s="520"/>
      <c r="O80" s="505"/>
      <c r="P80" s="505"/>
      <c r="Q80" s="505"/>
      <c r="R80" s="505"/>
      <c r="S80" s="505"/>
      <c r="T80" s="505"/>
      <c r="U80" s="505"/>
      <c r="V80" s="505"/>
      <c r="W80" s="505"/>
      <c r="X80" s="505"/>
      <c r="Y80" s="505"/>
    </row>
    <row r="81" spans="1:25" s="452" customFormat="1" ht="36.75" customHeight="1">
      <c r="A81" s="685">
        <v>4</v>
      </c>
      <c r="B81" s="1117" t="s">
        <v>630</v>
      </c>
      <c r="C81" s="1065"/>
      <c r="D81" s="1065"/>
      <c r="E81" s="1080"/>
      <c r="F81" s="609"/>
      <c r="G81" s="1122"/>
      <c r="H81" s="1122"/>
      <c r="I81" s="608"/>
      <c r="J81" s="505"/>
      <c r="K81" s="505"/>
      <c r="L81" s="505"/>
      <c r="M81" s="505"/>
      <c r="N81" s="505"/>
      <c r="O81" s="505"/>
      <c r="P81" s="505"/>
      <c r="Q81" s="505"/>
      <c r="R81" s="505"/>
      <c r="S81" s="505"/>
      <c r="T81" s="505"/>
      <c r="U81" s="505"/>
      <c r="V81" s="505"/>
      <c r="W81" s="505"/>
      <c r="X81" s="505"/>
      <c r="Y81" s="505"/>
    </row>
    <row r="82" spans="1:25" s="452" customFormat="1" ht="23.25" customHeight="1">
      <c r="A82" s="1059">
        <v>5</v>
      </c>
      <c r="B82" s="1109" t="s">
        <v>631</v>
      </c>
      <c r="C82" s="1081"/>
      <c r="D82" s="1081"/>
      <c r="E82" s="1082"/>
      <c r="F82" s="609"/>
      <c r="G82" s="1122"/>
      <c r="H82" s="1122"/>
      <c r="I82" s="608"/>
      <c r="J82" s="505"/>
      <c r="K82" s="505"/>
      <c r="L82" s="505"/>
      <c r="M82" s="505"/>
      <c r="N82" s="505"/>
      <c r="O82" s="505"/>
      <c r="P82" s="505"/>
      <c r="Q82" s="505"/>
      <c r="R82" s="505"/>
      <c r="S82" s="505"/>
      <c r="T82" s="505"/>
      <c r="U82" s="505"/>
      <c r="V82" s="505"/>
      <c r="W82" s="505"/>
      <c r="X82" s="505"/>
      <c r="Y82" s="505"/>
    </row>
    <row r="83" spans="1:25" s="452" customFormat="1" ht="21" customHeight="1">
      <c r="A83" s="1103"/>
      <c r="B83" s="1110"/>
      <c r="C83" s="1083"/>
      <c r="D83" s="1083"/>
      <c r="E83" s="1084"/>
      <c r="F83" s="609"/>
      <c r="G83" s="1122"/>
      <c r="H83" s="1122"/>
      <c r="I83" s="608"/>
      <c r="J83" s="505"/>
      <c r="K83" s="505"/>
      <c r="L83" s="505"/>
      <c r="M83" s="505"/>
      <c r="N83" s="505"/>
      <c r="O83" s="505"/>
      <c r="P83" s="505"/>
      <c r="Q83" s="505"/>
      <c r="R83" s="505"/>
      <c r="S83" s="505"/>
      <c r="T83" s="505"/>
      <c r="U83" s="505"/>
      <c r="V83" s="505"/>
      <c r="W83" s="505"/>
      <c r="X83" s="505"/>
      <c r="Y83" s="505"/>
    </row>
    <row r="84" spans="1:25" s="452" customFormat="1" ht="20.25" customHeight="1">
      <c r="A84" s="1103"/>
      <c r="B84" s="1110"/>
      <c r="C84" s="1083"/>
      <c r="D84" s="1083"/>
      <c r="E84" s="1084"/>
      <c r="F84" s="609"/>
      <c r="G84" s="1122"/>
      <c r="H84" s="1122"/>
      <c r="I84" s="608"/>
      <c r="J84" s="505"/>
      <c r="K84" s="505"/>
      <c r="L84" s="505"/>
      <c r="M84" s="505"/>
      <c r="N84" s="505"/>
      <c r="O84" s="505"/>
      <c r="P84" s="505"/>
      <c r="Q84" s="505"/>
      <c r="R84" s="505"/>
      <c r="S84" s="505"/>
      <c r="T84" s="505"/>
      <c r="U84" s="505"/>
      <c r="V84" s="505"/>
      <c r="W84" s="505"/>
      <c r="X84" s="505"/>
      <c r="Y84" s="505"/>
    </row>
    <row r="85" spans="1:25" s="452" customFormat="1" ht="21" customHeight="1">
      <c r="A85" s="1103"/>
      <c r="B85" s="1110"/>
      <c r="C85" s="1083"/>
      <c r="D85" s="1083"/>
      <c r="E85" s="1084"/>
      <c r="F85" s="609"/>
      <c r="G85" s="1122"/>
      <c r="H85" s="1122"/>
      <c r="I85" s="608"/>
      <c r="J85" s="505"/>
      <c r="K85" s="505"/>
      <c r="L85" s="505"/>
      <c r="M85" s="505"/>
      <c r="N85" s="505"/>
      <c r="O85" s="505"/>
      <c r="P85" s="505"/>
      <c r="Q85" s="505"/>
      <c r="R85" s="505"/>
      <c r="S85" s="505"/>
      <c r="T85" s="505"/>
      <c r="U85" s="505"/>
      <c r="V85" s="505"/>
      <c r="W85" s="505"/>
      <c r="X85" s="505"/>
      <c r="Y85" s="505"/>
    </row>
    <row r="86" spans="1:25" s="452" customFormat="1" ht="24.95" customHeight="1">
      <c r="A86" s="1103"/>
      <c r="B86" s="506"/>
      <c r="C86" s="507"/>
      <c r="D86" s="507"/>
      <c r="E86" s="508" t="s">
        <v>632</v>
      </c>
      <c r="F86" s="609"/>
      <c r="G86" s="1122"/>
      <c r="H86" s="1122"/>
      <c r="I86" s="608"/>
      <c r="J86" s="505"/>
      <c r="K86" s="505"/>
      <c r="L86" s="505"/>
      <c r="M86" s="505"/>
      <c r="N86" s="505"/>
      <c r="O86" s="505"/>
      <c r="P86" s="505"/>
      <c r="Q86" s="505"/>
      <c r="R86" s="505"/>
      <c r="S86" s="505"/>
      <c r="T86" s="505"/>
      <c r="U86" s="505"/>
      <c r="V86" s="505"/>
      <c r="W86" s="505"/>
      <c r="X86" s="505"/>
      <c r="Y86" s="505"/>
    </row>
    <row r="87" spans="1:25" s="452" customFormat="1" ht="24.95" customHeight="1">
      <c r="A87" s="1103"/>
      <c r="B87" s="506"/>
      <c r="C87" s="507"/>
      <c r="D87" s="507"/>
      <c r="E87" s="508" t="s">
        <v>21</v>
      </c>
      <c r="F87" s="609"/>
      <c r="G87" s="1122"/>
      <c r="H87" s="1122"/>
      <c r="I87" s="608"/>
      <c r="J87" s="505"/>
      <c r="K87" s="505"/>
      <c r="L87" s="505"/>
      <c r="M87" s="505"/>
      <c r="N87" s="505"/>
      <c r="O87" s="505"/>
      <c r="P87" s="505"/>
      <c r="Q87" s="505"/>
      <c r="R87" s="505"/>
      <c r="S87" s="505"/>
      <c r="T87" s="505"/>
      <c r="U87" s="505"/>
      <c r="V87" s="505"/>
      <c r="W87" s="505"/>
      <c r="X87" s="505"/>
      <c r="Y87" s="505"/>
    </row>
    <row r="88" spans="1:25" s="452" customFormat="1" ht="24.95" customHeight="1">
      <c r="A88" s="1060"/>
      <c r="B88" s="509"/>
      <c r="C88" s="510"/>
      <c r="D88" s="510"/>
      <c r="E88" s="511" t="s">
        <v>633</v>
      </c>
      <c r="F88" s="609"/>
      <c r="G88" s="1122"/>
      <c r="H88" s="1122"/>
      <c r="I88" s="608"/>
      <c r="J88" s="505"/>
      <c r="K88" s="505"/>
      <c r="L88" s="505"/>
      <c r="M88" s="505"/>
      <c r="N88" s="505"/>
      <c r="O88" s="505"/>
      <c r="P88" s="505"/>
      <c r="Q88" s="505"/>
      <c r="R88" s="505"/>
      <c r="S88" s="505"/>
      <c r="T88" s="505"/>
      <c r="U88" s="505"/>
      <c r="V88" s="505"/>
      <c r="W88" s="505"/>
      <c r="X88" s="505"/>
      <c r="Y88" s="505"/>
    </row>
    <row r="89" spans="1:25" s="452" customFormat="1" ht="42.75" customHeight="1">
      <c r="A89" s="685">
        <v>6</v>
      </c>
      <c r="B89" s="1056" t="s">
        <v>740</v>
      </c>
      <c r="C89" s="1056"/>
      <c r="D89" s="1056"/>
      <c r="E89" s="1056"/>
      <c r="F89" s="664"/>
      <c r="G89" s="514"/>
      <c r="H89" s="515"/>
      <c r="I89" s="515"/>
      <c r="J89" s="505"/>
      <c r="K89" s="505"/>
      <c r="L89" s="505"/>
      <c r="M89" s="505"/>
      <c r="N89" s="505"/>
      <c r="O89" s="505"/>
      <c r="P89" s="505"/>
      <c r="Q89" s="505"/>
      <c r="R89" s="505"/>
      <c r="S89" s="505"/>
      <c r="T89" s="505"/>
      <c r="U89" s="505"/>
      <c r="V89" s="505"/>
      <c r="W89" s="505"/>
      <c r="X89" s="505"/>
      <c r="Y89" s="505"/>
    </row>
    <row r="90" spans="1:25" s="452" customFormat="1" ht="54.75" customHeight="1">
      <c r="A90" s="685">
        <v>7</v>
      </c>
      <c r="B90" s="1123" t="s">
        <v>741</v>
      </c>
      <c r="C90" s="1056"/>
      <c r="D90" s="1056"/>
      <c r="E90" s="1056"/>
      <c r="F90" s="665"/>
      <c r="G90" s="1063"/>
      <c r="H90" s="1064"/>
      <c r="I90" s="665"/>
      <c r="J90" s="505"/>
      <c r="K90" s="505"/>
      <c r="L90" s="505"/>
      <c r="M90" s="505"/>
      <c r="N90" s="505"/>
      <c r="O90" s="505"/>
      <c r="P90" s="505"/>
      <c r="Q90" s="505"/>
      <c r="R90" s="505"/>
      <c r="S90" s="505"/>
      <c r="T90" s="505"/>
      <c r="U90" s="505"/>
      <c r="V90" s="505"/>
      <c r="W90" s="505"/>
      <c r="X90" s="505"/>
      <c r="Y90" s="505"/>
    </row>
    <row r="91" spans="1:25" s="452" customFormat="1" ht="34.5" hidden="1" customHeight="1">
      <c r="A91" s="685"/>
      <c r="B91" s="1056"/>
      <c r="C91" s="1056"/>
      <c r="D91" s="1056"/>
      <c r="E91" s="1056"/>
      <c r="F91" s="1108"/>
      <c r="G91" s="1105"/>
      <c r="H91" s="1108"/>
      <c r="I91" s="1105"/>
      <c r="J91" s="505"/>
      <c r="K91" s="505"/>
      <c r="L91" s="505"/>
      <c r="M91" s="505"/>
      <c r="N91" s="505"/>
      <c r="O91" s="505"/>
      <c r="P91" s="505"/>
      <c r="Q91" s="505"/>
      <c r="R91" s="505"/>
      <c r="S91" s="505"/>
      <c r="T91" s="505"/>
      <c r="U91" s="505"/>
      <c r="V91" s="505"/>
      <c r="W91" s="505"/>
      <c r="X91" s="505"/>
      <c r="Y91" s="505"/>
    </row>
    <row r="92" spans="1:25" s="452" customFormat="1" ht="37.5" customHeight="1">
      <c r="A92" s="685">
        <v>8</v>
      </c>
      <c r="B92" s="1056" t="s">
        <v>742</v>
      </c>
      <c r="C92" s="1056"/>
      <c r="D92" s="1056"/>
      <c r="E92" s="1056"/>
      <c r="F92" s="665"/>
      <c r="G92" s="514"/>
      <c r="H92" s="515"/>
      <c r="I92" s="515"/>
      <c r="J92" s="505"/>
      <c r="K92" s="505"/>
      <c r="L92" s="505"/>
      <c r="M92" s="505"/>
      <c r="N92" s="505"/>
      <c r="O92" s="505"/>
      <c r="P92" s="505"/>
      <c r="Q92" s="505"/>
      <c r="R92" s="505"/>
      <c r="S92" s="505"/>
      <c r="T92" s="505"/>
      <c r="U92" s="505"/>
      <c r="V92" s="505"/>
      <c r="W92" s="505"/>
      <c r="X92" s="505"/>
      <c r="Y92" s="505"/>
    </row>
    <row r="93" spans="1:25" s="452" customFormat="1" ht="40.5" customHeight="1">
      <c r="A93" s="685">
        <v>9</v>
      </c>
      <c r="B93" s="1056" t="s">
        <v>634</v>
      </c>
      <c r="C93" s="1056"/>
      <c r="D93" s="1056"/>
      <c r="E93" s="1056"/>
      <c r="F93" s="665"/>
      <c r="G93" s="514"/>
      <c r="H93" s="515"/>
      <c r="I93" s="515"/>
      <c r="J93" s="505"/>
      <c r="K93" s="505"/>
      <c r="L93" s="505"/>
      <c r="M93" s="505"/>
      <c r="N93" s="505"/>
      <c r="O93" s="505"/>
      <c r="P93" s="505"/>
      <c r="Q93" s="505"/>
      <c r="R93" s="505"/>
      <c r="S93" s="505"/>
      <c r="T93" s="505"/>
      <c r="U93" s="505"/>
      <c r="V93" s="505"/>
      <c r="W93" s="505"/>
      <c r="X93" s="505"/>
      <c r="Y93" s="505"/>
    </row>
    <row r="94" spans="1:25" s="452" customFormat="1" ht="40.5" customHeight="1">
      <c r="A94" s="685">
        <v>10</v>
      </c>
      <c r="B94" s="1101" t="s">
        <v>703</v>
      </c>
      <c r="C94" s="1101"/>
      <c r="D94" s="1101"/>
      <c r="E94" s="1101"/>
      <c r="F94" s="665"/>
      <c r="G94" s="514"/>
      <c r="H94" s="515"/>
      <c r="I94" s="515"/>
      <c r="J94" s="505"/>
      <c r="K94" s="505"/>
      <c r="L94" s="505"/>
      <c r="M94" s="505"/>
      <c r="N94" s="505"/>
      <c r="O94" s="505"/>
      <c r="P94" s="505"/>
      <c r="Q94" s="505"/>
      <c r="R94" s="505"/>
      <c r="S94" s="505"/>
      <c r="T94" s="505"/>
      <c r="U94" s="505"/>
      <c r="V94" s="505"/>
      <c r="W94" s="505"/>
      <c r="X94" s="505"/>
      <c r="Y94" s="505"/>
    </row>
    <row r="95" spans="1:25" s="452" customFormat="1" ht="25.5" customHeight="1">
      <c r="A95" s="1059">
        <v>11</v>
      </c>
      <c r="B95" s="1067" t="s">
        <v>635</v>
      </c>
      <c r="C95" s="1068"/>
      <c r="D95" s="1068"/>
      <c r="E95" s="1068"/>
      <c r="F95" s="517"/>
      <c r="G95" s="605"/>
      <c r="H95" s="516"/>
      <c r="I95" s="517"/>
      <c r="J95" s="505"/>
      <c r="K95" s="505"/>
      <c r="L95" s="505"/>
      <c r="M95" s="505"/>
      <c r="N95" s="505"/>
      <c r="O95" s="505"/>
      <c r="P95" s="505"/>
      <c r="Q95" s="505"/>
      <c r="R95" s="505"/>
      <c r="S95" s="505"/>
      <c r="T95" s="505"/>
      <c r="U95" s="505"/>
      <c r="V95" s="505"/>
      <c r="W95" s="505"/>
      <c r="X95" s="505"/>
      <c r="Y95" s="505"/>
    </row>
    <row r="96" spans="1:25" s="452" customFormat="1" ht="35.25" customHeight="1">
      <c r="A96" s="1103"/>
      <c r="B96" s="1049" t="s">
        <v>636</v>
      </c>
      <c r="C96" s="1050"/>
      <c r="D96" s="1050"/>
      <c r="E96" s="1051"/>
      <c r="F96" s="689" t="s">
        <v>774</v>
      </c>
      <c r="G96" s="689" t="s">
        <v>775</v>
      </c>
      <c r="H96" s="690"/>
      <c r="I96" s="691" t="s">
        <v>774</v>
      </c>
      <c r="J96" s="505"/>
      <c r="K96" s="505"/>
      <c r="L96" s="505"/>
      <c r="M96" s="505"/>
      <c r="N96" s="505"/>
      <c r="O96" s="505"/>
      <c r="P96" s="505"/>
      <c r="Q96" s="505"/>
      <c r="R96" s="505"/>
      <c r="S96" s="505"/>
      <c r="T96" s="505"/>
      <c r="U96" s="505"/>
      <c r="V96" s="505"/>
      <c r="W96" s="505"/>
      <c r="X96" s="505"/>
      <c r="Y96" s="505"/>
    </row>
    <row r="97" spans="1:25" s="452" customFormat="1" ht="36.75" customHeight="1">
      <c r="A97" s="685">
        <v>12</v>
      </c>
      <c r="B97" s="1185" t="s">
        <v>637</v>
      </c>
      <c r="C97" s="1061"/>
      <c r="D97" s="1061"/>
      <c r="E97" s="1062"/>
      <c r="F97" s="513"/>
      <c r="G97" s="514"/>
      <c r="H97" s="515"/>
      <c r="I97" s="515"/>
      <c r="J97" s="505"/>
      <c r="K97" s="505"/>
      <c r="L97" s="505"/>
      <c r="M97" s="505"/>
      <c r="N97" s="505"/>
      <c r="O97" s="505"/>
      <c r="P97" s="505"/>
      <c r="Q97" s="505"/>
      <c r="R97" s="505"/>
      <c r="S97" s="505"/>
      <c r="T97" s="505"/>
      <c r="U97" s="505"/>
      <c r="V97" s="505"/>
      <c r="W97" s="505"/>
      <c r="X97" s="505"/>
      <c r="Y97" s="505"/>
    </row>
    <row r="98" spans="1:25" s="452" customFormat="1" ht="18.75" customHeight="1">
      <c r="A98" s="597"/>
      <c r="B98" s="666" t="s">
        <v>743</v>
      </c>
      <c r="C98" s="596"/>
      <c r="D98" s="596"/>
      <c r="E98" s="596"/>
      <c r="F98" s="596"/>
      <c r="G98" s="596"/>
      <c r="H98" s="596"/>
      <c r="I98" s="596"/>
      <c r="J98" s="505"/>
      <c r="K98" s="505"/>
      <c r="L98" s="505"/>
      <c r="M98" s="505"/>
      <c r="N98" s="505"/>
      <c r="O98" s="505"/>
      <c r="P98" s="505"/>
      <c r="Q98" s="505"/>
      <c r="R98" s="505"/>
      <c r="S98" s="505"/>
      <c r="T98" s="505"/>
      <c r="U98" s="505"/>
      <c r="V98" s="505"/>
      <c r="W98" s="505"/>
      <c r="X98" s="505"/>
      <c r="Y98" s="505"/>
    </row>
    <row r="99" spans="1:25" s="452" customFormat="1" ht="24" customHeight="1">
      <c r="A99" s="1099">
        <v>2.4</v>
      </c>
      <c r="B99" s="1120" t="s">
        <v>744</v>
      </c>
      <c r="C99" s="1121"/>
      <c r="D99" s="1121"/>
      <c r="E99" s="1121"/>
      <c r="F99" s="1121"/>
      <c r="G99" s="1121"/>
      <c r="H99" s="1121"/>
      <c r="I99" s="1121"/>
    </row>
    <row r="100" spans="1:25" s="452" customFormat="1" ht="48.75" customHeight="1">
      <c r="A100" s="1099"/>
      <c r="B100" s="1100" t="s">
        <v>745</v>
      </c>
      <c r="C100" s="1100"/>
      <c r="D100" s="1100"/>
      <c r="E100" s="1100"/>
      <c r="F100" s="1100"/>
      <c r="G100" s="1100"/>
      <c r="H100" s="1100"/>
      <c r="I100" s="1100"/>
      <c r="J100" s="48"/>
    </row>
    <row r="101" spans="1:25" s="452" customFormat="1" ht="48.75" customHeight="1">
      <c r="A101" s="688" t="s">
        <v>705</v>
      </c>
      <c r="B101" s="1118" t="s">
        <v>746</v>
      </c>
      <c r="C101" s="1119"/>
      <c r="D101" s="1119"/>
      <c r="E101" s="1119"/>
      <c r="F101" s="1114"/>
      <c r="G101" s="1115"/>
      <c r="H101" s="1115"/>
      <c r="I101" s="1116"/>
      <c r="J101" s="501"/>
      <c r="K101" s="501"/>
      <c r="L101" s="501"/>
      <c r="M101" s="501"/>
      <c r="N101" s="470"/>
      <c r="O101" s="501"/>
      <c r="P101" s="501"/>
      <c r="Q101" s="501"/>
      <c r="R101" s="501"/>
      <c r="S101" s="501"/>
      <c r="T101" s="501"/>
      <c r="U101" s="501"/>
      <c r="V101" s="501"/>
      <c r="W101" s="501"/>
      <c r="X101" s="501"/>
      <c r="Y101" s="501"/>
    </row>
    <row r="102" spans="1:25" s="452" customFormat="1" ht="56.25" customHeight="1">
      <c r="A102" s="688" t="s">
        <v>706</v>
      </c>
      <c r="B102" s="1118" t="s">
        <v>747</v>
      </c>
      <c r="C102" s="1119"/>
      <c r="D102" s="1119"/>
      <c r="E102" s="1119"/>
      <c r="F102" s="1106"/>
      <c r="G102" s="1104"/>
      <c r="H102" s="1104"/>
      <c r="I102" s="1105"/>
      <c r="J102" s="501"/>
      <c r="K102" s="501"/>
      <c r="L102" s="501"/>
      <c r="M102" s="501"/>
      <c r="N102" s="602"/>
      <c r="O102" s="501"/>
      <c r="P102" s="501"/>
      <c r="Q102" s="501"/>
      <c r="R102" s="501"/>
      <c r="S102" s="501"/>
      <c r="T102" s="501"/>
      <c r="U102" s="501"/>
      <c r="V102" s="501"/>
      <c r="W102" s="501"/>
      <c r="X102" s="501"/>
      <c r="Y102" s="501"/>
    </row>
    <row r="103" spans="1:25" s="452" customFormat="1" ht="54.75" customHeight="1">
      <c r="A103" s="688" t="s">
        <v>707</v>
      </c>
      <c r="B103" s="1111" t="s">
        <v>748</v>
      </c>
      <c r="C103" s="1112"/>
      <c r="D103" s="1112"/>
      <c r="E103" s="1113"/>
      <c r="F103" s="1114"/>
      <c r="G103" s="1115"/>
      <c r="H103" s="1115"/>
      <c r="I103" s="1116"/>
      <c r="J103" s="501"/>
      <c r="K103" s="501"/>
      <c r="L103" s="501"/>
      <c r="M103" s="501"/>
      <c r="N103" s="520"/>
      <c r="O103" s="501"/>
      <c r="P103" s="501"/>
      <c r="Q103" s="501"/>
      <c r="R103" s="501"/>
      <c r="S103" s="501"/>
      <c r="T103" s="501"/>
      <c r="U103" s="501"/>
      <c r="V103" s="501"/>
      <c r="W103" s="501"/>
      <c r="X103" s="501"/>
      <c r="Y103" s="501"/>
    </row>
    <row r="104" spans="1:25" s="452" customFormat="1" ht="27" customHeight="1">
      <c r="A104" s="685"/>
      <c r="B104" s="1100" t="s">
        <v>749</v>
      </c>
      <c r="C104" s="1100"/>
      <c r="D104" s="1100"/>
      <c r="E104" s="1100"/>
      <c r="F104" s="1100"/>
      <c r="G104" s="1100"/>
      <c r="H104" s="1100"/>
      <c r="I104" s="1100"/>
      <c r="J104" s="505"/>
      <c r="K104" s="505"/>
      <c r="L104" s="505"/>
      <c r="M104" s="505"/>
      <c r="N104" s="505"/>
      <c r="O104" s="505"/>
      <c r="P104" s="505"/>
      <c r="Q104" s="505"/>
      <c r="R104" s="505"/>
      <c r="S104" s="505"/>
      <c r="T104" s="505"/>
      <c r="U104" s="505"/>
      <c r="V104" s="505"/>
      <c r="W104" s="505"/>
      <c r="X104" s="505"/>
      <c r="Y104" s="505"/>
    </row>
    <row r="105" spans="1:25" s="452" customFormat="1" ht="38.25" customHeight="1">
      <c r="A105" s="685">
        <v>1</v>
      </c>
      <c r="B105" s="1117" t="s">
        <v>629</v>
      </c>
      <c r="C105" s="1065"/>
      <c r="D105" s="1065"/>
      <c r="E105" s="1080"/>
      <c r="F105" s="513"/>
      <c r="G105" s="514"/>
      <c r="H105" s="515"/>
      <c r="I105" s="515"/>
      <c r="J105" s="505"/>
      <c r="K105" s="505"/>
      <c r="L105" s="505"/>
      <c r="M105" s="505"/>
      <c r="N105" s="520"/>
      <c r="O105" s="505"/>
      <c r="P105" s="505"/>
      <c r="Q105" s="505"/>
      <c r="R105" s="505"/>
      <c r="S105" s="505"/>
      <c r="T105" s="505"/>
      <c r="U105" s="505"/>
      <c r="V105" s="505"/>
      <c r="W105" s="505"/>
      <c r="X105" s="505"/>
      <c r="Y105" s="505"/>
    </row>
    <row r="106" spans="1:25" s="452" customFormat="1" ht="35.25" customHeight="1">
      <c r="A106" s="685">
        <v>2</v>
      </c>
      <c r="B106" s="1117" t="s">
        <v>630</v>
      </c>
      <c r="C106" s="1065"/>
      <c r="D106" s="1065"/>
      <c r="E106" s="1065"/>
      <c r="F106" s="513"/>
      <c r="G106" s="514"/>
      <c r="H106" s="515"/>
      <c r="I106" s="515"/>
      <c r="J106" s="505"/>
      <c r="K106" s="505"/>
      <c r="L106" s="505"/>
      <c r="M106" s="505"/>
      <c r="N106" s="505"/>
      <c r="O106" s="505"/>
      <c r="P106" s="505"/>
      <c r="Q106" s="505"/>
      <c r="R106" s="505"/>
      <c r="S106" s="505"/>
      <c r="T106" s="505"/>
      <c r="U106" s="505"/>
      <c r="V106" s="505"/>
      <c r="W106" s="505"/>
      <c r="X106" s="505"/>
      <c r="Y106" s="505"/>
    </row>
    <row r="107" spans="1:25" s="452" customFormat="1" ht="34.5" customHeight="1">
      <c r="A107" s="1059">
        <v>3</v>
      </c>
      <c r="B107" s="1109" t="s">
        <v>638</v>
      </c>
      <c r="C107" s="1081"/>
      <c r="D107" s="1081"/>
      <c r="E107" s="1081"/>
      <c r="F107" s="513"/>
      <c r="G107" s="514"/>
      <c r="H107" s="515"/>
      <c r="I107" s="515"/>
      <c r="J107" s="505"/>
      <c r="K107" s="505"/>
      <c r="L107" s="505"/>
      <c r="M107" s="505"/>
      <c r="N107" s="505"/>
      <c r="O107" s="505"/>
      <c r="P107" s="505"/>
      <c r="Q107" s="505"/>
      <c r="R107" s="505"/>
      <c r="S107" s="505"/>
      <c r="T107" s="505"/>
      <c r="U107" s="505"/>
      <c r="V107" s="505"/>
      <c r="W107" s="505"/>
      <c r="X107" s="505"/>
      <c r="Y107" s="505"/>
    </row>
    <row r="108" spans="1:25" s="452" customFormat="1" ht="27.75" customHeight="1">
      <c r="A108" s="1103"/>
      <c r="B108" s="1110"/>
      <c r="C108" s="1083"/>
      <c r="D108" s="1083"/>
      <c r="E108" s="1083"/>
      <c r="F108" s="513"/>
      <c r="G108" s="514"/>
      <c r="H108" s="515"/>
      <c r="I108" s="515"/>
      <c r="J108" s="505"/>
      <c r="K108" s="505"/>
      <c r="L108" s="505"/>
      <c r="M108" s="505"/>
      <c r="N108" s="505"/>
      <c r="O108" s="505"/>
      <c r="P108" s="505"/>
      <c r="Q108" s="505"/>
      <c r="R108" s="505"/>
      <c r="S108" s="505"/>
      <c r="T108" s="505"/>
      <c r="U108" s="505"/>
      <c r="V108" s="505"/>
      <c r="W108" s="505"/>
      <c r="X108" s="505"/>
      <c r="Y108" s="505"/>
    </row>
    <row r="109" spans="1:25" s="452" customFormat="1" ht="31.5" customHeight="1">
      <c r="A109" s="1103"/>
      <c r="B109" s="506"/>
      <c r="C109" s="507"/>
      <c r="D109" s="507"/>
      <c r="E109" s="508" t="s">
        <v>632</v>
      </c>
      <c r="F109" s="513"/>
      <c r="G109" s="514"/>
      <c r="H109" s="515"/>
      <c r="I109" s="515"/>
      <c r="J109" s="505"/>
      <c r="K109" s="505"/>
      <c r="L109" s="505"/>
      <c r="M109" s="505"/>
      <c r="N109" s="505"/>
      <c r="O109" s="505"/>
      <c r="P109" s="505"/>
      <c r="Q109" s="505"/>
      <c r="R109" s="505"/>
      <c r="S109" s="505"/>
      <c r="T109" s="505"/>
      <c r="U109" s="505"/>
      <c r="V109" s="505"/>
      <c r="W109" s="505"/>
      <c r="X109" s="505"/>
      <c r="Y109" s="505"/>
    </row>
    <row r="110" spans="1:25" s="452" customFormat="1" ht="31.5" customHeight="1">
      <c r="A110" s="1103"/>
      <c r="B110" s="506"/>
      <c r="C110" s="507"/>
      <c r="D110" s="507"/>
      <c r="E110" s="508" t="s">
        <v>21</v>
      </c>
      <c r="F110" s="513"/>
      <c r="G110" s="514"/>
      <c r="H110" s="515"/>
      <c r="I110" s="515"/>
      <c r="J110" s="505"/>
      <c r="K110" s="505"/>
      <c r="L110" s="505"/>
      <c r="M110" s="505"/>
      <c r="N110" s="505"/>
      <c r="O110" s="505"/>
      <c r="P110" s="505"/>
      <c r="Q110" s="505"/>
      <c r="R110" s="505"/>
      <c r="S110" s="505"/>
      <c r="T110" s="505"/>
      <c r="U110" s="505"/>
      <c r="V110" s="505"/>
      <c r="W110" s="505"/>
      <c r="X110" s="505"/>
      <c r="Y110" s="505"/>
    </row>
    <row r="111" spans="1:25" s="452" customFormat="1" ht="30" customHeight="1">
      <c r="A111" s="1060"/>
      <c r="B111" s="509"/>
      <c r="C111" s="510"/>
      <c r="D111" s="510"/>
      <c r="E111" s="511" t="s">
        <v>633</v>
      </c>
      <c r="F111" s="513"/>
      <c r="G111" s="514"/>
      <c r="H111" s="515"/>
      <c r="I111" s="515"/>
      <c r="J111" s="505"/>
      <c r="K111" s="505"/>
      <c r="L111" s="505"/>
      <c r="M111" s="505"/>
      <c r="N111" s="505"/>
      <c r="O111" s="505"/>
      <c r="P111" s="505"/>
      <c r="Q111" s="505"/>
      <c r="R111" s="505"/>
      <c r="S111" s="505"/>
      <c r="T111" s="505"/>
      <c r="U111" s="505"/>
      <c r="V111" s="505"/>
      <c r="W111" s="505"/>
      <c r="X111" s="505"/>
      <c r="Y111" s="505"/>
    </row>
    <row r="112" spans="1:25" s="452" customFormat="1" ht="15.75" customHeight="1">
      <c r="A112" s="48"/>
      <c r="B112" s="16"/>
      <c r="C112" s="111"/>
      <c r="D112" s="111"/>
      <c r="E112" s="111"/>
      <c r="F112" s="111"/>
      <c r="G112" s="111"/>
      <c r="H112" s="111"/>
      <c r="I112" s="111"/>
      <c r="J112" s="48"/>
    </row>
    <row r="113" spans="1:25" s="452" customFormat="1" ht="22.5" customHeight="1">
      <c r="A113" s="684" t="s">
        <v>768</v>
      </c>
      <c r="B113" s="1107" t="s">
        <v>708</v>
      </c>
      <c r="C113" s="1107"/>
      <c r="D113" s="1107"/>
      <c r="E113" s="1107"/>
      <c r="F113" s="683"/>
      <c r="G113" s="683"/>
      <c r="H113" s="683"/>
      <c r="I113" s="683"/>
      <c r="J113" s="48"/>
    </row>
    <row r="114" spans="1:25" s="452" customFormat="1" ht="59.25" customHeight="1">
      <c r="A114" s="668" t="s">
        <v>17</v>
      </c>
      <c r="B114" s="1056" t="s">
        <v>801</v>
      </c>
      <c r="C114" s="1056"/>
      <c r="D114" s="1056"/>
      <c r="E114" s="1056"/>
      <c r="F114" s="515"/>
      <c r="G114" s="514"/>
      <c r="H114" s="515"/>
      <c r="I114" s="515"/>
      <c r="J114" s="505"/>
      <c r="K114" s="505"/>
      <c r="L114" s="505"/>
      <c r="M114" s="505"/>
      <c r="N114" s="505"/>
      <c r="O114" s="505"/>
      <c r="P114" s="505"/>
      <c r="Q114" s="505"/>
      <c r="R114" s="505"/>
      <c r="S114" s="505"/>
      <c r="T114" s="505"/>
      <c r="U114" s="505"/>
      <c r="V114" s="505"/>
      <c r="W114" s="505"/>
      <c r="X114" s="505"/>
      <c r="Y114" s="505"/>
    </row>
    <row r="115" spans="1:25" s="452" customFormat="1" ht="33.75" customHeight="1">
      <c r="A115" s="668" t="s">
        <v>26</v>
      </c>
      <c r="B115" s="1186" t="s">
        <v>750</v>
      </c>
      <c r="C115" s="1186"/>
      <c r="D115" s="1186"/>
      <c r="E115" s="1186"/>
      <c r="F115" s="515"/>
      <c r="G115" s="514"/>
      <c r="H115" s="515"/>
      <c r="I115" s="515"/>
      <c r="J115" s="505"/>
      <c r="K115" s="505"/>
      <c r="L115" s="505"/>
      <c r="M115" s="505"/>
      <c r="N115" s="505"/>
      <c r="O115" s="505"/>
      <c r="P115" s="505"/>
      <c r="Q115" s="505"/>
      <c r="R115" s="505"/>
      <c r="S115" s="505"/>
      <c r="T115" s="505"/>
      <c r="U115" s="505"/>
      <c r="V115" s="505"/>
      <c r="W115" s="505"/>
      <c r="X115" s="505"/>
      <c r="Y115" s="505"/>
    </row>
    <row r="116" spans="1:25" s="452" customFormat="1" ht="36" customHeight="1">
      <c r="A116" s="668" t="s">
        <v>472</v>
      </c>
      <c r="B116" s="1056" t="s">
        <v>751</v>
      </c>
      <c r="C116" s="1056"/>
      <c r="D116" s="1056"/>
      <c r="E116" s="1056"/>
      <c r="F116" s="515"/>
      <c r="G116" s="514"/>
      <c r="H116" s="515"/>
      <c r="I116" s="515"/>
      <c r="J116" s="505"/>
      <c r="K116" s="505"/>
      <c r="L116" s="505"/>
      <c r="M116" s="505"/>
      <c r="N116" s="505"/>
      <c r="O116" s="505"/>
      <c r="P116" s="505"/>
      <c r="Q116" s="505"/>
      <c r="R116" s="505"/>
      <c r="S116" s="505"/>
      <c r="T116" s="505"/>
      <c r="U116" s="505"/>
      <c r="V116" s="505"/>
      <c r="W116" s="505"/>
      <c r="X116" s="505"/>
      <c r="Y116" s="505"/>
    </row>
    <row r="117" spans="1:25" s="452" customFormat="1" ht="34.5" hidden="1" customHeight="1">
      <c r="A117" s="685"/>
      <c r="B117" s="1056"/>
      <c r="C117" s="1056"/>
      <c r="D117" s="1056"/>
      <c r="E117" s="1056"/>
      <c r="F117" s="1104"/>
      <c r="G117" s="1105"/>
      <c r="H117" s="1108"/>
      <c r="I117" s="1105"/>
      <c r="J117" s="505"/>
      <c r="K117" s="505"/>
      <c r="L117" s="505"/>
      <c r="M117" s="505"/>
      <c r="N117" s="505"/>
      <c r="O117" s="505"/>
      <c r="P117" s="505"/>
      <c r="Q117" s="505"/>
      <c r="R117" s="505"/>
      <c r="S117" s="505"/>
      <c r="T117" s="505"/>
      <c r="U117" s="505"/>
      <c r="V117" s="505"/>
      <c r="W117" s="505"/>
      <c r="X117" s="505"/>
      <c r="Y117" s="505"/>
    </row>
    <row r="118" spans="1:25" s="452" customFormat="1" ht="38.25" customHeight="1">
      <c r="A118" s="668" t="s">
        <v>523</v>
      </c>
      <c r="B118" s="1056" t="s">
        <v>634</v>
      </c>
      <c r="C118" s="1056"/>
      <c r="D118" s="1056"/>
      <c r="E118" s="1056"/>
      <c r="F118" s="515"/>
      <c r="G118" s="514"/>
      <c r="H118" s="515"/>
      <c r="I118" s="515"/>
      <c r="J118" s="505"/>
      <c r="K118" s="505"/>
      <c r="L118" s="505"/>
      <c r="M118" s="505"/>
      <c r="N118" s="505"/>
      <c r="O118" s="505"/>
      <c r="P118" s="505"/>
      <c r="Q118" s="505"/>
      <c r="R118" s="505"/>
      <c r="S118" s="505"/>
      <c r="T118" s="505"/>
      <c r="U118" s="505"/>
      <c r="V118" s="505"/>
      <c r="W118" s="505"/>
      <c r="X118" s="505"/>
      <c r="Y118" s="505"/>
    </row>
    <row r="119" spans="1:25" s="452" customFormat="1" ht="32.25" customHeight="1">
      <c r="A119" s="668" t="s">
        <v>473</v>
      </c>
      <c r="B119" s="1101" t="s">
        <v>752</v>
      </c>
      <c r="C119" s="1101"/>
      <c r="D119" s="1101"/>
      <c r="E119" s="1101"/>
      <c r="F119" s="515"/>
      <c r="G119" s="514"/>
      <c r="H119" s="515"/>
      <c r="I119" s="515"/>
      <c r="J119" s="505"/>
      <c r="K119" s="505"/>
      <c r="L119" s="505"/>
      <c r="M119" s="505"/>
      <c r="N119" s="505"/>
      <c r="O119" s="505"/>
      <c r="P119" s="505"/>
      <c r="Q119" s="505"/>
      <c r="R119" s="505"/>
      <c r="S119" s="505"/>
      <c r="T119" s="505"/>
      <c r="U119" s="505"/>
      <c r="V119" s="505"/>
      <c r="W119" s="505"/>
      <c r="X119" s="505"/>
      <c r="Y119" s="505"/>
    </row>
    <row r="120" spans="1:25" s="452" customFormat="1" ht="42.75" customHeight="1">
      <c r="A120" s="668" t="s">
        <v>478</v>
      </c>
      <c r="B120" s="1102" t="s">
        <v>753</v>
      </c>
      <c r="C120" s="1102"/>
      <c r="D120" s="1102"/>
      <c r="E120" s="1102"/>
      <c r="F120" s="515"/>
      <c r="G120" s="514"/>
      <c r="H120" s="515"/>
      <c r="I120" s="515"/>
      <c r="J120" s="505"/>
      <c r="K120" s="505"/>
      <c r="L120" s="505"/>
      <c r="M120" s="505"/>
      <c r="N120" s="505"/>
      <c r="O120" s="505"/>
      <c r="P120" s="505"/>
      <c r="Q120" s="505"/>
      <c r="R120" s="505"/>
      <c r="S120" s="505"/>
      <c r="T120" s="505"/>
      <c r="U120" s="505"/>
      <c r="V120" s="505"/>
      <c r="W120" s="505"/>
      <c r="X120" s="505"/>
      <c r="Y120" s="505"/>
    </row>
    <row r="121" spans="1:25" s="452" customFormat="1" ht="29.25" customHeight="1">
      <c r="A121" s="1096" t="s">
        <v>677</v>
      </c>
      <c r="B121" s="1067" t="s">
        <v>635</v>
      </c>
      <c r="C121" s="1068"/>
      <c r="D121" s="1068"/>
      <c r="E121" s="1068"/>
      <c r="F121" s="516"/>
      <c r="G121" s="605"/>
      <c r="H121" s="516"/>
      <c r="I121" s="517"/>
      <c r="J121" s="505"/>
      <c r="K121" s="505"/>
      <c r="L121" s="505"/>
      <c r="M121" s="505"/>
      <c r="N121" s="505"/>
      <c r="O121" s="505"/>
      <c r="P121" s="505"/>
      <c r="Q121" s="505"/>
      <c r="R121" s="505"/>
      <c r="S121" s="505"/>
      <c r="T121" s="505"/>
      <c r="U121" s="505"/>
      <c r="V121" s="505"/>
      <c r="W121" s="505"/>
      <c r="X121" s="505"/>
      <c r="Y121" s="505"/>
    </row>
    <row r="122" spans="1:25" s="452" customFormat="1" ht="24" customHeight="1">
      <c r="A122" s="1097"/>
      <c r="B122" s="1095" t="s">
        <v>636</v>
      </c>
      <c r="C122" s="1095"/>
      <c r="D122" s="1095"/>
      <c r="E122" s="1095"/>
      <c r="F122" s="518"/>
      <c r="G122" s="606"/>
      <c r="H122" s="518"/>
      <c r="I122" s="519"/>
      <c r="J122" s="505"/>
      <c r="K122" s="505"/>
      <c r="L122" s="505"/>
      <c r="M122" s="505"/>
      <c r="N122" s="505"/>
      <c r="O122" s="505"/>
      <c r="P122" s="505"/>
      <c r="Q122" s="505"/>
      <c r="R122" s="505"/>
      <c r="S122" s="505"/>
      <c r="T122" s="505"/>
      <c r="U122" s="505"/>
      <c r="V122" s="505"/>
      <c r="W122" s="505"/>
      <c r="X122" s="505"/>
      <c r="Y122" s="505"/>
    </row>
    <row r="123" spans="1:25" s="452" customFormat="1" ht="18.75" customHeight="1">
      <c r="A123" s="1098"/>
      <c r="B123" s="1056"/>
      <c r="C123" s="1056"/>
      <c r="D123" s="1056"/>
      <c r="E123" s="1056"/>
      <c r="F123" s="673" t="s">
        <v>704</v>
      </c>
      <c r="G123" s="631" t="s">
        <v>704</v>
      </c>
      <c r="H123" s="610"/>
      <c r="I123" s="632" t="s">
        <v>704</v>
      </c>
      <c r="J123" s="505"/>
      <c r="K123" s="505"/>
      <c r="L123" s="505"/>
      <c r="M123" s="505"/>
      <c r="N123" s="505"/>
      <c r="O123" s="505"/>
      <c r="P123" s="505"/>
      <c r="Q123" s="505"/>
      <c r="R123" s="505"/>
      <c r="S123" s="505"/>
      <c r="T123" s="505"/>
      <c r="U123" s="505"/>
      <c r="V123" s="505"/>
      <c r="W123" s="505"/>
      <c r="X123" s="505"/>
      <c r="Y123" s="505"/>
    </row>
    <row r="124" spans="1:25" s="678" customFormat="1" ht="21.75" customHeight="1">
      <c r="A124" s="676"/>
      <c r="B124" s="8" t="s">
        <v>743</v>
      </c>
      <c r="C124" s="677"/>
      <c r="D124" s="677"/>
      <c r="E124" s="677"/>
      <c r="F124" s="677"/>
      <c r="G124" s="677"/>
      <c r="H124" s="677"/>
      <c r="I124" s="677"/>
      <c r="J124" s="676"/>
    </row>
    <row r="125" spans="1:25" s="452" customFormat="1" ht="18.75" customHeight="1">
      <c r="A125" s="680" t="s">
        <v>756</v>
      </c>
      <c r="B125" s="1057" t="s">
        <v>757</v>
      </c>
      <c r="C125" s="1058"/>
      <c r="D125" s="1058"/>
      <c r="E125" s="1058"/>
      <c r="F125" s="669"/>
      <c r="G125" s="675"/>
      <c r="H125" s="675"/>
      <c r="I125" s="679"/>
      <c r="J125" s="505"/>
      <c r="K125" s="505"/>
      <c r="L125" s="505"/>
      <c r="M125" s="505"/>
      <c r="N125" s="505"/>
      <c r="O125" s="505"/>
      <c r="P125" s="505"/>
      <c r="Q125" s="505"/>
      <c r="R125" s="505"/>
      <c r="S125" s="505"/>
      <c r="T125" s="505"/>
      <c r="U125" s="505"/>
      <c r="V125" s="505"/>
      <c r="W125" s="505"/>
      <c r="X125" s="505"/>
      <c r="Y125" s="505"/>
    </row>
    <row r="126" spans="1:25" s="452" customFormat="1" ht="57.75" customHeight="1">
      <c r="A126" s="668" t="s">
        <v>758</v>
      </c>
      <c r="B126" s="1061" t="s">
        <v>802</v>
      </c>
      <c r="C126" s="1061"/>
      <c r="D126" s="1061"/>
      <c r="E126" s="1062"/>
      <c r="F126" s="665"/>
      <c r="G126" s="1063"/>
      <c r="H126" s="1064"/>
      <c r="I126" s="672"/>
      <c r="J126" s="505"/>
      <c r="K126" s="505"/>
      <c r="L126" s="505"/>
      <c r="M126" s="505"/>
      <c r="N126" s="505"/>
      <c r="O126" s="505"/>
      <c r="P126" s="505"/>
      <c r="Q126" s="505"/>
      <c r="R126" s="505"/>
      <c r="S126" s="505"/>
      <c r="T126" s="505"/>
      <c r="U126" s="505"/>
      <c r="V126" s="505"/>
      <c r="W126" s="505"/>
      <c r="X126" s="505"/>
      <c r="Y126" s="505"/>
    </row>
    <row r="127" spans="1:25" s="452" customFormat="1" ht="28.5" customHeight="1">
      <c r="A127" s="668" t="s">
        <v>759</v>
      </c>
      <c r="B127" s="1061" t="s">
        <v>760</v>
      </c>
      <c r="C127" s="1061"/>
      <c r="D127" s="1061"/>
      <c r="E127" s="1062"/>
      <c r="F127" s="516"/>
      <c r="G127" s="496"/>
      <c r="H127" s="655"/>
      <c r="I127" s="672"/>
      <c r="J127" s="505"/>
      <c r="K127" s="505"/>
      <c r="L127" s="505"/>
      <c r="M127" s="505"/>
      <c r="N127" s="505"/>
      <c r="O127" s="505"/>
      <c r="P127" s="505"/>
      <c r="Q127" s="505"/>
      <c r="R127" s="505"/>
      <c r="S127" s="505"/>
      <c r="T127" s="505"/>
      <c r="U127" s="505"/>
      <c r="V127" s="505"/>
      <c r="W127" s="505"/>
      <c r="X127" s="505"/>
      <c r="Y127" s="505"/>
    </row>
    <row r="128" spans="1:25" s="452" customFormat="1" ht="40.5" customHeight="1">
      <c r="A128" s="668" t="s">
        <v>761</v>
      </c>
      <c r="B128" s="1074" t="s">
        <v>762</v>
      </c>
      <c r="C128" s="1074"/>
      <c r="D128" s="1074"/>
      <c r="E128" s="1075"/>
      <c r="F128" s="515"/>
      <c r="G128" s="1063"/>
      <c r="H128" s="1064"/>
      <c r="I128" s="515"/>
      <c r="J128" s="505"/>
      <c r="K128" s="505"/>
      <c r="L128" s="505"/>
      <c r="M128" s="505"/>
      <c r="N128" s="505"/>
      <c r="O128" s="505"/>
      <c r="P128" s="505"/>
      <c r="Q128" s="505"/>
      <c r="R128" s="505"/>
      <c r="S128" s="505"/>
      <c r="T128" s="505"/>
      <c r="U128" s="505"/>
      <c r="V128" s="505"/>
      <c r="W128" s="505"/>
      <c r="X128" s="505"/>
      <c r="Y128" s="505"/>
    </row>
    <row r="129" spans="1:25" s="452" customFormat="1" ht="24" customHeight="1">
      <c r="A129" s="668" t="s">
        <v>763</v>
      </c>
      <c r="B129" s="1061" t="s">
        <v>634</v>
      </c>
      <c r="C129" s="1061"/>
      <c r="D129" s="1061"/>
      <c r="E129" s="1062"/>
      <c r="F129" s="515"/>
      <c r="G129" s="1063"/>
      <c r="H129" s="1064"/>
      <c r="I129" s="515"/>
      <c r="J129" s="505"/>
      <c r="K129" s="505"/>
      <c r="L129" s="505"/>
      <c r="M129" s="505"/>
      <c r="N129" s="505"/>
      <c r="O129" s="505"/>
      <c r="P129" s="505"/>
      <c r="Q129" s="505"/>
      <c r="R129" s="505"/>
      <c r="S129" s="505"/>
      <c r="T129" s="505"/>
      <c r="U129" s="505"/>
      <c r="V129" s="505"/>
      <c r="W129" s="505"/>
      <c r="X129" s="505"/>
      <c r="Y129" s="505"/>
    </row>
    <row r="130" spans="1:25" s="452" customFormat="1" ht="27" customHeight="1">
      <c r="A130" s="668" t="s">
        <v>764</v>
      </c>
      <c r="B130" s="1061" t="s">
        <v>765</v>
      </c>
      <c r="C130" s="1061"/>
      <c r="D130" s="1061"/>
      <c r="E130" s="1062"/>
      <c r="F130" s="515"/>
      <c r="G130" s="1063"/>
      <c r="H130" s="1064"/>
      <c r="I130" s="515"/>
      <c r="J130" s="505"/>
      <c r="K130" s="505"/>
      <c r="L130" s="505"/>
      <c r="M130" s="505"/>
      <c r="N130" s="505"/>
      <c r="O130" s="505"/>
      <c r="P130" s="505"/>
      <c r="Q130" s="505"/>
      <c r="R130" s="505"/>
      <c r="S130" s="505"/>
      <c r="T130" s="505"/>
      <c r="U130" s="505"/>
      <c r="V130" s="505"/>
      <c r="W130" s="505"/>
      <c r="X130" s="505"/>
      <c r="Y130" s="505"/>
    </row>
    <row r="131" spans="1:25" s="452" customFormat="1" ht="40.5" customHeight="1">
      <c r="A131" s="668" t="s">
        <v>754</v>
      </c>
      <c r="B131" s="1065" t="s">
        <v>766</v>
      </c>
      <c r="C131" s="1065"/>
      <c r="D131" s="1065"/>
      <c r="E131" s="1066"/>
      <c r="F131" s="515"/>
      <c r="G131" s="1063"/>
      <c r="H131" s="1064"/>
      <c r="I131" s="515"/>
      <c r="J131" s="505"/>
      <c r="K131" s="505"/>
      <c r="L131" s="505"/>
      <c r="M131" s="505"/>
      <c r="N131" s="505"/>
      <c r="O131" s="505"/>
      <c r="P131" s="505"/>
      <c r="Q131" s="505"/>
      <c r="R131" s="505"/>
      <c r="S131" s="505"/>
      <c r="T131" s="505"/>
      <c r="U131" s="505"/>
      <c r="V131" s="505"/>
      <c r="W131" s="505"/>
      <c r="X131" s="505"/>
      <c r="Y131" s="505"/>
    </row>
    <row r="132" spans="1:25" s="452" customFormat="1" ht="39" customHeight="1">
      <c r="A132" s="668" t="s">
        <v>755</v>
      </c>
      <c r="B132" s="1065" t="s">
        <v>770</v>
      </c>
      <c r="C132" s="1065"/>
      <c r="D132" s="1065"/>
      <c r="E132" s="1066"/>
      <c r="F132" s="515"/>
      <c r="G132" s="1063"/>
      <c r="H132" s="1064"/>
      <c r="I132" s="515"/>
      <c r="J132" s="505"/>
      <c r="K132" s="505"/>
      <c r="L132" s="505"/>
      <c r="M132" s="505"/>
      <c r="N132" s="505"/>
      <c r="O132" s="505"/>
      <c r="P132" s="505"/>
      <c r="Q132" s="505"/>
      <c r="R132" s="505"/>
      <c r="S132" s="505"/>
      <c r="T132" s="505"/>
      <c r="U132" s="505"/>
      <c r="V132" s="505"/>
      <c r="W132" s="505"/>
      <c r="X132" s="505"/>
      <c r="Y132" s="505"/>
    </row>
    <row r="133" spans="1:25" s="452" customFormat="1" ht="30" customHeight="1">
      <c r="A133" s="1059" t="s">
        <v>755</v>
      </c>
      <c r="B133" s="1067" t="s">
        <v>635</v>
      </c>
      <c r="C133" s="1068"/>
      <c r="D133" s="1068"/>
      <c r="E133" s="1068"/>
      <c r="F133" s="517"/>
      <c r="G133" s="605"/>
      <c r="H133" s="516"/>
      <c r="I133" s="517"/>
      <c r="J133" s="505"/>
      <c r="K133" s="505"/>
      <c r="L133" s="505"/>
      <c r="M133" s="505"/>
      <c r="N133" s="505"/>
      <c r="O133" s="505"/>
      <c r="P133" s="505"/>
      <c r="Q133" s="505"/>
      <c r="R133" s="505"/>
      <c r="S133" s="505"/>
      <c r="T133" s="505"/>
      <c r="U133" s="505"/>
      <c r="V133" s="505"/>
      <c r="W133" s="505"/>
      <c r="X133" s="505"/>
      <c r="Y133" s="505"/>
    </row>
    <row r="134" spans="1:25" s="452" customFormat="1" ht="34.5" customHeight="1">
      <c r="A134" s="1060"/>
      <c r="B134" s="1049" t="s">
        <v>636</v>
      </c>
      <c r="C134" s="1050"/>
      <c r="D134" s="1050"/>
      <c r="E134" s="1051"/>
      <c r="F134" s="682" t="s">
        <v>769</v>
      </c>
      <c r="G134" s="682" t="s">
        <v>769</v>
      </c>
      <c r="H134" s="607"/>
      <c r="I134" s="681" t="s">
        <v>769</v>
      </c>
      <c r="J134" s="505"/>
      <c r="K134" s="505"/>
      <c r="L134" s="505"/>
      <c r="M134" s="505"/>
      <c r="N134" s="505"/>
      <c r="O134" s="505"/>
      <c r="P134" s="505"/>
      <c r="Q134" s="505"/>
      <c r="R134" s="505"/>
      <c r="S134" s="505"/>
      <c r="T134" s="505"/>
      <c r="U134" s="505"/>
      <c r="V134" s="505"/>
      <c r="W134" s="505"/>
      <c r="X134" s="505"/>
      <c r="Y134" s="505"/>
    </row>
    <row r="135" spans="1:25" s="452" customFormat="1" ht="14.25" customHeight="1">
      <c r="A135" s="504"/>
      <c r="B135" s="611"/>
      <c r="C135" s="612"/>
      <c r="D135" s="612"/>
      <c r="E135" s="687"/>
      <c r="F135" s="512"/>
      <c r="G135" s="512"/>
      <c r="H135" s="512"/>
      <c r="I135" s="512"/>
      <c r="J135" s="505"/>
      <c r="K135" s="505"/>
      <c r="L135" s="505"/>
      <c r="M135" s="505"/>
      <c r="N135" s="505"/>
      <c r="O135" s="505"/>
      <c r="P135" s="505"/>
      <c r="Q135" s="505"/>
      <c r="R135" s="505"/>
      <c r="S135" s="505"/>
      <c r="T135" s="505"/>
      <c r="U135" s="505"/>
      <c r="V135" s="505"/>
      <c r="W135" s="505"/>
      <c r="X135" s="505"/>
      <c r="Y135" s="505"/>
    </row>
    <row r="136" spans="1:25" s="452" customFormat="1" ht="45" customHeight="1">
      <c r="A136" s="685">
        <v>5</v>
      </c>
      <c r="B136" s="1056" t="s">
        <v>771</v>
      </c>
      <c r="C136" s="1056"/>
      <c r="D136" s="1056"/>
      <c r="E136" s="1056"/>
      <c r="F136" s="1056"/>
      <c r="G136" s="1056"/>
      <c r="H136" s="1056"/>
      <c r="I136" s="656"/>
      <c r="J136" s="505"/>
      <c r="K136" s="505"/>
      <c r="L136" s="505"/>
      <c r="M136" s="505"/>
      <c r="N136" s="505"/>
      <c r="O136" s="505"/>
      <c r="P136" s="505"/>
      <c r="Q136" s="505"/>
      <c r="R136" s="505"/>
      <c r="S136" s="505" t="s">
        <v>550</v>
      </c>
      <c r="T136" s="505"/>
      <c r="U136" s="505"/>
      <c r="V136" s="505"/>
      <c r="W136" s="505"/>
      <c r="X136" s="505"/>
      <c r="Y136" s="505"/>
    </row>
    <row r="137" spans="1:25" s="452" customFormat="1" ht="12.75" customHeight="1">
      <c r="A137" s="680"/>
      <c r="B137" s="1057"/>
      <c r="C137" s="1058"/>
      <c r="D137" s="1058"/>
      <c r="E137" s="1058"/>
      <c r="F137" s="669"/>
      <c r="G137" s="675"/>
      <c r="H137" s="675"/>
      <c r="I137" s="679"/>
      <c r="J137" s="505"/>
      <c r="K137" s="505"/>
      <c r="L137" s="505"/>
      <c r="M137" s="505"/>
      <c r="N137" s="505"/>
      <c r="O137" s="505"/>
      <c r="P137" s="505"/>
      <c r="Q137" s="505"/>
      <c r="R137" s="505"/>
      <c r="S137" s="505" t="s">
        <v>477</v>
      </c>
      <c r="T137" s="505"/>
      <c r="U137" s="505"/>
      <c r="V137" s="505"/>
      <c r="W137" s="505"/>
      <c r="X137" s="505"/>
      <c r="Y137" s="505"/>
    </row>
    <row r="138" spans="1:25" s="452" customFormat="1" ht="52.5" customHeight="1">
      <c r="A138" s="685">
        <v>6</v>
      </c>
      <c r="B138" s="1056" t="s">
        <v>772</v>
      </c>
      <c r="C138" s="1056"/>
      <c r="D138" s="1056"/>
      <c r="E138" s="1056"/>
      <c r="F138" s="1056"/>
      <c r="G138" s="1056"/>
      <c r="H138" s="1056"/>
      <c r="I138" s="656"/>
      <c r="J138" s="505"/>
      <c r="K138" s="505"/>
      <c r="L138" s="505"/>
      <c r="M138" s="505"/>
      <c r="N138" s="505"/>
      <c r="O138" s="505"/>
      <c r="P138" s="505"/>
      <c r="Q138" s="505"/>
      <c r="R138" s="505"/>
      <c r="S138" s="505"/>
      <c r="T138" s="505"/>
      <c r="U138" s="505"/>
      <c r="V138" s="505"/>
      <c r="W138" s="505"/>
      <c r="X138" s="505"/>
      <c r="Y138" s="505"/>
    </row>
    <row r="139" spans="1:25" s="452" customFormat="1" ht="12" customHeight="1">
      <c r="A139" s="680"/>
      <c r="B139" s="1057"/>
      <c r="C139" s="1058"/>
      <c r="D139" s="1058"/>
      <c r="E139" s="1058"/>
      <c r="F139" s="669"/>
      <c r="G139" s="675"/>
      <c r="H139" s="675"/>
      <c r="I139" s="679"/>
      <c r="J139" s="505"/>
      <c r="K139" s="505"/>
      <c r="L139" s="505"/>
      <c r="M139" s="505"/>
      <c r="N139" s="505"/>
      <c r="O139" s="505"/>
      <c r="P139" s="505"/>
      <c r="Q139" s="505"/>
      <c r="R139" s="505"/>
      <c r="S139" s="505"/>
      <c r="T139" s="505"/>
      <c r="U139" s="505"/>
      <c r="V139" s="505"/>
      <c r="W139" s="505"/>
      <c r="X139" s="505"/>
      <c r="Y139" s="505"/>
    </row>
    <row r="140" spans="1:25" s="452" customFormat="1" ht="72" customHeight="1">
      <c r="A140" s="685">
        <v>7</v>
      </c>
      <c r="B140" s="1056" t="s">
        <v>773</v>
      </c>
      <c r="C140" s="1056"/>
      <c r="D140" s="1056"/>
      <c r="E140" s="1056"/>
      <c r="F140" s="1056"/>
      <c r="G140" s="1056"/>
      <c r="H140" s="1056"/>
      <c r="I140" s="656"/>
      <c r="J140" s="505"/>
      <c r="K140" s="505"/>
      <c r="L140" s="505"/>
      <c r="M140" s="505"/>
      <c r="N140" s="505"/>
      <c r="O140" s="505"/>
      <c r="P140" s="505"/>
      <c r="Q140" s="505"/>
      <c r="R140" s="505"/>
      <c r="S140" s="505"/>
      <c r="T140" s="505"/>
      <c r="U140" s="505"/>
      <c r="V140" s="505"/>
      <c r="W140" s="505"/>
      <c r="X140" s="505"/>
      <c r="Y140" s="505"/>
    </row>
    <row r="141" spans="1:25" s="452" customFormat="1" ht="10.5" customHeight="1">
      <c r="A141" s="680"/>
      <c r="B141" s="1057"/>
      <c r="C141" s="1058"/>
      <c r="D141" s="1058"/>
      <c r="E141" s="1058"/>
      <c r="F141" s="669"/>
      <c r="G141" s="675"/>
      <c r="H141" s="675"/>
      <c r="I141" s="679"/>
      <c r="J141" s="505"/>
      <c r="K141" s="505"/>
      <c r="L141" s="505"/>
      <c r="M141" s="505"/>
      <c r="N141" s="505"/>
      <c r="O141" s="505"/>
      <c r="P141" s="505"/>
      <c r="Q141" s="505"/>
      <c r="R141" s="505"/>
      <c r="S141" s="505"/>
      <c r="T141" s="505"/>
      <c r="U141" s="505"/>
      <c r="V141" s="505"/>
      <c r="W141" s="505"/>
      <c r="X141" s="505"/>
      <c r="Y141" s="505"/>
    </row>
    <row r="142" spans="1:25" s="452" customFormat="1" ht="42" customHeight="1">
      <c r="A142" s="685">
        <v>8</v>
      </c>
      <c r="B142" s="1050" t="s">
        <v>637</v>
      </c>
      <c r="C142" s="1050"/>
      <c r="D142" s="1050"/>
      <c r="E142" s="1050"/>
      <c r="F142" s="513"/>
      <c r="G142" s="514"/>
      <c r="H142" s="515"/>
      <c r="I142" s="515"/>
      <c r="J142" s="505"/>
      <c r="K142" s="505"/>
      <c r="L142" s="505"/>
      <c r="M142" s="505"/>
      <c r="N142" s="505"/>
      <c r="O142" s="505"/>
      <c r="P142" s="505"/>
      <c r="Q142" s="505"/>
      <c r="R142" s="505"/>
      <c r="S142" s="505"/>
      <c r="T142" s="505"/>
      <c r="U142" s="505"/>
      <c r="V142" s="505"/>
      <c r="W142" s="505"/>
      <c r="X142" s="505"/>
      <c r="Y142" s="505"/>
    </row>
    <row r="143" spans="1:25" s="452" customFormat="1" ht="21.75" customHeight="1">
      <c r="A143" s="48"/>
      <c r="B143" s="48"/>
      <c r="C143" s="48"/>
      <c r="D143" s="48"/>
      <c r="E143" s="48"/>
      <c r="F143" s="48"/>
      <c r="G143" s="48"/>
      <c r="H143" s="48"/>
      <c r="I143" s="48"/>
      <c r="J143" s="48"/>
    </row>
    <row r="144" spans="1:25" ht="27" customHeight="1">
      <c r="A144" s="684">
        <v>2.5</v>
      </c>
      <c r="B144" s="1085" t="s">
        <v>776</v>
      </c>
      <c r="C144" s="1085"/>
      <c r="D144" s="1085"/>
      <c r="E144" s="1085"/>
      <c r="F144" s="1085"/>
      <c r="G144" s="1085"/>
      <c r="H144" s="1085"/>
      <c r="I144" s="1085"/>
      <c r="J144" s="522"/>
      <c r="K144" s="522"/>
      <c r="L144" s="522"/>
      <c r="M144" s="523"/>
      <c r="N144" s="522"/>
      <c r="O144" s="522"/>
      <c r="P144" s="522"/>
      <c r="Q144" s="522"/>
      <c r="R144" s="522"/>
      <c r="S144" s="522"/>
      <c r="T144" s="522"/>
      <c r="U144" s="522"/>
      <c r="V144" s="522"/>
      <c r="W144" s="522"/>
      <c r="X144" s="522"/>
    </row>
    <row r="145" spans="1:24" ht="52.5" customHeight="1">
      <c r="A145" s="668"/>
      <c r="B145" s="1086" t="s">
        <v>777</v>
      </c>
      <c r="C145" s="1086"/>
      <c r="D145" s="1086"/>
      <c r="E145" s="1086"/>
      <c r="F145" s="1086"/>
      <c r="G145" s="1086"/>
      <c r="H145" s="1086"/>
      <c r="I145" s="1086"/>
      <c r="J145" s="522"/>
      <c r="K145" s="522"/>
      <c r="L145" s="522"/>
      <c r="M145" s="523"/>
      <c r="N145" s="522"/>
      <c r="O145" s="522"/>
      <c r="P145" s="522"/>
      <c r="Q145" s="522"/>
      <c r="R145" s="522"/>
      <c r="S145" s="522"/>
      <c r="T145" s="522"/>
      <c r="U145" s="522"/>
      <c r="V145" s="522"/>
      <c r="W145" s="522"/>
      <c r="X145" s="522"/>
    </row>
    <row r="146" spans="1:24" ht="34.5" customHeight="1">
      <c r="A146" s="668" t="s">
        <v>705</v>
      </c>
      <c r="B146" s="1087" t="s">
        <v>778</v>
      </c>
      <c r="C146" s="1087"/>
      <c r="D146" s="1087"/>
      <c r="E146" s="1087"/>
      <c r="F146" s="1088"/>
      <c r="G146" s="1088"/>
      <c r="H146" s="1088"/>
      <c r="I146" s="1064"/>
      <c r="J146" s="522"/>
      <c r="K146" s="522"/>
      <c r="L146" s="522"/>
      <c r="M146" s="523"/>
      <c r="N146" s="522"/>
      <c r="O146" s="522"/>
      <c r="P146" s="522"/>
      <c r="Q146" s="522"/>
      <c r="R146" s="522"/>
      <c r="S146" s="522"/>
      <c r="T146" s="522"/>
      <c r="U146" s="522"/>
      <c r="V146" s="522"/>
      <c r="W146" s="522"/>
      <c r="X146" s="522"/>
    </row>
    <row r="147" spans="1:24" ht="87.75" customHeight="1">
      <c r="A147" s="668" t="s">
        <v>706</v>
      </c>
      <c r="B147" s="1089" t="s">
        <v>779</v>
      </c>
      <c r="C147" s="1090"/>
      <c r="D147" s="1090"/>
      <c r="E147" s="1091"/>
      <c r="F147" s="1063"/>
      <c r="G147" s="1088"/>
      <c r="H147" s="1088"/>
      <c r="I147" s="1064"/>
      <c r="J147" s="522"/>
      <c r="K147" s="522"/>
      <c r="L147" s="522"/>
      <c r="M147" s="523"/>
      <c r="N147" s="522"/>
      <c r="O147" s="522"/>
      <c r="P147" s="522"/>
      <c r="Q147" s="522"/>
      <c r="R147" s="522"/>
      <c r="S147" s="522"/>
      <c r="T147" s="522"/>
      <c r="U147" s="522"/>
      <c r="V147" s="522"/>
      <c r="W147" s="522"/>
      <c r="X147" s="522"/>
    </row>
    <row r="148" spans="1:24" ht="51.75" customHeight="1">
      <c r="A148" s="668" t="s">
        <v>707</v>
      </c>
      <c r="B148" s="1092" t="s">
        <v>780</v>
      </c>
      <c r="C148" s="1092"/>
      <c r="D148" s="1092"/>
      <c r="E148" s="1093"/>
      <c r="F148" s="1088"/>
      <c r="G148" s="1088"/>
      <c r="H148" s="1088"/>
      <c r="I148" s="1064"/>
      <c r="J148" s="522"/>
      <c r="K148" s="522"/>
      <c r="L148" s="522"/>
      <c r="M148" s="523"/>
      <c r="N148" s="522"/>
      <c r="O148" s="522"/>
      <c r="P148" s="522"/>
      <c r="Q148" s="522"/>
      <c r="R148" s="522"/>
      <c r="S148" s="522"/>
      <c r="T148" s="522"/>
      <c r="U148" s="522"/>
      <c r="V148" s="522"/>
      <c r="W148" s="522"/>
      <c r="X148" s="522"/>
    </row>
    <row r="149" spans="1:24" ht="24.75" customHeight="1">
      <c r="A149" s="668"/>
      <c r="B149" s="1072" t="s">
        <v>781</v>
      </c>
      <c r="C149" s="1073"/>
      <c r="D149" s="1073"/>
      <c r="E149" s="1073"/>
      <c r="F149" s="1073"/>
      <c r="G149" s="1073"/>
      <c r="H149" s="1073"/>
      <c r="I149" s="1094"/>
      <c r="J149" s="524"/>
      <c r="K149" s="524"/>
      <c r="L149" s="524"/>
      <c r="M149" s="524"/>
      <c r="N149" s="524"/>
      <c r="O149" s="524"/>
      <c r="P149" s="524"/>
      <c r="Q149" s="524"/>
      <c r="R149" s="524"/>
      <c r="S149" s="524"/>
      <c r="T149" s="524"/>
      <c r="U149" s="524"/>
      <c r="V149" s="524"/>
      <c r="W149" s="524"/>
      <c r="X149" s="524"/>
    </row>
    <row r="150" spans="1:24" ht="36" customHeight="1">
      <c r="A150" s="668">
        <v>1</v>
      </c>
      <c r="B150" s="1065" t="s">
        <v>629</v>
      </c>
      <c r="C150" s="1065"/>
      <c r="D150" s="1065"/>
      <c r="E150" s="1080"/>
      <c r="F150" s="513"/>
      <c r="G150" s="1063"/>
      <c r="H150" s="1064"/>
      <c r="I150" s="515"/>
      <c r="J150" s="524"/>
      <c r="K150" s="524"/>
      <c r="L150" s="524"/>
      <c r="M150" s="524"/>
      <c r="N150" s="524"/>
      <c r="O150" s="524"/>
      <c r="P150" s="524"/>
      <c r="Q150" s="524"/>
      <c r="R150" s="524"/>
      <c r="S150" s="524"/>
      <c r="T150" s="524"/>
      <c r="U150" s="524"/>
      <c r="V150" s="524"/>
      <c r="W150" s="524"/>
      <c r="X150" s="524"/>
    </row>
    <row r="151" spans="1:24" ht="42" customHeight="1">
      <c r="A151" s="668">
        <v>2</v>
      </c>
      <c r="B151" s="1065" t="s">
        <v>630</v>
      </c>
      <c r="C151" s="1065"/>
      <c r="D151" s="1065"/>
      <c r="E151" s="1080"/>
      <c r="F151" s="513"/>
      <c r="G151" s="1063"/>
      <c r="H151" s="1064"/>
      <c r="I151" s="515"/>
      <c r="J151" s="524"/>
      <c r="K151" s="524"/>
      <c r="L151" s="524"/>
      <c r="M151" s="524"/>
      <c r="N151" s="524"/>
      <c r="O151" s="524"/>
      <c r="P151" s="524"/>
      <c r="Q151" s="524"/>
      <c r="R151" s="524"/>
      <c r="S151" s="524"/>
      <c r="T151" s="524"/>
      <c r="U151" s="524"/>
      <c r="V151" s="524"/>
      <c r="W151" s="524"/>
      <c r="X151" s="524"/>
    </row>
    <row r="152" spans="1:24" ht="33" customHeight="1">
      <c r="A152" s="686">
        <v>3</v>
      </c>
      <c r="B152" s="1081"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081"/>
      <c r="D152" s="1081"/>
      <c r="E152" s="1082"/>
      <c r="F152" s="513"/>
      <c r="G152" s="1063"/>
      <c r="H152" s="1064"/>
      <c r="I152" s="515"/>
      <c r="J152" s="524"/>
      <c r="K152" s="524"/>
      <c r="L152" s="524"/>
      <c r="M152" s="524"/>
      <c r="N152" s="524"/>
      <c r="O152" s="524"/>
      <c r="P152" s="524"/>
      <c r="Q152" s="524"/>
      <c r="R152" s="524"/>
      <c r="S152" s="524"/>
      <c r="T152" s="524"/>
      <c r="U152" s="524"/>
      <c r="V152" s="524"/>
      <c r="W152" s="524"/>
      <c r="X152" s="524"/>
    </row>
    <row r="153" spans="1:24" ht="31.5" customHeight="1">
      <c r="A153" s="692"/>
      <c r="B153" s="1083"/>
      <c r="C153" s="1083"/>
      <c r="D153" s="1083"/>
      <c r="E153" s="1084"/>
      <c r="F153" s="513"/>
      <c r="G153" s="1063"/>
      <c r="H153" s="1064"/>
      <c r="I153" s="515"/>
      <c r="J153" s="524"/>
      <c r="K153" s="524"/>
      <c r="L153" s="524"/>
      <c r="M153" s="524"/>
      <c r="N153" s="524"/>
      <c r="O153" s="524"/>
      <c r="P153" s="524"/>
      <c r="Q153" s="524"/>
      <c r="R153" s="524"/>
      <c r="S153" s="524"/>
      <c r="T153" s="524"/>
      <c r="U153" s="524"/>
      <c r="V153" s="524"/>
      <c r="W153" s="524"/>
      <c r="X153" s="524"/>
    </row>
    <row r="154" spans="1:24" ht="28.5" customHeight="1">
      <c r="A154" s="692"/>
      <c r="B154" s="1083"/>
      <c r="C154" s="1083"/>
      <c r="D154" s="1083"/>
      <c r="E154" s="1084"/>
      <c r="F154" s="513"/>
      <c r="G154" s="1063"/>
      <c r="H154" s="1064"/>
      <c r="I154" s="515"/>
      <c r="J154" s="524"/>
      <c r="K154" s="524"/>
      <c r="L154" s="524"/>
      <c r="M154" s="524"/>
      <c r="N154" s="524"/>
      <c r="O154" s="524"/>
      <c r="P154" s="524"/>
      <c r="Q154" s="524"/>
      <c r="R154" s="524"/>
      <c r="S154" s="524"/>
      <c r="T154" s="524"/>
      <c r="U154" s="524"/>
      <c r="V154" s="524"/>
      <c r="W154" s="524"/>
      <c r="X154" s="524"/>
    </row>
    <row r="155" spans="1:24" ht="32.25" customHeight="1">
      <c r="A155" s="692"/>
      <c r="B155" s="1083"/>
      <c r="C155" s="1083"/>
      <c r="D155" s="1083"/>
      <c r="E155" s="1084"/>
      <c r="F155" s="513"/>
      <c r="G155" s="1063"/>
      <c r="H155" s="1064"/>
      <c r="I155" s="515"/>
      <c r="J155" s="524"/>
      <c r="K155" s="524"/>
      <c r="L155" s="524"/>
      <c r="M155" s="524"/>
      <c r="N155" s="524"/>
      <c r="O155" s="524"/>
      <c r="P155" s="524"/>
      <c r="Q155" s="524"/>
      <c r="R155" s="524"/>
      <c r="S155" s="524"/>
      <c r="T155" s="524"/>
      <c r="U155" s="524"/>
      <c r="V155" s="524"/>
      <c r="W155" s="524"/>
      <c r="X155" s="524"/>
    </row>
    <row r="156" spans="1:24" ht="35.25" customHeight="1">
      <c r="A156" s="692"/>
      <c r="B156" s="1076" t="s">
        <v>632</v>
      </c>
      <c r="C156" s="1076"/>
      <c r="D156" s="1076"/>
      <c r="E156" s="1077"/>
      <c r="F156" s="513"/>
      <c r="G156" s="1063"/>
      <c r="H156" s="1064"/>
      <c r="I156" s="515"/>
      <c r="J156" s="524"/>
      <c r="K156" s="524"/>
      <c r="L156" s="524"/>
      <c r="M156" s="524"/>
      <c r="N156" s="524"/>
      <c r="O156" s="524"/>
      <c r="P156" s="524"/>
      <c r="Q156" s="524"/>
      <c r="R156" s="524"/>
      <c r="S156" s="524"/>
      <c r="T156" s="524"/>
      <c r="U156" s="524"/>
      <c r="V156" s="524"/>
      <c r="W156" s="524"/>
      <c r="X156" s="524"/>
    </row>
    <row r="157" spans="1:24" ht="35.25" customHeight="1">
      <c r="A157" s="692"/>
      <c r="B157" s="1076" t="s">
        <v>21</v>
      </c>
      <c r="C157" s="1076"/>
      <c r="D157" s="1076"/>
      <c r="E157" s="1077"/>
      <c r="F157" s="513"/>
      <c r="G157" s="1063"/>
      <c r="H157" s="1064"/>
      <c r="I157" s="515"/>
      <c r="J157" s="524"/>
      <c r="K157" s="524"/>
      <c r="L157" s="524"/>
      <c r="M157" s="524"/>
      <c r="N157" s="524"/>
      <c r="O157" s="524"/>
      <c r="P157" s="524"/>
      <c r="Q157" s="524"/>
      <c r="R157" s="524"/>
      <c r="S157" s="524"/>
      <c r="T157" s="524"/>
      <c r="U157" s="524"/>
      <c r="V157" s="524"/>
      <c r="W157" s="524"/>
      <c r="X157" s="524"/>
    </row>
    <row r="158" spans="1:24" ht="41.25" customHeight="1">
      <c r="A158" s="701"/>
      <c r="B158" s="1078" t="s">
        <v>633</v>
      </c>
      <c r="C158" s="1078"/>
      <c r="D158" s="1078"/>
      <c r="E158" s="1079"/>
      <c r="F158" s="513"/>
      <c r="G158" s="1063"/>
      <c r="H158" s="1064"/>
      <c r="I158" s="515"/>
      <c r="J158" s="524"/>
      <c r="K158" s="524"/>
      <c r="L158" s="524"/>
      <c r="M158" s="524"/>
      <c r="N158" s="524"/>
      <c r="O158" s="524"/>
      <c r="P158" s="524"/>
      <c r="Q158" s="524"/>
      <c r="R158" s="524"/>
      <c r="S158" s="524"/>
      <c r="T158" s="524"/>
      <c r="U158" s="524"/>
      <c r="V158" s="524"/>
      <c r="W158" s="524"/>
      <c r="X158" s="524"/>
    </row>
    <row r="159" spans="1:24" ht="21.75" customHeight="1">
      <c r="A159" s="680" t="s">
        <v>768</v>
      </c>
      <c r="B159" s="1072" t="s">
        <v>782</v>
      </c>
      <c r="C159" s="1073"/>
      <c r="D159" s="1073"/>
      <c r="E159" s="1073"/>
      <c r="F159" s="669"/>
      <c r="G159" s="669"/>
      <c r="H159" s="669"/>
      <c r="I159" s="669"/>
      <c r="J159" s="524"/>
      <c r="K159" s="524"/>
      <c r="L159" s="524"/>
      <c r="M159" s="524"/>
      <c r="N159" s="524"/>
      <c r="O159" s="524"/>
      <c r="P159" s="524"/>
      <c r="Q159" s="524"/>
      <c r="R159" s="524"/>
      <c r="S159" s="524"/>
      <c r="T159" s="524"/>
      <c r="U159" s="524"/>
      <c r="V159" s="524"/>
      <c r="W159" s="524"/>
      <c r="X159" s="524"/>
    </row>
    <row r="160" spans="1:24" ht="44.25" customHeight="1">
      <c r="A160" s="668" t="s">
        <v>758</v>
      </c>
      <c r="B160" s="1061" t="s">
        <v>788</v>
      </c>
      <c r="C160" s="1061"/>
      <c r="D160" s="1061"/>
      <c r="E160" s="1062"/>
      <c r="F160" s="515"/>
      <c r="G160" s="1063"/>
      <c r="H160" s="1064"/>
      <c r="I160" s="515"/>
      <c r="J160" s="524"/>
      <c r="K160" s="524"/>
      <c r="L160" s="524"/>
      <c r="M160" s="524"/>
      <c r="N160" s="524"/>
      <c r="O160" s="524"/>
      <c r="P160" s="524"/>
      <c r="Q160" s="524"/>
      <c r="R160" s="524"/>
      <c r="S160" s="524"/>
      <c r="T160" s="524"/>
      <c r="U160" s="524"/>
      <c r="V160" s="524"/>
      <c r="W160" s="524"/>
      <c r="X160" s="524"/>
    </row>
    <row r="161" spans="1:24" ht="41.25" customHeight="1">
      <c r="A161" s="668" t="s">
        <v>759</v>
      </c>
      <c r="B161" s="1074" t="s">
        <v>783</v>
      </c>
      <c r="C161" s="1074"/>
      <c r="D161" s="1074"/>
      <c r="E161" s="1075"/>
      <c r="F161" s="515"/>
      <c r="G161" s="1063"/>
      <c r="H161" s="1064"/>
      <c r="I161" s="515"/>
      <c r="J161" s="524"/>
      <c r="K161" s="524"/>
      <c r="L161" s="524"/>
      <c r="M161" s="524"/>
      <c r="N161" s="524"/>
      <c r="O161" s="524"/>
      <c r="P161" s="524"/>
      <c r="Q161" s="524"/>
      <c r="R161" s="524"/>
      <c r="S161" s="524"/>
      <c r="T161" s="524"/>
      <c r="U161" s="524"/>
      <c r="V161" s="524"/>
      <c r="W161" s="524"/>
      <c r="X161" s="524"/>
    </row>
    <row r="162" spans="1:24" ht="37.5" customHeight="1">
      <c r="A162" s="668" t="s">
        <v>761</v>
      </c>
      <c r="B162" s="1061" t="s">
        <v>750</v>
      </c>
      <c r="C162" s="1061"/>
      <c r="D162" s="1061"/>
      <c r="E162" s="1062"/>
      <c r="F162" s="515"/>
      <c r="G162" s="1063"/>
      <c r="H162" s="1064"/>
      <c r="I162" s="515"/>
      <c r="J162" s="524"/>
      <c r="K162" s="524"/>
      <c r="L162" s="524"/>
      <c r="M162" s="524"/>
      <c r="N162" s="524"/>
      <c r="O162" s="524"/>
      <c r="P162" s="524"/>
      <c r="Q162" s="524"/>
      <c r="R162" s="524"/>
      <c r="S162" s="524"/>
      <c r="T162" s="524"/>
      <c r="U162" s="524"/>
      <c r="V162" s="524"/>
      <c r="W162" s="524"/>
      <c r="X162" s="524"/>
    </row>
    <row r="163" spans="1:24" ht="32.25" customHeight="1">
      <c r="A163" s="668" t="s">
        <v>763</v>
      </c>
      <c r="B163" s="1061" t="s">
        <v>634</v>
      </c>
      <c r="C163" s="1061"/>
      <c r="D163" s="1061"/>
      <c r="E163" s="1062"/>
      <c r="F163" s="515"/>
      <c r="G163" s="1063"/>
      <c r="H163" s="1064"/>
      <c r="I163" s="515"/>
      <c r="J163" s="524"/>
      <c r="K163" s="524"/>
      <c r="L163" s="524"/>
      <c r="M163" s="524"/>
      <c r="N163" s="524"/>
      <c r="O163" s="524"/>
      <c r="P163" s="524"/>
      <c r="Q163" s="524"/>
      <c r="R163" s="524"/>
      <c r="S163" s="524"/>
      <c r="T163" s="524"/>
      <c r="U163" s="524"/>
      <c r="V163" s="524"/>
      <c r="W163" s="524"/>
      <c r="X163" s="524"/>
    </row>
    <row r="164" spans="1:24" ht="37.5" customHeight="1">
      <c r="A164" s="668" t="s">
        <v>764</v>
      </c>
      <c r="B164" s="1061" t="s">
        <v>752</v>
      </c>
      <c r="C164" s="1061"/>
      <c r="D164" s="1061"/>
      <c r="E164" s="1062"/>
      <c r="F164" s="515"/>
      <c r="G164" s="1063"/>
      <c r="H164" s="1064"/>
      <c r="I164" s="515"/>
      <c r="J164" s="524"/>
      <c r="K164" s="524"/>
      <c r="L164" s="524"/>
      <c r="M164" s="524"/>
      <c r="N164" s="524"/>
      <c r="O164" s="524"/>
      <c r="P164" s="524"/>
      <c r="Q164" s="524"/>
      <c r="R164" s="524"/>
      <c r="S164" s="524"/>
      <c r="T164" s="524"/>
      <c r="U164" s="524"/>
      <c r="V164" s="524"/>
      <c r="W164" s="524"/>
      <c r="X164" s="524"/>
    </row>
    <row r="165" spans="1:24" ht="44.25" customHeight="1">
      <c r="A165" s="668" t="s">
        <v>754</v>
      </c>
      <c r="B165" s="1065" t="s">
        <v>753</v>
      </c>
      <c r="C165" s="1065"/>
      <c r="D165" s="1065"/>
      <c r="E165" s="1066"/>
      <c r="F165" s="515"/>
      <c r="G165" s="1063"/>
      <c r="H165" s="1064"/>
      <c r="I165" s="515"/>
      <c r="J165" s="524"/>
      <c r="K165" s="524"/>
      <c r="L165" s="524"/>
      <c r="M165" s="524"/>
      <c r="N165" s="524"/>
      <c r="O165" s="524"/>
      <c r="P165" s="524"/>
      <c r="Q165" s="524"/>
      <c r="R165" s="524"/>
      <c r="S165" s="524"/>
      <c r="T165" s="524"/>
      <c r="U165" s="524"/>
      <c r="V165" s="524"/>
      <c r="W165" s="524"/>
      <c r="X165" s="524"/>
    </row>
    <row r="166" spans="1:24" ht="39.75" customHeight="1">
      <c r="A166" s="668" t="s">
        <v>755</v>
      </c>
      <c r="B166" s="1065" t="s">
        <v>789</v>
      </c>
      <c r="C166" s="1065"/>
      <c r="D166" s="1065"/>
      <c r="E166" s="1066"/>
      <c r="F166" s="515"/>
      <c r="G166" s="1063"/>
      <c r="H166" s="1064"/>
      <c r="I166" s="665"/>
      <c r="J166" s="524"/>
      <c r="K166" s="524"/>
      <c r="L166" s="524"/>
      <c r="M166" s="524"/>
      <c r="N166" s="524"/>
      <c r="O166" s="524"/>
      <c r="P166" s="524"/>
      <c r="Q166" s="524"/>
      <c r="R166" s="524"/>
      <c r="S166" s="524"/>
      <c r="T166" s="524"/>
      <c r="U166" s="524"/>
      <c r="V166" s="524"/>
      <c r="W166" s="524"/>
      <c r="X166" s="524"/>
    </row>
    <row r="167" spans="1:24" ht="49.5" customHeight="1">
      <c r="A167" s="1059" t="s">
        <v>791</v>
      </c>
      <c r="B167" s="1067" t="s">
        <v>635</v>
      </c>
      <c r="C167" s="1068"/>
      <c r="D167" s="1068"/>
      <c r="E167" s="1069"/>
      <c r="F167" s="693"/>
      <c r="G167" s="605"/>
      <c r="H167" s="516"/>
      <c r="I167" s="517"/>
      <c r="J167" s="524"/>
      <c r="K167" s="524"/>
      <c r="L167" s="524"/>
      <c r="M167" s="524"/>
      <c r="N167" s="524"/>
      <c r="O167" s="524"/>
      <c r="P167" s="524"/>
      <c r="Q167" s="524"/>
      <c r="R167" s="524"/>
      <c r="S167" s="524"/>
      <c r="T167" s="524"/>
      <c r="U167" s="524"/>
      <c r="V167" s="524"/>
      <c r="W167" s="524"/>
      <c r="X167" s="524"/>
    </row>
    <row r="168" spans="1:24" ht="20.25" customHeight="1">
      <c r="A168" s="1060"/>
      <c r="B168" s="1049" t="s">
        <v>636</v>
      </c>
      <c r="C168" s="1050"/>
      <c r="D168" s="1050"/>
      <c r="E168" s="1051"/>
      <c r="F168" s="673" t="s">
        <v>704</v>
      </c>
      <c r="G168" s="633" t="s">
        <v>704</v>
      </c>
      <c r="H168" s="518"/>
      <c r="I168" s="673" t="s">
        <v>704</v>
      </c>
      <c r="J168" s="524"/>
      <c r="K168" s="524"/>
      <c r="L168" s="524"/>
      <c r="M168" s="524"/>
      <c r="N168" s="524"/>
      <c r="O168" s="524"/>
      <c r="P168" s="524"/>
      <c r="Q168" s="524"/>
      <c r="R168" s="524"/>
      <c r="S168" s="524"/>
      <c r="T168" s="524"/>
      <c r="U168" s="524"/>
      <c r="V168" s="524"/>
      <c r="W168" s="524"/>
      <c r="X168" s="524"/>
    </row>
    <row r="169" spans="1:24" ht="19.5" customHeight="1">
      <c r="A169" s="668"/>
      <c r="B169" s="1070" t="s">
        <v>743</v>
      </c>
      <c r="C169" s="1070"/>
      <c r="D169" s="1070"/>
      <c r="E169" s="1070"/>
      <c r="F169" s="1070"/>
      <c r="G169" s="1070"/>
      <c r="H169" s="1070"/>
      <c r="I169" s="1071"/>
      <c r="J169" s="524"/>
      <c r="K169" s="524"/>
      <c r="L169" s="524"/>
      <c r="M169" s="524"/>
      <c r="N169" s="524"/>
      <c r="O169" s="524"/>
      <c r="P169" s="524"/>
      <c r="Q169" s="524"/>
      <c r="R169" s="524"/>
      <c r="S169" s="524"/>
      <c r="T169" s="524"/>
      <c r="U169" s="524"/>
      <c r="V169" s="524"/>
      <c r="W169" s="524"/>
      <c r="X169" s="524"/>
    </row>
    <row r="170" spans="1:24" ht="24.75" customHeight="1">
      <c r="A170" s="684" t="s">
        <v>756</v>
      </c>
      <c r="B170" s="1072" t="s">
        <v>757</v>
      </c>
      <c r="C170" s="1073"/>
      <c r="D170" s="1073"/>
      <c r="E170" s="1073"/>
      <c r="F170" s="669"/>
      <c r="G170" s="670"/>
      <c r="H170" s="670"/>
      <c r="I170" s="671"/>
      <c r="J170" s="524"/>
      <c r="K170" s="524"/>
      <c r="L170" s="524"/>
      <c r="M170" s="524"/>
      <c r="N170" s="524"/>
      <c r="O170" s="524"/>
      <c r="P170" s="524"/>
      <c r="Q170" s="524"/>
      <c r="R170" s="524"/>
      <c r="S170" s="524"/>
      <c r="T170" s="524"/>
      <c r="U170" s="524"/>
      <c r="V170" s="524"/>
      <c r="W170" s="524"/>
      <c r="X170" s="524"/>
    </row>
    <row r="171" spans="1:24" ht="40.5" customHeight="1">
      <c r="A171" s="668" t="s">
        <v>758</v>
      </c>
      <c r="B171" s="1061" t="s">
        <v>790</v>
      </c>
      <c r="C171" s="1061"/>
      <c r="D171" s="1061"/>
      <c r="E171" s="1062"/>
      <c r="F171" s="665"/>
      <c r="G171" s="1063"/>
      <c r="H171" s="1064"/>
      <c r="I171" s="665"/>
      <c r="J171" s="524"/>
      <c r="K171" s="524"/>
      <c r="L171" s="524"/>
      <c r="M171" s="524"/>
      <c r="N171" s="524"/>
      <c r="O171" s="524"/>
      <c r="P171" s="524"/>
      <c r="Q171" s="524"/>
      <c r="R171" s="524"/>
      <c r="S171" s="524"/>
      <c r="T171" s="524"/>
      <c r="U171" s="524"/>
      <c r="V171" s="524"/>
      <c r="W171" s="524"/>
      <c r="X171" s="524"/>
    </row>
    <row r="172" spans="1:24" ht="30" customHeight="1">
      <c r="A172" s="668" t="s">
        <v>759</v>
      </c>
      <c r="B172" s="1061" t="s">
        <v>760</v>
      </c>
      <c r="C172" s="1061"/>
      <c r="D172" s="1061"/>
      <c r="E172" s="1062"/>
      <c r="F172" s="516"/>
      <c r="G172" s="496"/>
      <c r="H172" s="655"/>
      <c r="I172" s="672"/>
      <c r="J172" s="524"/>
      <c r="K172" s="524"/>
      <c r="L172" s="524"/>
      <c r="M172" s="524"/>
      <c r="N172" s="524"/>
      <c r="O172" s="524"/>
      <c r="P172" s="524"/>
      <c r="Q172" s="524"/>
      <c r="R172" s="524"/>
      <c r="S172" s="524"/>
      <c r="T172" s="524"/>
      <c r="U172" s="524"/>
      <c r="V172" s="524"/>
      <c r="W172" s="524"/>
      <c r="X172" s="524"/>
    </row>
    <row r="173" spans="1:24" ht="35.25" customHeight="1">
      <c r="A173" s="668" t="s">
        <v>761</v>
      </c>
      <c r="B173" s="1074" t="s">
        <v>784</v>
      </c>
      <c r="C173" s="1074"/>
      <c r="D173" s="1074"/>
      <c r="E173" s="1075"/>
      <c r="F173" s="515"/>
      <c r="G173" s="1063"/>
      <c r="H173" s="1064"/>
      <c r="I173" s="515"/>
      <c r="J173" s="524"/>
      <c r="K173" s="524"/>
      <c r="L173" s="524"/>
      <c r="M173" s="524"/>
      <c r="N173" s="524"/>
      <c r="O173" s="524"/>
      <c r="P173" s="524"/>
      <c r="Q173" s="524"/>
      <c r="R173" s="524"/>
      <c r="S173" s="524"/>
      <c r="T173" s="524"/>
      <c r="U173" s="524"/>
      <c r="V173" s="524"/>
      <c r="W173" s="524"/>
      <c r="X173" s="524"/>
    </row>
    <row r="174" spans="1:24" ht="31.5" customHeight="1">
      <c r="A174" s="668" t="s">
        <v>763</v>
      </c>
      <c r="B174" s="1061" t="s">
        <v>634</v>
      </c>
      <c r="C174" s="1061"/>
      <c r="D174" s="1061"/>
      <c r="E174" s="1062"/>
      <c r="F174" s="515"/>
      <c r="G174" s="1063"/>
      <c r="H174" s="1064"/>
      <c r="I174" s="515"/>
      <c r="J174" s="524"/>
      <c r="K174" s="524"/>
      <c r="L174" s="524"/>
      <c r="M174" s="524"/>
      <c r="N174" s="524"/>
      <c r="O174" s="524"/>
      <c r="P174" s="524"/>
      <c r="Q174" s="524"/>
      <c r="R174" s="524"/>
      <c r="S174" s="524"/>
      <c r="T174" s="524"/>
      <c r="U174" s="524"/>
      <c r="V174" s="524"/>
      <c r="W174" s="524"/>
      <c r="X174" s="524"/>
    </row>
    <row r="175" spans="1:24" ht="33" customHeight="1">
      <c r="A175" s="668" t="s">
        <v>764</v>
      </c>
      <c r="B175" s="1061" t="s">
        <v>765</v>
      </c>
      <c r="C175" s="1061"/>
      <c r="D175" s="1061"/>
      <c r="E175" s="1062"/>
      <c r="F175" s="515"/>
      <c r="G175" s="1063"/>
      <c r="H175" s="1064"/>
      <c r="I175" s="515"/>
      <c r="J175" s="524"/>
      <c r="K175" s="524"/>
      <c r="L175" s="524"/>
      <c r="M175" s="524"/>
      <c r="N175" s="524"/>
      <c r="O175" s="524"/>
      <c r="P175" s="524"/>
      <c r="Q175" s="524"/>
      <c r="R175" s="524"/>
      <c r="S175" s="524"/>
      <c r="T175" s="524"/>
      <c r="U175" s="524"/>
      <c r="V175" s="524"/>
      <c r="W175" s="524"/>
      <c r="X175" s="524"/>
    </row>
    <row r="176" spans="1:24" ht="44.25" customHeight="1">
      <c r="A176" s="668" t="s">
        <v>754</v>
      </c>
      <c r="B176" s="1065" t="s">
        <v>766</v>
      </c>
      <c r="C176" s="1065"/>
      <c r="D176" s="1065"/>
      <c r="E176" s="1066"/>
      <c r="F176" s="515"/>
      <c r="G176" s="1063"/>
      <c r="H176" s="1064"/>
      <c r="I176" s="515"/>
      <c r="J176" s="524"/>
      <c r="K176" s="524"/>
      <c r="L176" s="524"/>
      <c r="M176" s="524"/>
      <c r="N176" s="524"/>
      <c r="O176" s="524"/>
      <c r="P176" s="524"/>
      <c r="Q176" s="524"/>
      <c r="R176" s="524"/>
      <c r="S176" s="524"/>
      <c r="T176" s="524"/>
      <c r="U176" s="524"/>
      <c r="V176" s="524"/>
      <c r="W176" s="524"/>
      <c r="X176" s="524"/>
    </row>
    <row r="177" spans="1:24" ht="37.5" customHeight="1">
      <c r="A177" s="668" t="s">
        <v>755</v>
      </c>
      <c r="B177" s="1065" t="s">
        <v>767</v>
      </c>
      <c r="C177" s="1065"/>
      <c r="D177" s="1065"/>
      <c r="E177" s="1066"/>
      <c r="F177" s="515"/>
      <c r="G177" s="1063"/>
      <c r="H177" s="1064"/>
      <c r="I177" s="515"/>
      <c r="J177" s="524"/>
      <c r="K177" s="524"/>
      <c r="L177" s="524"/>
      <c r="M177" s="524"/>
      <c r="N177" s="524"/>
      <c r="O177" s="524"/>
      <c r="P177" s="524"/>
      <c r="Q177" s="524"/>
      <c r="R177" s="524"/>
      <c r="S177" s="524"/>
      <c r="T177" s="524"/>
      <c r="U177" s="524"/>
      <c r="V177" s="524"/>
      <c r="W177" s="524"/>
      <c r="X177" s="524"/>
    </row>
    <row r="178" spans="1:24" ht="33" customHeight="1">
      <c r="A178" s="1059" t="s">
        <v>791</v>
      </c>
      <c r="B178" s="1067" t="s">
        <v>635</v>
      </c>
      <c r="C178" s="1068"/>
      <c r="D178" s="1068"/>
      <c r="E178" s="1069"/>
      <c r="F178" s="517"/>
      <c r="G178" s="605"/>
      <c r="H178" s="516"/>
      <c r="I178" s="517"/>
    </row>
    <row r="179" spans="1:24" ht="39" customHeight="1">
      <c r="A179" s="1060"/>
      <c r="B179" s="1049" t="s">
        <v>636</v>
      </c>
      <c r="C179" s="1050"/>
      <c r="D179" s="1050"/>
      <c r="E179" s="1051"/>
      <c r="F179" s="682" t="s">
        <v>769</v>
      </c>
      <c r="G179" s="682" t="s">
        <v>769</v>
      </c>
      <c r="H179" s="607"/>
      <c r="I179" s="682" t="s">
        <v>769</v>
      </c>
    </row>
    <row r="180" spans="1:24" ht="16.5" customHeight="1">
      <c r="A180" s="85"/>
      <c r="B180" s="654"/>
      <c r="C180" s="654"/>
      <c r="D180" s="654"/>
      <c r="E180" s="654"/>
      <c r="F180" s="654"/>
      <c r="G180" s="654"/>
      <c r="H180" s="654"/>
      <c r="I180" s="654"/>
    </row>
    <row r="181" spans="1:24" ht="53.25" customHeight="1">
      <c r="A181" s="668">
        <v>5</v>
      </c>
      <c r="B181" s="1056" t="s">
        <v>785</v>
      </c>
      <c r="C181" s="1056"/>
      <c r="D181" s="1056"/>
      <c r="E181" s="1056"/>
      <c r="F181" s="1056"/>
      <c r="G181" s="1056"/>
      <c r="H181" s="1056"/>
      <c r="I181" s="657"/>
    </row>
    <row r="182" spans="1:24" ht="9" customHeight="1">
      <c r="A182" s="694"/>
      <c r="B182" s="1052"/>
      <c r="C182" s="1052"/>
      <c r="D182" s="1052"/>
      <c r="E182" s="1052"/>
      <c r="F182" s="1052"/>
      <c r="G182" s="1052"/>
      <c r="H182" s="1052"/>
      <c r="I182" s="1052"/>
    </row>
    <row r="183" spans="1:24" ht="61.5" customHeight="1">
      <c r="A183" s="668">
        <v>6</v>
      </c>
      <c r="B183" s="1056" t="s">
        <v>786</v>
      </c>
      <c r="C183" s="1056"/>
      <c r="D183" s="1056"/>
      <c r="E183" s="1056"/>
      <c r="F183" s="1056"/>
      <c r="G183" s="1056"/>
      <c r="H183" s="1056"/>
      <c r="I183" s="657"/>
    </row>
    <row r="184" spans="1:24" ht="15.75" customHeight="1">
      <c r="A184" s="1053"/>
      <c r="B184" s="1054"/>
      <c r="C184" s="1054"/>
      <c r="D184" s="1054"/>
      <c r="E184" s="1054"/>
      <c r="F184" s="1054"/>
      <c r="G184" s="1054"/>
      <c r="H184" s="1054"/>
      <c r="I184" s="1055"/>
    </row>
    <row r="185" spans="1:24" ht="72" customHeight="1">
      <c r="A185" s="668">
        <v>7</v>
      </c>
      <c r="B185" s="1056" t="s">
        <v>787</v>
      </c>
      <c r="C185" s="1056"/>
      <c r="D185" s="1056"/>
      <c r="E185" s="1056"/>
      <c r="F185" s="1056"/>
      <c r="G185" s="1056"/>
      <c r="H185" s="1056"/>
      <c r="I185" s="657"/>
    </row>
    <row r="186" spans="1:24" ht="45.75" customHeight="1">
      <c r="A186" s="674">
        <v>8</v>
      </c>
      <c r="B186" s="1050" t="s">
        <v>637</v>
      </c>
      <c r="C186" s="1050"/>
      <c r="D186" s="1050"/>
      <c r="E186" s="1051"/>
      <c r="F186" s="609"/>
      <c r="G186" s="705"/>
      <c r="H186" s="706"/>
      <c r="I186" s="609"/>
    </row>
    <row r="187" spans="1:24" ht="12.75" customHeight="1">
      <c r="A187" s="526"/>
      <c r="B187" s="391"/>
      <c r="C187" s="391"/>
      <c r="D187" s="391"/>
      <c r="E187" s="391"/>
      <c r="F187" s="391"/>
      <c r="G187" s="391"/>
      <c r="H187" s="391"/>
      <c r="I187" s="478"/>
      <c r="M187" s="697"/>
    </row>
    <row r="188" spans="1:24" s="394" customFormat="1" ht="24" customHeight="1">
      <c r="A188" s="702">
        <v>3</v>
      </c>
      <c r="B188" s="1036" t="s">
        <v>792</v>
      </c>
      <c r="C188" s="1036"/>
      <c r="D188" s="1036"/>
      <c r="E188" s="1036"/>
      <c r="F188" s="1036"/>
      <c r="G188" s="1036"/>
      <c r="H188" s="1036"/>
      <c r="I188" s="1036"/>
      <c r="M188" s="708"/>
    </row>
    <row r="189" spans="1:24" ht="24" customHeight="1">
      <c r="A189" s="694" t="s">
        <v>415</v>
      </c>
      <c r="B189" s="1037" t="s">
        <v>793</v>
      </c>
      <c r="C189" s="1037"/>
      <c r="D189" s="1037"/>
      <c r="E189" s="1037"/>
      <c r="F189" s="1037"/>
      <c r="G189" s="1037"/>
      <c r="H189" s="1037"/>
      <c r="I189" s="1037"/>
      <c r="M189" s="707"/>
    </row>
    <row r="190" spans="1:24" ht="73.5" customHeight="1">
      <c r="A190" s="694" t="s">
        <v>794</v>
      </c>
      <c r="B190" s="1038" t="s">
        <v>797</v>
      </c>
      <c r="C190" s="1038"/>
      <c r="D190" s="1038"/>
      <c r="E190" s="1038"/>
      <c r="F190" s="1038"/>
      <c r="G190" s="1038"/>
      <c r="H190" s="1038"/>
      <c r="I190" s="1038"/>
      <c r="M190" s="390"/>
    </row>
    <row r="191" spans="1:24" ht="30.75" customHeight="1">
      <c r="A191" s="694" t="s">
        <v>795</v>
      </c>
      <c r="B191" s="1039" t="s">
        <v>798</v>
      </c>
      <c r="C191" s="1039"/>
      <c r="D191" s="1039"/>
      <c r="E191" s="1039"/>
      <c r="F191" s="1039"/>
      <c r="G191" s="1039"/>
      <c r="H191" s="1039"/>
      <c r="I191" s="1039"/>
      <c r="M191" s="390"/>
    </row>
    <row r="192" spans="1:24" ht="230.25" customHeight="1">
      <c r="A192" s="694"/>
      <c r="B192" s="1040" t="s">
        <v>803</v>
      </c>
      <c r="C192" s="1040"/>
      <c r="D192" s="1040"/>
      <c r="E192" s="1040"/>
      <c r="F192" s="1040"/>
      <c r="G192" s="1040"/>
      <c r="H192" s="1040"/>
      <c r="I192" s="1040"/>
      <c r="M192" s="390"/>
    </row>
    <row r="193" spans="1:13" ht="10.5" customHeight="1">
      <c r="A193" s="694"/>
      <c r="B193" s="703"/>
      <c r="C193" s="703"/>
      <c r="D193" s="703"/>
      <c r="E193" s="703"/>
      <c r="F193" s="703"/>
      <c r="G193" s="703"/>
      <c r="H193" s="703"/>
      <c r="I193" s="703"/>
      <c r="M193" s="390"/>
    </row>
    <row r="194" spans="1:13" ht="66.75" customHeight="1">
      <c r="A194" s="694"/>
      <c r="B194" s="1041" t="s">
        <v>804</v>
      </c>
      <c r="C194" s="1042"/>
      <c r="D194" s="1042"/>
      <c r="E194" s="1042"/>
      <c r="F194" s="1042"/>
      <c r="G194" s="1042"/>
      <c r="H194" s="1042"/>
      <c r="I194" s="1042"/>
      <c r="M194" s="390"/>
    </row>
    <row r="195" spans="1:13" ht="12" customHeight="1">
      <c r="A195" s="694"/>
      <c r="B195" s="1043"/>
      <c r="C195" s="1043"/>
      <c r="D195" s="1043"/>
      <c r="E195" s="1043"/>
      <c r="F195" s="1043"/>
      <c r="G195" s="1043"/>
      <c r="H195" s="1043"/>
      <c r="I195" s="1043"/>
      <c r="M195" s="390"/>
    </row>
    <row r="196" spans="1:13" ht="44.25" customHeight="1">
      <c r="A196" s="668"/>
      <c r="B196" s="1044" t="s">
        <v>796</v>
      </c>
      <c r="C196" s="1045"/>
      <c r="D196" s="1045"/>
      <c r="E196" s="1045"/>
      <c r="F196" s="1045"/>
      <c r="G196" s="1045"/>
      <c r="H196" s="1045"/>
      <c r="I196" s="1046"/>
      <c r="M196" s="390"/>
    </row>
    <row r="197" spans="1:13" ht="23.25" customHeight="1">
      <c r="A197" s="668"/>
      <c r="B197" s="660"/>
      <c r="C197" s="661"/>
      <c r="D197" s="661"/>
      <c r="E197" s="661"/>
      <c r="F197" s="661"/>
      <c r="G197" s="661"/>
      <c r="H197" s="661"/>
      <c r="I197" s="661"/>
      <c r="M197" s="390"/>
    </row>
    <row r="198" spans="1:13" ht="20.25" customHeight="1">
      <c r="A198" s="696">
        <v>4</v>
      </c>
      <c r="B198" s="1047" t="s">
        <v>639</v>
      </c>
      <c r="C198" s="1048"/>
      <c r="D198" s="1048"/>
      <c r="E198" s="1048"/>
      <c r="F198" s="1048"/>
      <c r="G198" s="1048"/>
      <c r="H198" s="1048"/>
      <c r="I198" s="698"/>
      <c r="M198" s="390" t="str">
        <f>M21</f>
        <v>2 or more</v>
      </c>
    </row>
    <row r="199" spans="1:13" ht="29.25" customHeight="1">
      <c r="A199" s="695">
        <v>4.0999999999999996</v>
      </c>
      <c r="B199" s="1178" t="s">
        <v>608</v>
      </c>
      <c r="C199" s="1179"/>
      <c r="D199" s="1179"/>
      <c r="E199" s="1180"/>
      <c r="F199" s="1181"/>
      <c r="G199" s="1181"/>
      <c r="H199" s="1182"/>
      <c r="I199" s="478"/>
    </row>
    <row r="200" spans="1:13" ht="25.5" customHeight="1">
      <c r="A200" s="695" t="s">
        <v>640</v>
      </c>
      <c r="B200" s="1020" t="s">
        <v>641</v>
      </c>
      <c r="C200" s="1010"/>
      <c r="D200" s="1010"/>
      <c r="E200" s="1010"/>
      <c r="F200" s="1010"/>
      <c r="G200" s="1010"/>
      <c r="H200" s="1010"/>
      <c r="I200" s="478"/>
    </row>
    <row r="201" spans="1:13" ht="39.75" customHeight="1">
      <c r="A201" s="529"/>
      <c r="B201" s="530"/>
      <c r="C201" s="530"/>
      <c r="D201" s="487" t="s">
        <v>695</v>
      </c>
      <c r="E201" s="653"/>
      <c r="F201" s="999" t="s">
        <v>644</v>
      </c>
      <c r="G201" s="1000"/>
      <c r="H201" s="1001"/>
      <c r="I201" s="478"/>
    </row>
    <row r="202" spans="1:13" ht="17.25" customHeight="1">
      <c r="A202" s="531" t="s">
        <v>646</v>
      </c>
      <c r="B202" s="1183" t="s">
        <v>647</v>
      </c>
      <c r="C202" s="1183"/>
      <c r="D202" s="532"/>
      <c r="E202" s="592"/>
      <c r="F202" s="1027"/>
      <c r="G202" s="1028"/>
      <c r="H202" s="1029"/>
      <c r="I202" s="478"/>
    </row>
    <row r="203" spans="1:13" ht="37.5" customHeight="1">
      <c r="A203" s="531"/>
      <c r="B203" s="1030" t="s">
        <v>709</v>
      </c>
      <c r="C203" s="1031"/>
      <c r="D203" s="1032"/>
      <c r="E203" s="533"/>
      <c r="F203" s="996"/>
      <c r="G203" s="997"/>
      <c r="H203" s="998"/>
      <c r="I203" s="478"/>
    </row>
    <row r="204" spans="1:13" ht="15.75" hidden="1" customHeight="1">
      <c r="A204" s="536">
        <v>1</v>
      </c>
      <c r="B204" s="1176" t="s">
        <v>648</v>
      </c>
      <c r="C204" s="1184"/>
      <c r="D204" s="538"/>
      <c r="E204" s="591"/>
      <c r="F204" s="996"/>
      <c r="G204" s="997"/>
      <c r="H204" s="998"/>
      <c r="I204" s="478"/>
    </row>
    <row r="205" spans="1:13" ht="25.5" customHeight="1">
      <c r="A205" s="531">
        <v>1</v>
      </c>
      <c r="B205" s="996"/>
      <c r="C205" s="998"/>
      <c r="D205" s="593"/>
      <c r="E205" s="594"/>
      <c r="F205" s="996"/>
      <c r="G205" s="997"/>
      <c r="H205" s="998"/>
    </row>
    <row r="206" spans="1:13" ht="29.25" customHeight="1">
      <c r="A206" s="531">
        <v>2</v>
      </c>
      <c r="B206" s="996"/>
      <c r="C206" s="998"/>
      <c r="D206" s="593"/>
      <c r="E206" s="594"/>
      <c r="F206" s="996"/>
      <c r="G206" s="997"/>
      <c r="H206" s="998"/>
      <c r="I206" s="478"/>
    </row>
    <row r="207" spans="1:13" ht="28.5" customHeight="1">
      <c r="A207" s="531">
        <v>3</v>
      </c>
      <c r="B207" s="996"/>
      <c r="C207" s="998"/>
      <c r="D207" s="593"/>
      <c r="E207" s="594"/>
      <c r="F207" s="996"/>
      <c r="G207" s="997"/>
      <c r="H207" s="998"/>
      <c r="I207" s="478"/>
    </row>
    <row r="208" spans="1:13" ht="32.25" customHeight="1">
      <c r="A208" s="531">
        <v>4</v>
      </c>
      <c r="B208" s="996"/>
      <c r="C208" s="998"/>
      <c r="D208" s="593"/>
      <c r="E208" s="594"/>
      <c r="F208" s="996"/>
      <c r="G208" s="997"/>
      <c r="H208" s="998"/>
      <c r="I208" s="478"/>
    </row>
    <row r="209" spans="1:9" ht="35.25" customHeight="1">
      <c r="A209" s="531">
        <v>5</v>
      </c>
      <c r="B209" s="996"/>
      <c r="C209" s="998"/>
      <c r="D209" s="593"/>
      <c r="E209" s="594"/>
      <c r="F209" s="996"/>
      <c r="G209" s="997"/>
      <c r="H209" s="998"/>
      <c r="I209" s="478"/>
    </row>
    <row r="210" spans="1:9" ht="29.25" customHeight="1">
      <c r="A210" s="489"/>
      <c r="B210" s="527"/>
      <c r="C210" s="528"/>
      <c r="D210" s="528"/>
      <c r="E210" s="528"/>
      <c r="F210" s="528"/>
      <c r="G210" s="528"/>
      <c r="H210" s="528"/>
      <c r="I210" s="478"/>
    </row>
    <row r="211" spans="1:9" ht="20.25" customHeight="1">
      <c r="A211" s="529" t="s">
        <v>598</v>
      </c>
      <c r="B211" s="1020" t="s">
        <v>655</v>
      </c>
      <c r="C211" s="1010"/>
      <c r="D211" s="1010"/>
      <c r="E211" s="1010"/>
      <c r="F211" s="1010"/>
      <c r="G211" s="1010"/>
      <c r="H211" s="1010"/>
      <c r="I211" s="478"/>
    </row>
    <row r="212" spans="1:9" ht="47.25" customHeight="1">
      <c r="A212" s="529"/>
      <c r="B212" s="547"/>
      <c r="C212" s="530"/>
      <c r="D212" s="487" t="s">
        <v>696</v>
      </c>
      <c r="E212" s="653"/>
      <c r="F212" s="999" t="s">
        <v>644</v>
      </c>
      <c r="G212" s="1000"/>
      <c r="H212" s="1001"/>
      <c r="I212" s="478"/>
    </row>
    <row r="213" spans="1:9" ht="17.25" customHeight="1">
      <c r="A213" s="531" t="s">
        <v>646</v>
      </c>
      <c r="B213" s="1026" t="s">
        <v>647</v>
      </c>
      <c r="C213" s="1015"/>
      <c r="D213" s="548"/>
      <c r="E213" s="592"/>
      <c r="F213" s="1027"/>
      <c r="G213" s="1028"/>
      <c r="H213" s="1029"/>
      <c r="I213" s="478"/>
    </row>
    <row r="214" spans="1:9" ht="34.5" customHeight="1">
      <c r="A214" s="531"/>
      <c r="B214" s="1030" t="s">
        <v>709</v>
      </c>
      <c r="C214" s="1031"/>
      <c r="D214" s="1032"/>
      <c r="E214" s="533"/>
      <c r="F214" s="1033"/>
      <c r="G214" s="1034"/>
      <c r="H214" s="1035"/>
      <c r="I214" s="478"/>
    </row>
    <row r="215" spans="1:9" ht="30" customHeight="1">
      <c r="A215" s="536">
        <v>1</v>
      </c>
      <c r="B215" s="996"/>
      <c r="C215" s="998"/>
      <c r="D215" s="538"/>
      <c r="E215" s="594"/>
      <c r="F215" s="996"/>
      <c r="G215" s="997"/>
      <c r="H215" s="998"/>
      <c r="I215" s="478"/>
    </row>
    <row r="216" spans="1:9" ht="28.5" customHeight="1">
      <c r="A216" s="531">
        <v>2</v>
      </c>
      <c r="B216" s="996"/>
      <c r="C216" s="998"/>
      <c r="D216" s="538"/>
      <c r="E216" s="594"/>
      <c r="F216" s="996"/>
      <c r="G216" s="997"/>
      <c r="H216" s="998"/>
    </row>
    <row r="217" spans="1:9" ht="27.75" customHeight="1">
      <c r="A217" s="531">
        <v>3</v>
      </c>
      <c r="B217" s="996"/>
      <c r="C217" s="998"/>
      <c r="D217" s="538"/>
      <c r="E217" s="594"/>
      <c r="F217" s="996"/>
      <c r="G217" s="997"/>
      <c r="H217" s="998"/>
      <c r="I217" s="478"/>
    </row>
    <row r="218" spans="1:9" ht="30" customHeight="1">
      <c r="A218" s="531">
        <v>4</v>
      </c>
      <c r="B218" s="996"/>
      <c r="C218" s="998"/>
      <c r="D218" s="538"/>
      <c r="E218" s="594"/>
      <c r="F218" s="996"/>
      <c r="G218" s="997"/>
      <c r="H218" s="998"/>
      <c r="I218" s="478"/>
    </row>
    <row r="219" spans="1:9" ht="30.75" customHeight="1">
      <c r="A219" s="531">
        <v>5</v>
      </c>
      <c r="B219" s="996"/>
      <c r="C219" s="998"/>
      <c r="D219" s="538"/>
      <c r="E219" s="594"/>
      <c r="F219" s="996"/>
      <c r="G219" s="997"/>
      <c r="H219" s="998"/>
      <c r="I219" s="478"/>
    </row>
    <row r="220" spans="1:9" ht="51" customHeight="1">
      <c r="A220" s="531"/>
      <c r="B220" s="1002" t="s">
        <v>657</v>
      </c>
      <c r="C220" s="1003"/>
      <c r="D220" s="538"/>
      <c r="E220" s="613"/>
      <c r="F220" s="594"/>
      <c r="G220" s="594"/>
      <c r="H220" s="595"/>
      <c r="I220" s="478"/>
    </row>
    <row r="221" spans="1:9" ht="16.5" customHeight="1">
      <c r="A221" s="549"/>
      <c r="B221" s="550"/>
      <c r="C221" s="550"/>
      <c r="D221" s="521"/>
      <c r="E221" s="521"/>
      <c r="F221" s="521"/>
      <c r="G221" s="521"/>
      <c r="H221" s="521"/>
      <c r="I221" s="478"/>
    </row>
    <row r="222" spans="1:9" ht="16.5" customHeight="1">
      <c r="A222" s="529" t="s">
        <v>658</v>
      </c>
      <c r="B222" s="1004" t="s">
        <v>659</v>
      </c>
      <c r="C222" s="1005"/>
      <c r="D222" s="551"/>
      <c r="E222" s="1006"/>
      <c r="F222" s="1007"/>
      <c r="G222" s="1008"/>
      <c r="H222" s="1009"/>
      <c r="I222" s="478"/>
    </row>
    <row r="223" spans="1:9" ht="34.5" customHeight="1">
      <c r="A223" s="529"/>
      <c r="B223" s="1010"/>
      <c r="C223" s="1004"/>
      <c r="D223" s="552" t="s">
        <v>697</v>
      </c>
      <c r="E223" s="1011" t="s">
        <v>644</v>
      </c>
      <c r="F223" s="1012"/>
      <c r="G223" s="1012"/>
      <c r="H223" s="1013"/>
      <c r="I223" s="478"/>
    </row>
    <row r="224" spans="1:9" ht="56.25" customHeight="1">
      <c r="A224" s="531"/>
      <c r="B224" s="994" t="s">
        <v>661</v>
      </c>
      <c r="C224" s="995"/>
      <c r="D224" s="538"/>
      <c r="E224" s="996"/>
      <c r="F224" s="997"/>
      <c r="G224" s="997"/>
      <c r="H224" s="998"/>
    </row>
    <row r="225" spans="1:9" ht="15.75" customHeight="1">
      <c r="A225" s="531"/>
      <c r="B225" s="1014" t="s">
        <v>662</v>
      </c>
      <c r="C225" s="1015"/>
      <c r="D225" s="548"/>
      <c r="E225" s="1016"/>
      <c r="F225" s="1017"/>
      <c r="G225" s="1018"/>
      <c r="H225" s="1019"/>
      <c r="I225" s="478"/>
    </row>
    <row r="226" spans="1:9" ht="79.5" customHeight="1">
      <c r="A226" s="614"/>
      <c r="B226" s="994" t="s">
        <v>663</v>
      </c>
      <c r="C226" s="995"/>
      <c r="D226" s="538"/>
      <c r="E226" s="996"/>
      <c r="F226" s="997"/>
      <c r="G226" s="997"/>
      <c r="H226" s="998"/>
      <c r="I226" s="478"/>
    </row>
    <row r="227" spans="1:9" ht="14.25" customHeight="1">
      <c r="A227" s="616"/>
      <c r="B227" s="662"/>
      <c r="C227" s="662"/>
      <c r="D227" s="662"/>
      <c r="G227" s="662"/>
    </row>
    <row r="228" spans="1:9" ht="23.25" customHeight="1">
      <c r="A228" s="696">
        <v>5</v>
      </c>
      <c r="B228" s="1047" t="s">
        <v>799</v>
      </c>
      <c r="C228" s="1048"/>
      <c r="D228" s="1048"/>
      <c r="E228" s="1048"/>
      <c r="F228" s="1048"/>
      <c r="G228" s="1048"/>
      <c r="H228" s="1048"/>
      <c r="I228" s="699"/>
    </row>
    <row r="229" spans="1:9" ht="32.25" customHeight="1">
      <c r="A229" s="695">
        <v>5.0999999999999996</v>
      </c>
      <c r="B229" s="1178" t="s">
        <v>608</v>
      </c>
      <c r="C229" s="1179"/>
      <c r="D229" s="1179"/>
      <c r="E229" s="1180"/>
      <c r="F229" s="1181"/>
      <c r="G229" s="1181"/>
      <c r="H229" s="1182"/>
    </row>
    <row r="230" spans="1:9" ht="23.25" customHeight="1">
      <c r="A230" s="695" t="s">
        <v>640</v>
      </c>
      <c r="B230" s="1020" t="s">
        <v>641</v>
      </c>
      <c r="C230" s="1010"/>
      <c r="D230" s="1010"/>
      <c r="E230" s="1010"/>
      <c r="F230" s="1010"/>
      <c r="G230" s="1010"/>
      <c r="H230" s="1010"/>
    </row>
    <row r="231" spans="1:9" ht="14.25" customHeight="1">
      <c r="A231" s="529"/>
      <c r="B231" s="530"/>
      <c r="C231" s="530"/>
      <c r="D231" s="659"/>
      <c r="E231" s="1021"/>
      <c r="F231" s="1023" t="s">
        <v>644</v>
      </c>
      <c r="G231" s="1024"/>
      <c r="H231" s="1025"/>
    </row>
    <row r="232" spans="1:9" ht="47.25" customHeight="1">
      <c r="A232" s="529"/>
      <c r="B232" s="530"/>
      <c r="C232" s="530"/>
      <c r="D232" s="659" t="s">
        <v>695</v>
      </c>
      <c r="E232" s="1022"/>
      <c r="F232" s="999"/>
      <c r="G232" s="1000"/>
      <c r="H232" s="1001"/>
    </row>
    <row r="233" spans="1:9" ht="23.25" customHeight="1">
      <c r="A233" s="531" t="s">
        <v>646</v>
      </c>
      <c r="B233" s="1183" t="s">
        <v>647</v>
      </c>
      <c r="C233" s="1183"/>
      <c r="D233" s="532"/>
      <c r="E233" s="592"/>
      <c r="F233" s="1027"/>
      <c r="G233" s="1028"/>
      <c r="H233" s="1029"/>
    </row>
    <row r="234" spans="1:9" ht="42.75" customHeight="1">
      <c r="A234" s="531"/>
      <c r="B234" s="1030" t="s">
        <v>709</v>
      </c>
      <c r="C234" s="1031"/>
      <c r="D234" s="1032"/>
      <c r="E234" s="533"/>
      <c r="F234" s="996"/>
      <c r="G234" s="997"/>
      <c r="H234" s="998"/>
    </row>
    <row r="235" spans="1:9" ht="27" hidden="1" customHeight="1">
      <c r="A235" s="536">
        <v>1</v>
      </c>
      <c r="B235" s="1176" t="s">
        <v>648</v>
      </c>
      <c r="C235" s="1184"/>
      <c r="D235" s="646"/>
      <c r="E235" s="591"/>
      <c r="F235" s="996"/>
      <c r="G235" s="997"/>
      <c r="H235" s="998"/>
    </row>
    <row r="236" spans="1:9" ht="24" customHeight="1">
      <c r="A236" s="531">
        <v>1</v>
      </c>
      <c r="B236" s="996"/>
      <c r="C236" s="998"/>
      <c r="D236" s="646"/>
      <c r="E236" s="651"/>
      <c r="F236" s="996"/>
      <c r="G236" s="997"/>
      <c r="H236" s="998"/>
    </row>
    <row r="237" spans="1:9" ht="26.25" customHeight="1">
      <c r="A237" s="531">
        <v>2</v>
      </c>
      <c r="B237" s="996"/>
      <c r="C237" s="998"/>
      <c r="D237" s="646"/>
      <c r="E237" s="651"/>
      <c r="F237" s="996"/>
      <c r="G237" s="997"/>
      <c r="H237" s="998"/>
    </row>
    <row r="238" spans="1:9" ht="23.25" customHeight="1">
      <c r="A238" s="531">
        <v>3</v>
      </c>
      <c r="B238" s="996"/>
      <c r="C238" s="998"/>
      <c r="D238" s="646"/>
      <c r="E238" s="651"/>
      <c r="F238" s="996"/>
      <c r="G238" s="997"/>
      <c r="H238" s="998"/>
    </row>
    <row r="239" spans="1:9" ht="22.5" customHeight="1">
      <c r="A239" s="531">
        <v>4</v>
      </c>
      <c r="B239" s="996"/>
      <c r="C239" s="998"/>
      <c r="D239" s="646"/>
      <c r="E239" s="651"/>
      <c r="F239" s="996"/>
      <c r="G239" s="997"/>
      <c r="H239" s="998"/>
    </row>
    <row r="240" spans="1:9" ht="26.25" customHeight="1">
      <c r="A240" s="531">
        <v>5</v>
      </c>
      <c r="B240" s="996"/>
      <c r="C240" s="998"/>
      <c r="D240" s="646"/>
      <c r="E240" s="651"/>
      <c r="F240" s="996"/>
      <c r="G240" s="997"/>
      <c r="H240" s="998"/>
    </row>
    <row r="241" spans="1:8" ht="14.25" customHeight="1">
      <c r="A241" s="489"/>
      <c r="B241" s="650"/>
      <c r="C241" s="651"/>
      <c r="D241" s="651"/>
      <c r="E241" s="651"/>
      <c r="F241" s="651"/>
      <c r="G241" s="651"/>
      <c r="H241" s="651"/>
    </row>
    <row r="242" spans="1:8" ht="21.75" customHeight="1">
      <c r="A242" s="529" t="s">
        <v>598</v>
      </c>
      <c r="B242" s="1020" t="s">
        <v>655</v>
      </c>
      <c r="C242" s="1010"/>
      <c r="D242" s="1010"/>
      <c r="E242" s="1010"/>
      <c r="F242" s="1010"/>
      <c r="G242" s="1010"/>
      <c r="H242" s="1010"/>
    </row>
    <row r="243" spans="1:8" ht="21.75" customHeight="1">
      <c r="A243" s="529"/>
      <c r="B243" s="547"/>
      <c r="C243" s="530"/>
      <c r="D243" s="659"/>
      <c r="E243" s="1021"/>
      <c r="F243" s="1023" t="s">
        <v>644</v>
      </c>
      <c r="G243" s="1024"/>
      <c r="H243" s="1025"/>
    </row>
    <row r="244" spans="1:8" ht="43.5" customHeight="1">
      <c r="A244" s="529"/>
      <c r="B244" s="547"/>
      <c r="C244" s="530"/>
      <c r="D244" s="659" t="s">
        <v>696</v>
      </c>
      <c r="E244" s="1022"/>
      <c r="F244" s="999"/>
      <c r="G244" s="1000"/>
      <c r="H244" s="1001"/>
    </row>
    <row r="245" spans="1:8" ht="23.25" customHeight="1">
      <c r="A245" s="531" t="s">
        <v>646</v>
      </c>
      <c r="B245" s="1026" t="s">
        <v>647</v>
      </c>
      <c r="C245" s="1015"/>
      <c r="D245" s="648"/>
      <c r="E245" s="592"/>
      <c r="F245" s="1027"/>
      <c r="G245" s="1028"/>
      <c r="H245" s="1029"/>
    </row>
    <row r="246" spans="1:8" ht="44.25" customHeight="1">
      <c r="A246" s="531"/>
      <c r="B246" s="1030" t="s">
        <v>709</v>
      </c>
      <c r="C246" s="1031"/>
      <c r="D246" s="1032"/>
      <c r="E246" s="533"/>
      <c r="F246" s="1033"/>
      <c r="G246" s="1034"/>
      <c r="H246" s="1035"/>
    </row>
    <row r="247" spans="1:8" ht="23.25" customHeight="1">
      <c r="A247" s="536">
        <v>1</v>
      </c>
      <c r="B247" s="996"/>
      <c r="C247" s="998"/>
      <c r="D247" s="646"/>
      <c r="E247" s="651"/>
      <c r="F247" s="996"/>
      <c r="G247" s="997"/>
      <c r="H247" s="998"/>
    </row>
    <row r="248" spans="1:8" ht="30" customHeight="1">
      <c r="A248" s="531">
        <v>2</v>
      </c>
      <c r="B248" s="996"/>
      <c r="C248" s="998"/>
      <c r="D248" s="646"/>
      <c r="E248" s="651"/>
      <c r="F248" s="996"/>
      <c r="G248" s="997"/>
      <c r="H248" s="998"/>
    </row>
    <row r="249" spans="1:8" ht="27.75" customHeight="1">
      <c r="A249" s="531">
        <v>3</v>
      </c>
      <c r="B249" s="996"/>
      <c r="C249" s="998"/>
      <c r="D249" s="646"/>
      <c r="E249" s="651"/>
      <c r="F249" s="996"/>
      <c r="G249" s="997"/>
      <c r="H249" s="998"/>
    </row>
    <row r="250" spans="1:8" ht="27" customHeight="1">
      <c r="A250" s="531">
        <v>4</v>
      </c>
      <c r="B250" s="996"/>
      <c r="C250" s="998"/>
      <c r="D250" s="646"/>
      <c r="E250" s="651"/>
      <c r="F250" s="996"/>
      <c r="G250" s="997"/>
      <c r="H250" s="998"/>
    </row>
    <row r="251" spans="1:8" ht="27.75" customHeight="1">
      <c r="A251" s="531">
        <v>5</v>
      </c>
      <c r="B251" s="996"/>
      <c r="C251" s="998"/>
      <c r="D251" s="646"/>
      <c r="E251" s="651"/>
      <c r="F251" s="996"/>
      <c r="G251" s="997"/>
      <c r="H251" s="998"/>
    </row>
    <row r="252" spans="1:8" ht="47.25" customHeight="1">
      <c r="A252" s="531"/>
      <c r="B252" s="1002" t="s">
        <v>657</v>
      </c>
      <c r="C252" s="1003"/>
      <c r="D252" s="646"/>
      <c r="E252" s="613"/>
      <c r="F252" s="651"/>
      <c r="G252" s="651"/>
      <c r="H252" s="652"/>
    </row>
    <row r="253" spans="1:8" ht="14.25" customHeight="1">
      <c r="A253" s="549"/>
      <c r="B253" s="550"/>
      <c r="C253" s="550"/>
      <c r="D253" s="521"/>
      <c r="E253" s="521"/>
      <c r="F253" s="521"/>
      <c r="G253" s="521"/>
      <c r="H253" s="521"/>
    </row>
    <row r="254" spans="1:8" ht="14.25" customHeight="1">
      <c r="A254" s="529" t="s">
        <v>658</v>
      </c>
      <c r="B254" s="1004" t="s">
        <v>659</v>
      </c>
      <c r="C254" s="1005"/>
      <c r="D254" s="649"/>
      <c r="E254" s="1006"/>
      <c r="F254" s="1007"/>
      <c r="G254" s="1008"/>
      <c r="H254" s="1009"/>
    </row>
    <row r="255" spans="1:8" ht="39.75" customHeight="1">
      <c r="A255" s="529"/>
      <c r="B255" s="1010"/>
      <c r="C255" s="1004"/>
      <c r="D255" s="647" t="s">
        <v>697</v>
      </c>
      <c r="E255" s="1011" t="s">
        <v>644</v>
      </c>
      <c r="F255" s="1012"/>
      <c r="G255" s="1012"/>
      <c r="H255" s="1013"/>
    </row>
    <row r="256" spans="1:8" ht="59.25" customHeight="1">
      <c r="A256" s="531"/>
      <c r="B256" s="994" t="s">
        <v>661</v>
      </c>
      <c r="C256" s="995"/>
      <c r="D256" s="646"/>
      <c r="E256" s="996"/>
      <c r="F256" s="997"/>
      <c r="G256" s="997"/>
      <c r="H256" s="998"/>
    </row>
    <row r="257" spans="1:9" ht="21" customHeight="1">
      <c r="A257" s="531"/>
      <c r="B257" s="1014" t="s">
        <v>662</v>
      </c>
      <c r="C257" s="1015"/>
      <c r="D257" s="648"/>
      <c r="E257" s="1016"/>
      <c r="F257" s="1017"/>
      <c r="G257" s="1018"/>
      <c r="H257" s="1019"/>
    </row>
    <row r="258" spans="1:9" ht="57" customHeight="1">
      <c r="A258" s="614"/>
      <c r="B258" s="994" t="s">
        <v>663</v>
      </c>
      <c r="C258" s="995"/>
      <c r="D258" s="646"/>
      <c r="E258" s="996"/>
      <c r="F258" s="997"/>
      <c r="G258" s="997"/>
      <c r="H258" s="998"/>
    </row>
    <row r="259" spans="1:9" ht="14.25" customHeight="1">
      <c r="A259" s="616"/>
      <c r="B259" s="472"/>
      <c r="C259" s="472"/>
      <c r="D259" s="472"/>
      <c r="G259" s="472"/>
    </row>
    <row r="260" spans="1:9" ht="19.5" hidden="1" customHeight="1">
      <c r="A260" s="615"/>
      <c r="B260" s="1010" t="e">
        <f>IF(AND(#REF!=2,M198=1),"Name of Other Partner of JV",IF(AND(#REF!=2,M198="2 or more"),"Name of Other Partner-1 of JV",""))</f>
        <v>#REF!</v>
      </c>
      <c r="C260" s="1010"/>
      <c r="D260" s="1010"/>
      <c r="E260" s="1172" t="e">
        <f>'[11]Name of Bidder'!C18</f>
        <v>#REF!</v>
      </c>
      <c r="F260" s="1173"/>
      <c r="G260" s="1173"/>
      <c r="H260" s="1174"/>
      <c r="I260" s="478"/>
    </row>
    <row r="261" spans="1:9" ht="29.25" hidden="1" customHeight="1">
      <c r="A261" s="489" t="s">
        <v>640</v>
      </c>
      <c r="B261" s="1020" t="s">
        <v>641</v>
      </c>
      <c r="C261" s="1010"/>
      <c r="D261" s="1010"/>
      <c r="E261" s="1010"/>
      <c r="F261" s="1010"/>
      <c r="G261" s="1010"/>
      <c r="H261" s="1010"/>
      <c r="I261" s="478"/>
    </row>
    <row r="262" spans="1:9" ht="19.5" hidden="1" customHeight="1">
      <c r="A262" s="529"/>
      <c r="B262" s="547"/>
      <c r="C262" s="553"/>
      <c r="D262" s="554"/>
      <c r="E262" s="1023" t="s">
        <v>642</v>
      </c>
      <c r="F262" s="1025" t="s">
        <v>643</v>
      </c>
      <c r="G262" s="1023" t="s">
        <v>644</v>
      </c>
      <c r="H262" s="1025"/>
      <c r="I262" s="478"/>
    </row>
    <row r="263" spans="1:9" ht="47.25" hidden="1" customHeight="1">
      <c r="A263" s="529"/>
      <c r="B263" s="547"/>
      <c r="C263" s="553"/>
      <c r="D263" s="488" t="s">
        <v>645</v>
      </c>
      <c r="E263" s="1167"/>
      <c r="F263" s="1168"/>
      <c r="G263" s="1167"/>
      <c r="H263" s="1168"/>
      <c r="I263" s="478"/>
    </row>
    <row r="264" spans="1:9" ht="17.25" hidden="1" customHeight="1">
      <c r="A264" s="531" t="s">
        <v>646</v>
      </c>
      <c r="B264" s="1030" t="s">
        <v>647</v>
      </c>
      <c r="C264" s="1169"/>
      <c r="D264" s="555"/>
      <c r="E264" s="1153"/>
      <c r="F264" s="1154"/>
      <c r="G264" s="1153"/>
      <c r="H264" s="1154"/>
      <c r="I264" s="478"/>
    </row>
    <row r="265" spans="1:9" ht="17.25" hidden="1" customHeight="1">
      <c r="A265" s="531"/>
      <c r="B265" s="1030" t="s">
        <v>664</v>
      </c>
      <c r="C265" s="1031"/>
      <c r="D265" s="1169"/>
      <c r="E265" s="533" t="s">
        <v>550</v>
      </c>
      <c r="F265" s="534"/>
      <c r="G265" s="534"/>
      <c r="H265" s="535"/>
      <c r="I265" s="478"/>
    </row>
    <row r="266" spans="1:9" ht="15.75" hidden="1" customHeight="1">
      <c r="A266" s="531">
        <v>1</v>
      </c>
      <c r="B266" s="1176" t="s">
        <v>649</v>
      </c>
      <c r="C266" s="1177"/>
      <c r="D266" s="540"/>
      <c r="E266" s="541"/>
      <c r="F266" s="542"/>
      <c r="G266" s="1161"/>
      <c r="H266" s="1162"/>
      <c r="I266" s="478"/>
    </row>
    <row r="267" spans="1:9" ht="15.75" hidden="1" customHeight="1">
      <c r="A267" s="531">
        <v>2</v>
      </c>
      <c r="B267" s="1176" t="s">
        <v>650</v>
      </c>
      <c r="C267" s="1177"/>
      <c r="D267" s="540"/>
      <c r="E267" s="541"/>
      <c r="F267" s="542"/>
      <c r="G267" s="1161"/>
      <c r="H267" s="1162"/>
    </row>
    <row r="268" spans="1:9" ht="15.75" hidden="1" customHeight="1">
      <c r="A268" s="531">
        <v>3</v>
      </c>
      <c r="B268" s="537" t="s">
        <v>651</v>
      </c>
      <c r="C268" s="539"/>
      <c r="D268" s="540"/>
      <c r="E268" s="541"/>
      <c r="F268" s="542"/>
      <c r="G268" s="1161"/>
      <c r="H268" s="1162"/>
      <c r="I268" s="478"/>
    </row>
    <row r="269" spans="1:9" ht="16.5" hidden="1" customHeight="1">
      <c r="A269" s="531">
        <v>4</v>
      </c>
      <c r="B269" s="537" t="s">
        <v>652</v>
      </c>
      <c r="C269" s="539"/>
      <c r="D269" s="540"/>
      <c r="E269" s="541"/>
      <c r="F269" s="542"/>
      <c r="G269" s="1161"/>
      <c r="H269" s="1162"/>
      <c r="I269" s="478"/>
    </row>
    <row r="270" spans="1:9" hidden="1">
      <c r="A270" s="531">
        <v>5</v>
      </c>
      <c r="B270" s="537" t="s">
        <v>653</v>
      </c>
      <c r="C270" s="539"/>
      <c r="D270" s="540"/>
      <c r="E270" s="541"/>
      <c r="F270" s="542"/>
      <c r="G270" s="1161"/>
      <c r="H270" s="1162"/>
      <c r="I270" s="478"/>
    </row>
    <row r="271" spans="1:9" ht="19.5" hidden="1" customHeight="1">
      <c r="A271" s="531">
        <v>6</v>
      </c>
      <c r="B271" s="537" t="s">
        <v>665</v>
      </c>
      <c r="C271" s="539"/>
      <c r="D271" s="543"/>
      <c r="E271" s="544"/>
      <c r="F271" s="545"/>
      <c r="G271" s="1163"/>
      <c r="H271" s="1164"/>
      <c r="I271" s="478"/>
    </row>
    <row r="272" spans="1:9" ht="32.25" hidden="1" customHeight="1">
      <c r="A272" s="546"/>
      <c r="B272" s="1165" t="s">
        <v>654</v>
      </c>
      <c r="C272" s="1165"/>
      <c r="D272" s="1165"/>
      <c r="E272" s="1165"/>
      <c r="F272" s="1165"/>
      <c r="G272" s="1165"/>
      <c r="H272" s="1166"/>
      <c r="I272" s="478"/>
    </row>
    <row r="273" spans="1:9" ht="32.25" hidden="1" customHeight="1">
      <c r="A273" s="489"/>
      <c r="B273" s="556"/>
      <c r="C273" s="556"/>
      <c r="D273" s="556"/>
      <c r="E273" s="557"/>
      <c r="F273" s="557"/>
      <c r="G273" s="557"/>
      <c r="H273" s="557"/>
      <c r="I273" s="478"/>
    </row>
    <row r="274" spans="1:9" ht="32.25" hidden="1" customHeight="1">
      <c r="A274" s="489"/>
      <c r="B274" s="556"/>
      <c r="C274" s="556"/>
      <c r="D274" s="556"/>
      <c r="E274" s="557"/>
      <c r="F274" s="557"/>
      <c r="G274" s="557"/>
      <c r="H274" s="557"/>
      <c r="I274" s="478"/>
    </row>
    <row r="275" spans="1:9" ht="32.25" hidden="1" customHeight="1">
      <c r="A275" s="489"/>
      <c r="B275" s="556"/>
      <c r="C275" s="556"/>
      <c r="D275" s="556"/>
      <c r="E275" s="557"/>
      <c r="F275" s="557"/>
      <c r="G275" s="557"/>
      <c r="H275" s="557"/>
      <c r="I275" s="478"/>
    </row>
    <row r="276" spans="1:9" ht="32.25" hidden="1" customHeight="1">
      <c r="A276" s="489"/>
      <c r="B276" s="556"/>
      <c r="C276" s="556"/>
      <c r="D276" s="556"/>
      <c r="E276" s="557"/>
      <c r="F276" s="557"/>
      <c r="G276" s="557"/>
      <c r="H276" s="557"/>
      <c r="I276" s="478"/>
    </row>
    <row r="277" spans="1:9" ht="20.25" hidden="1" customHeight="1">
      <c r="A277" s="529" t="s">
        <v>598</v>
      </c>
      <c r="B277" s="1020" t="s">
        <v>655</v>
      </c>
      <c r="C277" s="1010"/>
      <c r="D277" s="1010"/>
      <c r="E277" s="1010"/>
      <c r="F277" s="1010"/>
      <c r="G277" s="1010"/>
      <c r="H277" s="1010"/>
      <c r="I277" s="478"/>
    </row>
    <row r="278" spans="1:9" ht="19.5" hidden="1" customHeight="1">
      <c r="A278" s="529"/>
      <c r="B278" s="558"/>
      <c r="C278" s="553"/>
      <c r="D278" s="554"/>
      <c r="E278" s="1023" t="s">
        <v>642</v>
      </c>
      <c r="F278" s="1025" t="s">
        <v>643</v>
      </c>
      <c r="G278" s="1023" t="s">
        <v>644</v>
      </c>
      <c r="H278" s="1025"/>
      <c r="I278" s="478"/>
    </row>
    <row r="279" spans="1:9" ht="47.25" hidden="1" customHeight="1">
      <c r="A279" s="529"/>
      <c r="B279" s="558"/>
      <c r="C279" s="553"/>
      <c r="D279" s="488" t="s">
        <v>656</v>
      </c>
      <c r="E279" s="1167"/>
      <c r="F279" s="1168"/>
      <c r="G279" s="1167"/>
      <c r="H279" s="1168"/>
      <c r="I279" s="478"/>
    </row>
    <row r="280" spans="1:9" ht="17.25" hidden="1" customHeight="1">
      <c r="A280" s="531" t="s">
        <v>646</v>
      </c>
      <c r="B280" s="1032" t="s">
        <v>647</v>
      </c>
      <c r="C280" s="1026"/>
      <c r="D280" s="559"/>
      <c r="E280" s="1153"/>
      <c r="F280" s="1154"/>
      <c r="G280" s="1155"/>
      <c r="H280" s="1156"/>
      <c r="I280" s="478"/>
    </row>
    <row r="281" spans="1:9" ht="17.25" hidden="1" customHeight="1">
      <c r="A281" s="531"/>
      <c r="B281" s="1031" t="s">
        <v>664</v>
      </c>
      <c r="C281" s="1031"/>
      <c r="D281" s="1032"/>
      <c r="E281" s="533" t="s">
        <v>550</v>
      </c>
      <c r="F281" s="534"/>
      <c r="G281" s="534"/>
      <c r="H281" s="535"/>
      <c r="I281" s="478"/>
    </row>
    <row r="282" spans="1:9" ht="15.75" hidden="1" customHeight="1">
      <c r="A282" s="531">
        <v>1</v>
      </c>
      <c r="B282" s="1157" t="s">
        <v>649</v>
      </c>
      <c r="C282" s="1158"/>
      <c r="D282" s="562"/>
      <c r="E282" s="563"/>
      <c r="F282" s="564"/>
      <c r="G282" s="1159"/>
      <c r="H282" s="1160"/>
      <c r="I282" s="478"/>
    </row>
    <row r="283" spans="1:9" ht="15.75" hidden="1" customHeight="1">
      <c r="A283" s="531">
        <v>2</v>
      </c>
      <c r="B283" s="1157" t="s">
        <v>650</v>
      </c>
      <c r="C283" s="1158"/>
      <c r="D283" s="565"/>
      <c r="E283" s="541"/>
      <c r="F283" s="542"/>
      <c r="G283" s="1147"/>
      <c r="H283" s="1148"/>
    </row>
    <row r="284" spans="1:9" ht="15.75" hidden="1" customHeight="1">
      <c r="A284" s="531">
        <v>3</v>
      </c>
      <c r="B284" s="560" t="s">
        <v>651</v>
      </c>
      <c r="C284" s="561"/>
      <c r="D284" s="565"/>
      <c r="E284" s="541"/>
      <c r="F284" s="542"/>
      <c r="G284" s="1147"/>
      <c r="H284" s="1148"/>
      <c r="I284" s="478"/>
    </row>
    <row r="285" spans="1:9" ht="16.5" hidden="1" customHeight="1">
      <c r="A285" s="531">
        <v>4</v>
      </c>
      <c r="B285" s="560" t="s">
        <v>652</v>
      </c>
      <c r="C285" s="561"/>
      <c r="D285" s="565"/>
      <c r="E285" s="541"/>
      <c r="F285" s="542"/>
      <c r="G285" s="1147"/>
      <c r="H285" s="1148"/>
      <c r="I285" s="478"/>
    </row>
    <row r="286" spans="1:9" ht="15.75" hidden="1" customHeight="1">
      <c r="A286" s="531">
        <v>5</v>
      </c>
      <c r="B286" s="560" t="s">
        <v>653</v>
      </c>
      <c r="C286" s="561"/>
      <c r="D286" s="565"/>
      <c r="E286" s="541"/>
      <c r="F286" s="542"/>
      <c r="G286" s="1147"/>
      <c r="H286" s="1148"/>
      <c r="I286" s="478"/>
    </row>
    <row r="287" spans="1:9" hidden="1">
      <c r="A287" s="531">
        <v>6</v>
      </c>
      <c r="B287" s="560" t="s">
        <v>665</v>
      </c>
      <c r="C287" s="561"/>
      <c r="D287" s="566"/>
      <c r="E287" s="544"/>
      <c r="F287" s="545"/>
      <c r="G287" s="1149"/>
      <c r="H287" s="1150"/>
      <c r="I287" s="478"/>
    </row>
    <row r="288" spans="1:9" ht="49.5" hidden="1" customHeight="1">
      <c r="A288" s="531"/>
      <c r="B288" s="1175" t="s">
        <v>654</v>
      </c>
      <c r="C288" s="1165"/>
      <c r="D288" s="1165"/>
      <c r="E288" s="1165"/>
      <c r="F288" s="1165"/>
      <c r="G288" s="1165"/>
      <c r="H288" s="1166"/>
      <c r="I288" s="478"/>
    </row>
    <row r="289" spans="1:9" ht="16.5" hidden="1" customHeight="1">
      <c r="A289" s="567"/>
      <c r="B289" s="550"/>
      <c r="C289" s="550"/>
      <c r="D289" s="521"/>
      <c r="E289" s="521"/>
      <c r="F289" s="521"/>
      <c r="G289" s="521"/>
      <c r="H289" s="521"/>
      <c r="I289" s="478"/>
    </row>
    <row r="290" spans="1:9" ht="16.5" hidden="1" customHeight="1">
      <c r="A290" s="529" t="s">
        <v>658</v>
      </c>
      <c r="B290" s="1004" t="s">
        <v>659</v>
      </c>
      <c r="C290" s="1005"/>
      <c r="D290" s="551"/>
      <c r="E290" s="1006"/>
      <c r="F290" s="1007"/>
      <c r="G290" s="1008"/>
      <c r="H290" s="1009"/>
      <c r="I290" s="478"/>
    </row>
    <row r="291" spans="1:9" ht="28.5" hidden="1" customHeight="1">
      <c r="A291" s="529"/>
      <c r="B291" s="1010"/>
      <c r="C291" s="1004"/>
      <c r="D291" s="552"/>
      <c r="E291" s="1011" t="s">
        <v>660</v>
      </c>
      <c r="F291" s="1013"/>
      <c r="G291" s="1145" t="s">
        <v>642</v>
      </c>
      <c r="H291" s="1146"/>
      <c r="I291" s="478"/>
    </row>
    <row r="292" spans="1:9" ht="56.25" hidden="1" customHeight="1">
      <c r="A292" s="531"/>
      <c r="B292" s="994" t="s">
        <v>661</v>
      </c>
      <c r="C292" s="995"/>
      <c r="D292" s="538"/>
      <c r="E292" s="1141"/>
      <c r="F292" s="1142"/>
      <c r="G292" s="1143"/>
      <c r="H292" s="1143"/>
    </row>
    <row r="293" spans="1:9" ht="15.75" hidden="1" customHeight="1">
      <c r="A293" s="531"/>
      <c r="B293" s="1014" t="s">
        <v>662</v>
      </c>
      <c r="C293" s="1015"/>
      <c r="D293" s="548"/>
      <c r="E293" s="1016"/>
      <c r="F293" s="1017"/>
      <c r="G293" s="1018"/>
      <c r="H293" s="1019"/>
      <c r="I293" s="478"/>
    </row>
    <row r="294" spans="1:9" ht="66.75" hidden="1" customHeight="1">
      <c r="A294" s="531"/>
      <c r="B294" s="994" t="s">
        <v>663</v>
      </c>
      <c r="C294" s="995"/>
      <c r="D294" s="538"/>
      <c r="E294" s="1141"/>
      <c r="F294" s="1142"/>
      <c r="G294" s="1143"/>
      <c r="H294" s="1143"/>
      <c r="I294" s="478"/>
    </row>
    <row r="295" spans="1:9" ht="20.25" hidden="1" customHeight="1">
      <c r="A295" s="536"/>
      <c r="B295" s="568"/>
      <c r="C295" s="568"/>
      <c r="D295" s="569"/>
      <c r="E295" s="569"/>
      <c r="F295" s="569"/>
      <c r="G295" s="569"/>
      <c r="H295" s="569"/>
      <c r="I295" s="478"/>
    </row>
    <row r="296" spans="1:9" ht="32.25" hidden="1" customHeight="1">
      <c r="A296" s="489"/>
      <c r="B296" s="1010" t="e">
        <f>IF(AND(#REF!=2,M198="2 or more"),"Name of Other Partner-2 of JV", "")</f>
        <v>#REF!</v>
      </c>
      <c r="C296" s="1010"/>
      <c r="D296" s="1010"/>
      <c r="E296" s="1172" t="e">
        <f>'[11]Name of Bidder'!C23</f>
        <v>#REF!</v>
      </c>
      <c r="F296" s="1173"/>
      <c r="G296" s="1173"/>
      <c r="H296" s="1174"/>
      <c r="I296" s="478"/>
    </row>
    <row r="297" spans="1:9" ht="29.25" hidden="1" customHeight="1">
      <c r="A297" s="489" t="s">
        <v>640</v>
      </c>
      <c r="B297" s="1020" t="s">
        <v>641</v>
      </c>
      <c r="C297" s="1010"/>
      <c r="D297" s="1010"/>
      <c r="E297" s="1010"/>
      <c r="F297" s="1010"/>
      <c r="G297" s="1010"/>
      <c r="H297" s="1010"/>
      <c r="I297" s="478"/>
    </row>
    <row r="298" spans="1:9" ht="19.5" hidden="1" customHeight="1">
      <c r="A298" s="529"/>
      <c r="B298" s="547"/>
      <c r="C298" s="553"/>
      <c r="D298" s="554"/>
      <c r="E298" s="1023" t="s">
        <v>642</v>
      </c>
      <c r="F298" s="1025" t="s">
        <v>643</v>
      </c>
      <c r="G298" s="1023" t="s">
        <v>644</v>
      </c>
      <c r="H298" s="1025"/>
      <c r="I298" s="478"/>
    </row>
    <row r="299" spans="1:9" ht="47.25" hidden="1" customHeight="1">
      <c r="A299" s="529"/>
      <c r="B299" s="547"/>
      <c r="C299" s="553"/>
      <c r="D299" s="488" t="s">
        <v>645</v>
      </c>
      <c r="E299" s="1167"/>
      <c r="F299" s="1168"/>
      <c r="G299" s="1167"/>
      <c r="H299" s="1168"/>
      <c r="I299" s="478"/>
    </row>
    <row r="300" spans="1:9" ht="17.25" hidden="1" customHeight="1">
      <c r="A300" s="531" t="s">
        <v>646</v>
      </c>
      <c r="B300" s="1030" t="s">
        <v>647</v>
      </c>
      <c r="C300" s="1169"/>
      <c r="D300" s="555"/>
      <c r="E300" s="1153"/>
      <c r="F300" s="1154"/>
      <c r="G300" s="1153"/>
      <c r="H300" s="1154"/>
      <c r="I300" s="478"/>
    </row>
    <row r="301" spans="1:9" ht="17.25" hidden="1" customHeight="1">
      <c r="A301" s="531"/>
      <c r="B301" s="1030" t="s">
        <v>664</v>
      </c>
      <c r="C301" s="1031"/>
      <c r="D301" s="1169"/>
      <c r="E301" s="533" t="s">
        <v>550</v>
      </c>
      <c r="F301" s="534"/>
      <c r="G301" s="534"/>
      <c r="H301" s="535"/>
      <c r="I301" s="478"/>
    </row>
    <row r="302" spans="1:9" ht="15.75" hidden="1" customHeight="1">
      <c r="A302" s="531">
        <v>1</v>
      </c>
      <c r="B302" s="1157" t="s">
        <v>649</v>
      </c>
      <c r="C302" s="1158"/>
      <c r="D302" s="570"/>
      <c r="E302" s="563"/>
      <c r="F302" s="564"/>
      <c r="G302" s="1170"/>
      <c r="H302" s="1171"/>
      <c r="I302" s="478"/>
    </row>
    <row r="303" spans="1:9" ht="15.75" hidden="1" customHeight="1">
      <c r="A303" s="531">
        <v>2</v>
      </c>
      <c r="B303" s="1157" t="s">
        <v>650</v>
      </c>
      <c r="C303" s="1158"/>
      <c r="D303" s="540"/>
      <c r="E303" s="541"/>
      <c r="F303" s="542"/>
      <c r="G303" s="1161"/>
      <c r="H303" s="1162"/>
    </row>
    <row r="304" spans="1:9" ht="15.75" hidden="1" customHeight="1">
      <c r="A304" s="531">
        <v>3</v>
      </c>
      <c r="B304" s="560" t="s">
        <v>651</v>
      </c>
      <c r="C304" s="561"/>
      <c r="D304" s="540"/>
      <c r="E304" s="541"/>
      <c r="F304" s="542"/>
      <c r="G304" s="1161"/>
      <c r="H304" s="1162"/>
      <c r="I304" s="478"/>
    </row>
    <row r="305" spans="1:9" ht="16.5" hidden="1" customHeight="1">
      <c r="A305" s="531">
        <v>4</v>
      </c>
      <c r="B305" s="560" t="s">
        <v>652</v>
      </c>
      <c r="C305" s="561"/>
      <c r="D305" s="540"/>
      <c r="E305" s="541"/>
      <c r="F305" s="542"/>
      <c r="G305" s="1161"/>
      <c r="H305" s="1162"/>
      <c r="I305" s="478"/>
    </row>
    <row r="306" spans="1:9" ht="15.75" hidden="1" customHeight="1">
      <c r="A306" s="531">
        <v>5</v>
      </c>
      <c r="B306" s="560" t="s">
        <v>653</v>
      </c>
      <c r="C306" s="561"/>
      <c r="D306" s="540"/>
      <c r="E306" s="541"/>
      <c r="F306" s="542"/>
      <c r="G306" s="1161"/>
      <c r="H306" s="1162"/>
      <c r="I306" s="478"/>
    </row>
    <row r="307" spans="1:9" hidden="1">
      <c r="A307" s="531">
        <v>6</v>
      </c>
      <c r="B307" s="560" t="s">
        <v>665</v>
      </c>
      <c r="C307" s="561"/>
      <c r="D307" s="543"/>
      <c r="E307" s="544"/>
      <c r="F307" s="545"/>
      <c r="G307" s="1163"/>
      <c r="H307" s="1164"/>
      <c r="I307" s="478"/>
    </row>
    <row r="308" spans="1:9" ht="32.25" hidden="1" customHeight="1">
      <c r="A308" s="546"/>
      <c r="B308" s="1165" t="s">
        <v>654</v>
      </c>
      <c r="C308" s="1165"/>
      <c r="D308" s="1165"/>
      <c r="E308" s="1165"/>
      <c r="F308" s="1165"/>
      <c r="G308" s="1165"/>
      <c r="H308" s="1166"/>
      <c r="I308" s="478"/>
    </row>
    <row r="309" spans="1:9" ht="32.25" hidden="1" customHeight="1">
      <c r="A309" s="489"/>
      <c r="B309" s="556"/>
      <c r="C309" s="556"/>
      <c r="D309" s="556"/>
      <c r="E309" s="557"/>
      <c r="F309" s="557"/>
      <c r="G309" s="557"/>
      <c r="H309" s="557"/>
      <c r="I309" s="478"/>
    </row>
    <row r="310" spans="1:9" ht="20.25" hidden="1" customHeight="1">
      <c r="A310" s="529" t="s">
        <v>598</v>
      </c>
      <c r="B310" s="1020" t="s">
        <v>655</v>
      </c>
      <c r="C310" s="1010"/>
      <c r="D310" s="1010"/>
      <c r="E310" s="1010"/>
      <c r="F310" s="1010"/>
      <c r="G310" s="1010"/>
      <c r="H310" s="1010"/>
      <c r="I310" s="478"/>
    </row>
    <row r="311" spans="1:9" ht="19.5" hidden="1" customHeight="1">
      <c r="A311" s="529"/>
      <c r="B311" s="558"/>
      <c r="C311" s="553"/>
      <c r="D311" s="554"/>
      <c r="E311" s="1023" t="s">
        <v>642</v>
      </c>
      <c r="F311" s="1025" t="s">
        <v>643</v>
      </c>
      <c r="G311" s="1023" t="s">
        <v>644</v>
      </c>
      <c r="H311" s="1025"/>
      <c r="I311" s="478"/>
    </row>
    <row r="312" spans="1:9" ht="47.25" hidden="1" customHeight="1">
      <c r="A312" s="529"/>
      <c r="B312" s="558"/>
      <c r="C312" s="553"/>
      <c r="D312" s="488" t="s">
        <v>656</v>
      </c>
      <c r="E312" s="1167"/>
      <c r="F312" s="1168"/>
      <c r="G312" s="1167"/>
      <c r="H312" s="1168"/>
      <c r="I312" s="478"/>
    </row>
    <row r="313" spans="1:9" ht="17.25" hidden="1" customHeight="1">
      <c r="A313" s="531" t="s">
        <v>646</v>
      </c>
      <c r="B313" s="1032" t="s">
        <v>647</v>
      </c>
      <c r="C313" s="1026"/>
      <c r="D313" s="559"/>
      <c r="E313" s="1153"/>
      <c r="F313" s="1154"/>
      <c r="G313" s="1155"/>
      <c r="H313" s="1156"/>
      <c r="I313" s="478"/>
    </row>
    <row r="314" spans="1:9" ht="17.25" hidden="1" customHeight="1">
      <c r="A314" s="531"/>
      <c r="B314" s="1031" t="s">
        <v>664</v>
      </c>
      <c r="C314" s="1031"/>
      <c r="D314" s="1032"/>
      <c r="E314" s="533" t="s">
        <v>550</v>
      </c>
      <c r="F314" s="534"/>
      <c r="G314" s="534"/>
      <c r="H314" s="535"/>
      <c r="I314" s="478"/>
    </row>
    <row r="315" spans="1:9" ht="15.75" hidden="1" customHeight="1">
      <c r="A315" s="531">
        <v>1</v>
      </c>
      <c r="B315" s="1157" t="s">
        <v>649</v>
      </c>
      <c r="C315" s="1158"/>
      <c r="D315" s="562"/>
      <c r="E315" s="563"/>
      <c r="F315" s="564"/>
      <c r="G315" s="1159"/>
      <c r="H315" s="1160"/>
      <c r="I315" s="478"/>
    </row>
    <row r="316" spans="1:9" ht="15.75" hidden="1" customHeight="1">
      <c r="A316" s="531">
        <v>2</v>
      </c>
      <c r="B316" s="1157" t="s">
        <v>650</v>
      </c>
      <c r="C316" s="1158"/>
      <c r="D316" s="565"/>
      <c r="E316" s="541"/>
      <c r="F316" s="542"/>
      <c r="G316" s="1147"/>
      <c r="H316" s="1148"/>
    </row>
    <row r="317" spans="1:9" ht="15.75" hidden="1" customHeight="1">
      <c r="A317" s="531">
        <v>3</v>
      </c>
      <c r="B317" s="560" t="s">
        <v>651</v>
      </c>
      <c r="C317" s="561"/>
      <c r="D317" s="565"/>
      <c r="E317" s="541"/>
      <c r="F317" s="542"/>
      <c r="G317" s="1147"/>
      <c r="H317" s="1148"/>
      <c r="I317" s="478"/>
    </row>
    <row r="318" spans="1:9" ht="16.5" hidden="1" customHeight="1">
      <c r="A318" s="531">
        <v>4</v>
      </c>
      <c r="B318" s="560" t="s">
        <v>652</v>
      </c>
      <c r="C318" s="561"/>
      <c r="D318" s="565"/>
      <c r="E318" s="541"/>
      <c r="F318" s="542"/>
      <c r="G318" s="1147"/>
      <c r="H318" s="1148"/>
      <c r="I318" s="478"/>
    </row>
    <row r="319" spans="1:9" ht="15.75" hidden="1" customHeight="1">
      <c r="A319" s="531">
        <v>5</v>
      </c>
      <c r="B319" s="560" t="s">
        <v>653</v>
      </c>
      <c r="C319" s="561"/>
      <c r="D319" s="565"/>
      <c r="E319" s="541"/>
      <c r="F319" s="542"/>
      <c r="G319" s="1147"/>
      <c r="H319" s="1148"/>
      <c r="I319" s="478"/>
    </row>
    <row r="320" spans="1:9" ht="15.75" hidden="1" customHeight="1">
      <c r="A320" s="531">
        <v>6</v>
      </c>
      <c r="B320" s="560" t="s">
        <v>665</v>
      </c>
      <c r="C320" s="561"/>
      <c r="D320" s="565"/>
      <c r="E320" s="541"/>
      <c r="F320" s="542"/>
      <c r="G320" s="1147"/>
      <c r="H320" s="1148"/>
      <c r="I320" s="478"/>
    </row>
    <row r="321" spans="1:9" ht="32.25" hidden="1" customHeight="1">
      <c r="A321" s="531"/>
      <c r="B321" s="1003" t="s">
        <v>657</v>
      </c>
      <c r="C321" s="1003"/>
      <c r="D321" s="566"/>
      <c r="E321" s="544"/>
      <c r="F321" s="545"/>
      <c r="G321" s="1149"/>
      <c r="H321" s="1150"/>
      <c r="I321" s="478"/>
    </row>
    <row r="322" spans="1:9" ht="32.25" hidden="1" customHeight="1">
      <c r="A322" s="546"/>
      <c r="B322" s="1151" t="s">
        <v>654</v>
      </c>
      <c r="C322" s="1151"/>
      <c r="D322" s="1151"/>
      <c r="E322" s="1151"/>
      <c r="F322" s="1151"/>
      <c r="G322" s="1151"/>
      <c r="H322" s="1152"/>
      <c r="I322" s="478"/>
    </row>
    <row r="323" spans="1:9" ht="16.5" hidden="1" customHeight="1">
      <c r="A323" s="549"/>
      <c r="B323" s="550"/>
      <c r="C323" s="550"/>
      <c r="D323" s="521"/>
      <c r="E323" s="521"/>
      <c r="F323" s="521"/>
      <c r="G323" s="521"/>
      <c r="H323" s="521"/>
      <c r="I323" s="478"/>
    </row>
    <row r="324" spans="1:9" ht="16.5" hidden="1" customHeight="1">
      <c r="A324" s="529" t="s">
        <v>658</v>
      </c>
      <c r="B324" s="1005" t="s">
        <v>659</v>
      </c>
      <c r="C324" s="1005"/>
      <c r="D324" s="551"/>
      <c r="E324" s="1006"/>
      <c r="F324" s="1007"/>
      <c r="G324" s="1008"/>
      <c r="H324" s="1009"/>
      <c r="I324" s="478"/>
    </row>
    <row r="325" spans="1:9" ht="28.5" hidden="1" customHeight="1">
      <c r="A325" s="529"/>
      <c r="B325" s="1020"/>
      <c r="C325" s="1004"/>
      <c r="D325" s="552"/>
      <c r="E325" s="1011" t="s">
        <v>660</v>
      </c>
      <c r="F325" s="1013"/>
      <c r="G325" s="1145" t="s">
        <v>642</v>
      </c>
      <c r="H325" s="1146"/>
      <c r="I325" s="478"/>
    </row>
    <row r="326" spans="1:9" ht="56.25" hidden="1" customHeight="1">
      <c r="A326" s="531"/>
      <c r="B326" s="995" t="s">
        <v>661</v>
      </c>
      <c r="C326" s="995"/>
      <c r="D326" s="538"/>
      <c r="E326" s="1141"/>
      <c r="F326" s="1142"/>
      <c r="G326" s="1143"/>
      <c r="H326" s="1143"/>
    </row>
    <row r="327" spans="1:9" ht="15.75" hidden="1" customHeight="1">
      <c r="A327" s="531"/>
      <c r="B327" s="1015" t="s">
        <v>662</v>
      </c>
      <c r="C327" s="1015"/>
      <c r="D327" s="548"/>
      <c r="E327" s="1016"/>
      <c r="F327" s="1017"/>
      <c r="G327" s="1018"/>
      <c r="H327" s="1019"/>
      <c r="I327" s="478"/>
    </row>
    <row r="328" spans="1:9" ht="49.5" hidden="1" customHeight="1">
      <c r="A328" s="531"/>
      <c r="B328" s="995" t="s">
        <v>663</v>
      </c>
      <c r="C328" s="995"/>
      <c r="D328" s="538"/>
      <c r="E328" s="1141"/>
      <c r="F328" s="1142"/>
      <c r="G328" s="1143"/>
      <c r="H328" s="1143"/>
      <c r="I328" s="478"/>
    </row>
    <row r="329" spans="1:9" ht="22.5" hidden="1" customHeight="1">
      <c r="A329" s="549"/>
      <c r="B329" s="568"/>
      <c r="C329" s="568"/>
      <c r="D329" s="569"/>
      <c r="E329" s="569"/>
      <c r="F329" s="569"/>
      <c r="G329" s="569"/>
      <c r="H329" s="569"/>
      <c r="I329" s="478"/>
    </row>
    <row r="330" spans="1:9" ht="17.25" hidden="1" customHeight="1">
      <c r="A330" s="571" t="s">
        <v>666</v>
      </c>
      <c r="B330" s="1144" t="s">
        <v>667</v>
      </c>
      <c r="C330" s="1144"/>
      <c r="D330" s="1144"/>
      <c r="E330" s="1144"/>
      <c r="F330" s="1144"/>
      <c r="G330" s="1144"/>
      <c r="H330" s="1144"/>
      <c r="I330" s="478"/>
    </row>
    <row r="331" spans="1:9" ht="12" hidden="1" customHeight="1">
      <c r="A331" s="478"/>
      <c r="B331" s="472"/>
      <c r="C331" s="472"/>
      <c r="D331" s="472"/>
      <c r="E331" s="472"/>
      <c r="F331" s="472"/>
      <c r="G331" s="472"/>
      <c r="H331" s="478"/>
      <c r="I331" s="478"/>
    </row>
    <row r="332" spans="1:9" ht="75" hidden="1" customHeight="1">
      <c r="A332" s="572"/>
      <c r="B332" s="1138" t="s">
        <v>668</v>
      </c>
      <c r="C332" s="1138"/>
      <c r="D332" s="1138"/>
      <c r="E332" s="1138"/>
      <c r="F332" s="1138"/>
      <c r="G332" s="1138"/>
      <c r="H332" s="1138"/>
      <c r="I332" s="478"/>
    </row>
    <row r="333" spans="1:9" ht="185.25" hidden="1" customHeight="1">
      <c r="A333" s="526"/>
      <c r="B333" s="1139" t="s">
        <v>669</v>
      </c>
      <c r="C333" s="1139"/>
      <c r="D333" s="1139"/>
      <c r="E333" s="1139"/>
      <c r="F333" s="1139"/>
      <c r="G333" s="1139"/>
      <c r="H333" s="1139"/>
    </row>
    <row r="334" spans="1:9" ht="40.15" hidden="1" customHeight="1">
      <c r="A334" s="526"/>
      <c r="B334" s="1138"/>
      <c r="C334" s="1138"/>
      <c r="D334" s="1138"/>
      <c r="E334" s="1138"/>
      <c r="F334" s="1138"/>
      <c r="G334" s="1138"/>
      <c r="H334" s="1138"/>
      <c r="I334" s="478"/>
    </row>
    <row r="335" spans="1:9" ht="9" hidden="1" customHeight="1">
      <c r="A335" s="478"/>
      <c r="B335" s="478"/>
      <c r="C335" s="478"/>
      <c r="D335" s="478"/>
      <c r="E335" s="478"/>
      <c r="F335" s="478"/>
      <c r="G335" s="478"/>
      <c r="H335" s="478"/>
      <c r="I335" s="478"/>
    </row>
    <row r="336" spans="1:9" ht="33.75" hidden="1" customHeight="1">
      <c r="A336" s="526"/>
      <c r="B336" s="1138"/>
      <c r="C336" s="1138"/>
      <c r="D336" s="1138"/>
      <c r="E336" s="1138"/>
      <c r="F336" s="1138"/>
      <c r="G336" s="1138"/>
      <c r="H336" s="1138"/>
      <c r="I336" s="478"/>
    </row>
    <row r="337" spans="1:9" hidden="1">
      <c r="B337" s="472"/>
      <c r="C337" s="472"/>
      <c r="D337" s="472"/>
      <c r="E337" s="472"/>
      <c r="F337" s="472"/>
      <c r="G337" s="472"/>
    </row>
    <row r="338" spans="1:9" ht="42" hidden="1" customHeight="1">
      <c r="A338" s="525"/>
      <c r="B338" s="1138"/>
      <c r="C338" s="1138"/>
      <c r="D338" s="1138"/>
      <c r="E338" s="1138"/>
      <c r="F338" s="1138"/>
      <c r="G338" s="1138"/>
      <c r="H338" s="1138"/>
      <c r="I338" s="478"/>
    </row>
    <row r="339" spans="1:9" hidden="1">
      <c r="A339" s="478"/>
      <c r="B339" s="478"/>
      <c r="C339" s="478"/>
      <c r="D339" s="478"/>
      <c r="E339" s="478"/>
      <c r="F339" s="478"/>
      <c r="G339" s="478"/>
      <c r="H339" s="478"/>
      <c r="I339" s="478"/>
    </row>
    <row r="340" spans="1:9" ht="19.5" hidden="1" customHeight="1">
      <c r="A340" s="525"/>
      <c r="B340" s="1138" t="s">
        <v>670</v>
      </c>
      <c r="C340" s="1138"/>
      <c r="D340" s="1138"/>
      <c r="E340" s="1138"/>
      <c r="F340" s="1138"/>
      <c r="G340" s="1138"/>
      <c r="H340" s="1138"/>
      <c r="I340" s="478"/>
    </row>
    <row r="341" spans="1:9" hidden="1">
      <c r="A341" s="478"/>
      <c r="B341" s="472"/>
      <c r="C341" s="472"/>
      <c r="D341" s="472"/>
      <c r="E341" s="472"/>
      <c r="F341" s="472"/>
      <c r="G341" s="472"/>
      <c r="H341" s="478"/>
      <c r="I341" s="478"/>
    </row>
    <row r="342" spans="1:9" ht="40.15" hidden="1" customHeight="1">
      <c r="A342" s="525" t="s">
        <v>356</v>
      </c>
      <c r="B342" s="1139" t="s">
        <v>671</v>
      </c>
      <c r="C342" s="1139"/>
      <c r="D342" s="1139"/>
      <c r="E342" s="1139"/>
      <c r="F342" s="1139"/>
      <c r="G342" s="1139"/>
      <c r="H342" s="1139"/>
      <c r="I342" s="478"/>
    </row>
    <row r="343" spans="1:9" hidden="1">
      <c r="A343" s="478"/>
      <c r="B343" s="472"/>
      <c r="C343" s="472"/>
      <c r="D343" s="472"/>
      <c r="E343" s="472"/>
      <c r="F343" s="472"/>
      <c r="G343" s="472"/>
      <c r="H343" s="478"/>
      <c r="I343" s="478"/>
    </row>
    <row r="344" spans="1:9" ht="90" hidden="1" customHeight="1">
      <c r="A344" s="525" t="s">
        <v>357</v>
      </c>
      <c r="B344" s="1139" t="s">
        <v>672</v>
      </c>
      <c r="C344" s="1139"/>
      <c r="D344" s="1139"/>
      <c r="E344" s="1139"/>
      <c r="F344" s="1139"/>
      <c r="G344" s="1139"/>
      <c r="H344" s="1139"/>
    </row>
    <row r="345" spans="1:9" hidden="1">
      <c r="A345" s="478"/>
      <c r="B345" s="478"/>
      <c r="C345" s="478"/>
      <c r="D345" s="478"/>
      <c r="E345" s="478"/>
      <c r="F345" s="478"/>
      <c r="G345" s="478"/>
      <c r="H345" s="478"/>
      <c r="I345" s="478"/>
    </row>
    <row r="346" spans="1:9" ht="48" hidden="1" customHeight="1">
      <c r="A346" s="525" t="s">
        <v>358</v>
      </c>
      <c r="B346" s="1138" t="s">
        <v>673</v>
      </c>
      <c r="C346" s="1138"/>
      <c r="D346" s="1138"/>
      <c r="E346" s="1138"/>
      <c r="F346" s="1138"/>
      <c r="G346" s="1138"/>
      <c r="H346" s="1138"/>
      <c r="I346" s="478"/>
    </row>
    <row r="347" spans="1:9" ht="17.25" hidden="1" customHeight="1">
      <c r="A347" s="478"/>
      <c r="B347" s="478"/>
      <c r="C347" s="478"/>
      <c r="D347" s="392"/>
      <c r="E347" s="478"/>
      <c r="F347" s="478"/>
      <c r="G347" s="478"/>
      <c r="H347" s="478"/>
      <c r="I347" s="478"/>
    </row>
    <row r="348" spans="1:9" ht="21" hidden="1" customHeight="1">
      <c r="A348" s="525" t="s">
        <v>359</v>
      </c>
      <c r="B348" s="1138" t="s">
        <v>674</v>
      </c>
      <c r="C348" s="1138"/>
      <c r="D348" s="1138"/>
      <c r="E348" s="1138"/>
      <c r="F348" s="1138"/>
      <c r="G348" s="1138"/>
      <c r="H348" s="1138"/>
      <c r="I348" s="478"/>
    </row>
    <row r="349" spans="1:9" ht="29.25" hidden="1" customHeight="1">
      <c r="A349" s="525"/>
      <c r="B349" s="1140" t="s">
        <v>675</v>
      </c>
      <c r="C349" s="1140"/>
      <c r="D349" s="1140"/>
      <c r="E349" s="1140"/>
      <c r="F349" s="1140"/>
      <c r="G349" s="1140"/>
      <c r="H349" s="1140"/>
      <c r="I349" s="478"/>
    </row>
    <row r="350" spans="1:9" ht="17.25" hidden="1" customHeight="1">
      <c r="A350" s="525"/>
      <c r="B350" s="573"/>
      <c r="C350" s="573"/>
      <c r="D350" s="573"/>
      <c r="E350" s="573"/>
      <c r="F350" s="573"/>
      <c r="G350" s="573"/>
      <c r="H350" s="573"/>
    </row>
    <row r="351" spans="1:9" ht="72" hidden="1" customHeight="1">
      <c r="A351" s="526">
        <v>4.0999999999999996</v>
      </c>
      <c r="B351" s="1136" t="s">
        <v>676</v>
      </c>
      <c r="C351" s="1136"/>
      <c r="D351" s="1136"/>
      <c r="E351" s="1136"/>
      <c r="F351" s="1136"/>
      <c r="G351" s="1136"/>
      <c r="H351" s="1136"/>
    </row>
    <row r="352" spans="1:9" ht="16.5" hidden="1" customHeight="1">
      <c r="A352" s="471" t="s">
        <v>593</v>
      </c>
      <c r="B352" s="1137" t="str">
        <f>"For  " &amp;B199</f>
        <v>For  Name of the Bidder</v>
      </c>
      <c r="C352" s="1137"/>
      <c r="D352" s="1137"/>
      <c r="E352" s="1137"/>
      <c r="F352" s="1137"/>
      <c r="G352" s="478"/>
      <c r="H352" s="478"/>
      <c r="I352" s="478"/>
    </row>
    <row r="353" spans="1:9" ht="15.75" hidden="1" customHeight="1">
      <c r="A353" s="478"/>
      <c r="B353" s="574" t="s">
        <v>17</v>
      </c>
      <c r="C353" s="1131"/>
      <c r="D353" s="1132"/>
      <c r="E353" s="1132"/>
      <c r="F353" s="1132"/>
      <c r="G353" s="1132"/>
      <c r="H353" s="1133"/>
      <c r="I353" s="478"/>
    </row>
    <row r="354" spans="1:9" ht="15.75" hidden="1" customHeight="1">
      <c r="A354" s="478"/>
      <c r="B354" s="574" t="s">
        <v>26</v>
      </c>
      <c r="C354" s="1131"/>
      <c r="D354" s="1132"/>
      <c r="E354" s="1132"/>
      <c r="F354" s="1132"/>
      <c r="G354" s="1132"/>
      <c r="H354" s="1133"/>
      <c r="I354" s="478"/>
    </row>
    <row r="355" spans="1:9" ht="15.75" hidden="1" customHeight="1">
      <c r="A355" s="478"/>
      <c r="B355" s="574" t="s">
        <v>472</v>
      </c>
      <c r="C355" s="1131"/>
      <c r="D355" s="1132"/>
      <c r="E355" s="1132"/>
      <c r="F355" s="1132"/>
      <c r="G355" s="1132"/>
      <c r="H355" s="1133"/>
      <c r="I355" s="478"/>
    </row>
    <row r="356" spans="1:9" ht="15.75" hidden="1" customHeight="1">
      <c r="A356" s="478"/>
      <c r="B356" s="574" t="s">
        <v>523</v>
      </c>
      <c r="C356" s="1131"/>
      <c r="D356" s="1132"/>
      <c r="E356" s="1132"/>
      <c r="F356" s="1132"/>
      <c r="G356" s="1132"/>
      <c r="H356" s="1133"/>
      <c r="I356" s="478"/>
    </row>
    <row r="357" spans="1:9" ht="15.75" hidden="1" customHeight="1">
      <c r="A357" s="478"/>
      <c r="B357" s="574" t="s">
        <v>473</v>
      </c>
      <c r="C357" s="1131"/>
      <c r="D357" s="1132"/>
      <c r="E357" s="1132"/>
      <c r="F357" s="1132"/>
      <c r="G357" s="1132"/>
      <c r="H357" s="1133"/>
      <c r="I357" s="478"/>
    </row>
    <row r="358" spans="1:9" ht="15.75" hidden="1" customHeight="1">
      <c r="A358" s="478"/>
      <c r="B358" s="574" t="s">
        <v>478</v>
      </c>
      <c r="C358" s="1131"/>
      <c r="D358" s="1132"/>
      <c r="E358" s="1132"/>
      <c r="F358" s="1132"/>
      <c r="G358" s="1132"/>
      <c r="H358" s="1133"/>
      <c r="I358" s="478"/>
    </row>
    <row r="359" spans="1:9" ht="15.75" hidden="1" customHeight="1">
      <c r="A359" s="478"/>
      <c r="B359" s="574" t="s">
        <v>677</v>
      </c>
      <c r="C359" s="1131"/>
      <c r="D359" s="1132"/>
      <c r="E359" s="1132"/>
      <c r="F359" s="1132"/>
      <c r="G359" s="1132"/>
      <c r="H359" s="1133"/>
      <c r="I359" s="478"/>
    </row>
    <row r="360" spans="1:9" ht="15.75" hidden="1" customHeight="1">
      <c r="A360" s="478"/>
      <c r="B360" s="574" t="s">
        <v>678</v>
      </c>
      <c r="C360" s="1131"/>
      <c r="D360" s="1132"/>
      <c r="E360" s="1132"/>
      <c r="F360" s="1132"/>
      <c r="G360" s="1132"/>
      <c r="H360" s="1133"/>
      <c r="I360" s="478"/>
    </row>
    <row r="361" spans="1:9" ht="15.75" hidden="1" customHeight="1">
      <c r="A361" s="478"/>
      <c r="B361" s="574" t="s">
        <v>679</v>
      </c>
      <c r="C361" s="1131"/>
      <c r="D361" s="1132"/>
      <c r="E361" s="1132"/>
      <c r="F361" s="1132"/>
      <c r="G361" s="1132"/>
      <c r="H361" s="1133"/>
      <c r="I361" s="478"/>
    </row>
    <row r="362" spans="1:9" ht="15.75" hidden="1" customHeight="1">
      <c r="A362" s="478"/>
      <c r="B362" s="574" t="s">
        <v>680</v>
      </c>
      <c r="C362" s="1131"/>
      <c r="D362" s="1132"/>
      <c r="E362" s="1132"/>
      <c r="F362" s="1132"/>
      <c r="G362" s="1132"/>
      <c r="H362" s="1133"/>
      <c r="I362" s="478"/>
    </row>
    <row r="363" spans="1:9" hidden="1">
      <c r="A363" s="478"/>
      <c r="B363" s="478"/>
      <c r="C363" s="478"/>
      <c r="D363" s="478"/>
      <c r="E363" s="478"/>
      <c r="F363" s="478"/>
      <c r="G363" s="478"/>
      <c r="H363" s="478"/>
      <c r="I363" s="478"/>
    </row>
    <row r="364" spans="1:9" ht="16.5" hidden="1" customHeight="1">
      <c r="A364" s="471" t="s">
        <v>598</v>
      </c>
      <c r="B364" s="1137" t="e">
        <f>"For  " &amp;B260</f>
        <v>#REF!</v>
      </c>
      <c r="C364" s="1137"/>
      <c r="D364" s="1137"/>
      <c r="E364" s="1137"/>
      <c r="F364" s="1137"/>
      <c r="G364" s="478"/>
      <c r="H364" s="478"/>
      <c r="I364" s="478"/>
    </row>
    <row r="365" spans="1:9" ht="15.75" hidden="1" customHeight="1">
      <c r="A365" s="478"/>
      <c r="B365" s="574" t="s">
        <v>17</v>
      </c>
      <c r="C365" s="1131"/>
      <c r="D365" s="1132"/>
      <c r="E365" s="1132"/>
      <c r="F365" s="1132"/>
      <c r="G365" s="1132"/>
      <c r="H365" s="1133"/>
      <c r="I365" s="478"/>
    </row>
    <row r="366" spans="1:9" ht="15.75" hidden="1" customHeight="1">
      <c r="A366" s="478"/>
      <c r="B366" s="574" t="s">
        <v>26</v>
      </c>
      <c r="C366" s="1131"/>
      <c r="D366" s="1132"/>
      <c r="E366" s="1132"/>
      <c r="F366" s="1132"/>
      <c r="G366" s="1132"/>
      <c r="H366" s="1133"/>
      <c r="I366" s="478"/>
    </row>
    <row r="367" spans="1:9" ht="15.75" hidden="1" customHeight="1">
      <c r="A367" s="478"/>
      <c r="B367" s="574" t="s">
        <v>472</v>
      </c>
      <c r="C367" s="1131"/>
      <c r="D367" s="1132"/>
      <c r="E367" s="1132"/>
      <c r="F367" s="1132"/>
      <c r="G367" s="1132"/>
      <c r="H367" s="1133"/>
      <c r="I367" s="478"/>
    </row>
    <row r="368" spans="1:9" ht="15.75" hidden="1" customHeight="1">
      <c r="A368" s="478"/>
      <c r="B368" s="574" t="s">
        <v>523</v>
      </c>
      <c r="C368" s="1131"/>
      <c r="D368" s="1132"/>
      <c r="E368" s="1132"/>
      <c r="F368" s="1132"/>
      <c r="G368" s="1132"/>
      <c r="H368" s="1133"/>
      <c r="I368" s="478"/>
    </row>
    <row r="369" spans="1:9" ht="15.75" hidden="1" customHeight="1">
      <c r="A369" s="478"/>
      <c r="B369" s="574" t="s">
        <v>473</v>
      </c>
      <c r="C369" s="1131"/>
      <c r="D369" s="1132"/>
      <c r="E369" s="1132"/>
      <c r="F369" s="1132"/>
      <c r="G369" s="1132"/>
      <c r="H369" s="1133"/>
      <c r="I369" s="478"/>
    </row>
    <row r="370" spans="1:9" ht="15.75" hidden="1" customHeight="1">
      <c r="A370" s="478"/>
      <c r="B370" s="574" t="s">
        <v>478</v>
      </c>
      <c r="C370" s="1131"/>
      <c r="D370" s="1132"/>
      <c r="E370" s="1132"/>
      <c r="F370" s="1132"/>
      <c r="G370" s="1132"/>
      <c r="H370" s="1133"/>
      <c r="I370" s="478"/>
    </row>
    <row r="371" spans="1:9" ht="15.75" hidden="1" customHeight="1">
      <c r="A371" s="478"/>
      <c r="B371" s="574" t="s">
        <v>677</v>
      </c>
      <c r="C371" s="1131"/>
      <c r="D371" s="1132"/>
      <c r="E371" s="1132"/>
      <c r="F371" s="1132"/>
      <c r="G371" s="1132"/>
      <c r="H371" s="1133"/>
      <c r="I371" s="478"/>
    </row>
    <row r="372" spans="1:9" ht="15.75" hidden="1" customHeight="1">
      <c r="A372" s="478"/>
      <c r="B372" s="574" t="s">
        <v>678</v>
      </c>
      <c r="C372" s="1131"/>
      <c r="D372" s="1132"/>
      <c r="E372" s="1132"/>
      <c r="F372" s="1132"/>
      <c r="G372" s="1132"/>
      <c r="H372" s="1133"/>
      <c r="I372" s="478"/>
    </row>
    <row r="373" spans="1:9" ht="15.75" hidden="1" customHeight="1">
      <c r="A373" s="478"/>
      <c r="B373" s="574" t="s">
        <v>679</v>
      </c>
      <c r="C373" s="1131"/>
      <c r="D373" s="1132"/>
      <c r="E373" s="1132"/>
      <c r="F373" s="1132"/>
      <c r="G373" s="1132"/>
      <c r="H373" s="1133"/>
      <c r="I373" s="478"/>
    </row>
    <row r="374" spans="1:9" ht="15.75" hidden="1" customHeight="1">
      <c r="A374" s="478"/>
      <c r="B374" s="574" t="s">
        <v>680</v>
      </c>
      <c r="C374" s="1131"/>
      <c r="D374" s="1132"/>
      <c r="E374" s="1132"/>
      <c r="F374" s="1132"/>
      <c r="G374" s="1132"/>
      <c r="H374" s="1133"/>
      <c r="I374" s="478"/>
    </row>
    <row r="375" spans="1:9" hidden="1">
      <c r="A375" s="478"/>
      <c r="B375" s="575"/>
      <c r="C375" s="576"/>
      <c r="D375" s="576"/>
      <c r="E375" s="576"/>
      <c r="F375" s="576"/>
      <c r="G375" s="576"/>
      <c r="H375" s="576"/>
      <c r="I375" s="478"/>
    </row>
    <row r="376" spans="1:9" ht="16.5" hidden="1" customHeight="1">
      <c r="A376" s="471" t="s">
        <v>658</v>
      </c>
      <c r="B376" s="1137" t="e">
        <f>"For  "&amp;B296</f>
        <v>#REF!</v>
      </c>
      <c r="C376" s="1137"/>
      <c r="D376" s="1137"/>
      <c r="E376" s="1137"/>
      <c r="F376" s="1137"/>
      <c r="G376" s="478"/>
      <c r="H376" s="478"/>
      <c r="I376" s="478"/>
    </row>
    <row r="377" spans="1:9" ht="15.75" hidden="1" customHeight="1">
      <c r="A377" s="478"/>
      <c r="B377" s="574" t="s">
        <v>17</v>
      </c>
      <c r="C377" s="1131"/>
      <c r="D377" s="1132"/>
      <c r="E377" s="1132"/>
      <c r="F377" s="1132"/>
      <c r="G377" s="1132"/>
      <c r="H377" s="1133"/>
      <c r="I377" s="478"/>
    </row>
    <row r="378" spans="1:9" ht="15.75" hidden="1" customHeight="1">
      <c r="A378" s="478"/>
      <c r="B378" s="574" t="s">
        <v>26</v>
      </c>
      <c r="C378" s="1131"/>
      <c r="D378" s="1132"/>
      <c r="E378" s="1132"/>
      <c r="F378" s="1132"/>
      <c r="G378" s="1132"/>
      <c r="H378" s="1133"/>
      <c r="I378" s="478"/>
    </row>
    <row r="379" spans="1:9" ht="15.75" hidden="1" customHeight="1">
      <c r="A379" s="478"/>
      <c r="B379" s="574" t="s">
        <v>472</v>
      </c>
      <c r="C379" s="1131"/>
      <c r="D379" s="1132"/>
      <c r="E379" s="1132"/>
      <c r="F379" s="1132"/>
      <c r="G379" s="1132"/>
      <c r="H379" s="1133"/>
      <c r="I379" s="478"/>
    </row>
    <row r="380" spans="1:9" ht="15.75" hidden="1" customHeight="1">
      <c r="A380" s="478"/>
      <c r="B380" s="574" t="s">
        <v>523</v>
      </c>
      <c r="C380" s="1131"/>
      <c r="D380" s="1132"/>
      <c r="E380" s="1132"/>
      <c r="F380" s="1132"/>
      <c r="G380" s="1132"/>
      <c r="H380" s="1133"/>
      <c r="I380" s="478"/>
    </row>
    <row r="381" spans="1:9" ht="15.75" hidden="1" customHeight="1">
      <c r="A381" s="478"/>
      <c r="B381" s="574" t="s">
        <v>473</v>
      </c>
      <c r="C381" s="1131"/>
      <c r="D381" s="1132"/>
      <c r="E381" s="1132"/>
      <c r="F381" s="1132"/>
      <c r="G381" s="1132"/>
      <c r="H381" s="1133"/>
      <c r="I381" s="478"/>
    </row>
    <row r="382" spans="1:9" ht="15.75" hidden="1" customHeight="1">
      <c r="A382" s="478"/>
      <c r="B382" s="574" t="s">
        <v>478</v>
      </c>
      <c r="C382" s="1131"/>
      <c r="D382" s="1132"/>
      <c r="E382" s="1132"/>
      <c r="F382" s="1132"/>
      <c r="G382" s="1132"/>
      <c r="H382" s="1133"/>
      <c r="I382" s="478"/>
    </row>
    <row r="383" spans="1:9" ht="15.75" hidden="1" customHeight="1">
      <c r="A383" s="478"/>
      <c r="B383" s="574" t="s">
        <v>677</v>
      </c>
      <c r="C383" s="1131"/>
      <c r="D383" s="1132"/>
      <c r="E383" s="1132"/>
      <c r="F383" s="1132"/>
      <c r="G383" s="1132"/>
      <c r="H383" s="1133"/>
      <c r="I383" s="478"/>
    </row>
    <row r="384" spans="1:9" ht="15.75" hidden="1" customHeight="1">
      <c r="A384" s="478"/>
      <c r="B384" s="574" t="s">
        <v>678</v>
      </c>
      <c r="C384" s="1131"/>
      <c r="D384" s="1132"/>
      <c r="E384" s="1132"/>
      <c r="F384" s="1132"/>
      <c r="G384" s="1132"/>
      <c r="H384" s="1133"/>
      <c r="I384" s="478"/>
    </row>
    <row r="385" spans="1:12" ht="15.75" hidden="1" customHeight="1">
      <c r="A385" s="478"/>
      <c r="B385" s="574" t="s">
        <v>679</v>
      </c>
      <c r="C385" s="1131"/>
      <c r="D385" s="1132"/>
      <c r="E385" s="1132"/>
      <c r="F385" s="1132"/>
      <c r="G385" s="1132"/>
      <c r="H385" s="1133"/>
      <c r="I385" s="478"/>
    </row>
    <row r="386" spans="1:12" ht="15.75" hidden="1" customHeight="1">
      <c r="A386" s="478"/>
      <c r="B386" s="574" t="s">
        <v>680</v>
      </c>
      <c r="C386" s="1131"/>
      <c r="D386" s="1132"/>
      <c r="E386" s="1132"/>
      <c r="F386" s="1132"/>
      <c r="G386" s="1132"/>
      <c r="H386" s="1133"/>
      <c r="I386" s="478"/>
    </row>
    <row r="387" spans="1:12" ht="27.75" customHeight="1">
      <c r="A387" s="704" t="s">
        <v>800</v>
      </c>
      <c r="B387" s="1134" t="s">
        <v>681</v>
      </c>
      <c r="C387" s="1134"/>
      <c r="D387" s="1134"/>
      <c r="E387" s="1134"/>
      <c r="F387" s="1134"/>
      <c r="G387" s="1134"/>
      <c r="H387" s="1134"/>
      <c r="I387" s="478"/>
    </row>
    <row r="388" spans="1:12" ht="42" customHeight="1">
      <c r="A388" s="662">
        <v>6.1</v>
      </c>
      <c r="B388" s="1135" t="s">
        <v>682</v>
      </c>
      <c r="C388" s="1135"/>
      <c r="D388" s="1135"/>
      <c r="E388" s="1135"/>
      <c r="F388" s="1135"/>
      <c r="G388" s="1135"/>
      <c r="H388" s="1135"/>
    </row>
    <row r="389" spans="1:12" ht="105.75" customHeight="1">
      <c r="A389" s="478"/>
      <c r="B389" s="526" t="s">
        <v>683</v>
      </c>
      <c r="C389" s="1136" t="s">
        <v>684</v>
      </c>
      <c r="D389" s="1136"/>
      <c r="E389" s="1136"/>
      <c r="F389" s="1136"/>
      <c r="G389" s="1136"/>
      <c r="H389" s="1136"/>
      <c r="I389" s="577"/>
    </row>
    <row r="390" spans="1:12" ht="78" customHeight="1">
      <c r="A390" s="478"/>
      <c r="B390" s="526" t="s">
        <v>474</v>
      </c>
      <c r="C390" s="1136" t="s">
        <v>685</v>
      </c>
      <c r="D390" s="1136"/>
      <c r="E390" s="1136"/>
      <c r="F390" s="1136"/>
      <c r="G390" s="1136"/>
      <c r="H390" s="1136"/>
      <c r="I390" s="478"/>
    </row>
    <row r="391" spans="1:12" ht="9" customHeight="1">
      <c r="A391" s="478"/>
      <c r="B391" s="478"/>
      <c r="C391" s="478"/>
      <c r="D391" s="478"/>
      <c r="E391" s="478"/>
      <c r="F391" s="478"/>
      <c r="G391" s="478"/>
      <c r="H391" s="478"/>
      <c r="I391" s="478"/>
    </row>
    <row r="392" spans="1:12" ht="23.25" customHeight="1">
      <c r="A392" s="662">
        <v>6.2</v>
      </c>
      <c r="B392" s="1136" t="s">
        <v>170</v>
      </c>
      <c r="C392" s="1136"/>
      <c r="D392" s="1136"/>
      <c r="E392" s="1136"/>
      <c r="F392" s="1136"/>
      <c r="G392" s="1136"/>
      <c r="H392" s="1136"/>
    </row>
    <row r="393" spans="1:12" ht="10.5" customHeight="1">
      <c r="A393" s="478"/>
      <c r="B393" s="478"/>
      <c r="C393" s="478"/>
      <c r="D393" s="478"/>
      <c r="E393" s="478"/>
      <c r="F393" s="478"/>
      <c r="G393" s="478"/>
      <c r="H393" s="478"/>
      <c r="I393" s="478"/>
    </row>
    <row r="394" spans="1:12" ht="24" customHeight="1">
      <c r="A394" s="335"/>
      <c r="B394" s="1124" t="s">
        <v>686</v>
      </c>
      <c r="C394" s="1124"/>
      <c r="D394" s="1124"/>
      <c r="E394" s="1124"/>
      <c r="F394" s="1124"/>
      <c r="G394" s="1124"/>
      <c r="H394" s="1124"/>
      <c r="I394" s="478"/>
    </row>
    <row r="395" spans="1:12" ht="32.25" customHeight="1">
      <c r="A395" s="578"/>
      <c r="B395" s="1125"/>
      <c r="C395" s="1126"/>
      <c r="D395" s="579" t="s">
        <v>687</v>
      </c>
      <c r="E395" s="1127"/>
      <c r="F395" s="1128"/>
      <c r="G395" s="1128"/>
      <c r="H395" s="1128"/>
      <c r="I395" s="483"/>
    </row>
    <row r="396" spans="1:12" ht="50.25" customHeight="1">
      <c r="A396" s="580" t="s">
        <v>593</v>
      </c>
      <c r="B396" s="1026" t="s">
        <v>688</v>
      </c>
      <c r="C396" s="1026"/>
      <c r="D396" s="581" t="s">
        <v>689</v>
      </c>
      <c r="E396" s="478"/>
      <c r="F396" s="478"/>
      <c r="G396" s="478"/>
      <c r="H396" s="478"/>
      <c r="I396" s="483"/>
    </row>
    <row r="397" spans="1:12" ht="21" customHeight="1">
      <c r="A397" s="582"/>
      <c r="B397" s="1129" t="s">
        <v>690</v>
      </c>
      <c r="C397" s="1130"/>
      <c r="D397" s="583"/>
      <c r="E397" s="478"/>
      <c r="F397" s="478"/>
      <c r="G397" s="478"/>
      <c r="H397" s="478"/>
      <c r="I397" s="524"/>
      <c r="J397" s="584"/>
      <c r="K397" s="585"/>
    </row>
    <row r="398" spans="1:12" ht="23.25" customHeight="1">
      <c r="A398" s="582"/>
      <c r="B398" s="1129" t="s">
        <v>691</v>
      </c>
      <c r="C398" s="1130"/>
      <c r="D398" s="583"/>
      <c r="E398" s="478"/>
      <c r="F398" s="478"/>
      <c r="G398" s="478"/>
      <c r="H398" s="478"/>
      <c r="I398" s="586"/>
      <c r="J398" s="587"/>
      <c r="K398" s="588"/>
    </row>
    <row r="399" spans="1:12" ht="21.75" customHeight="1">
      <c r="A399" s="582"/>
      <c r="B399" s="1129" t="s">
        <v>692</v>
      </c>
      <c r="C399" s="1130"/>
      <c r="D399" s="583"/>
      <c r="E399" s="478"/>
      <c r="F399" s="478"/>
      <c r="G399" s="478"/>
      <c r="H399" s="478"/>
      <c r="I399" s="524"/>
      <c r="J399" s="584"/>
      <c r="K399" s="585"/>
      <c r="L399" s="375"/>
    </row>
    <row r="400" spans="1:12" ht="20.25" customHeight="1">
      <c r="A400" s="582"/>
      <c r="B400" s="1129" t="s">
        <v>693</v>
      </c>
      <c r="C400" s="1130"/>
      <c r="D400" s="583"/>
      <c r="E400" s="478"/>
      <c r="F400" s="478"/>
      <c r="G400" s="478"/>
      <c r="H400" s="478"/>
      <c r="I400" s="524"/>
      <c r="J400" s="584"/>
      <c r="K400" s="585"/>
      <c r="L400" s="375"/>
    </row>
    <row r="401" spans="1:12" ht="21.75" customHeight="1">
      <c r="A401" s="582"/>
      <c r="B401" s="1033" t="s">
        <v>694</v>
      </c>
      <c r="C401" s="1035"/>
      <c r="D401" s="583"/>
      <c r="E401" s="478"/>
      <c r="F401" s="478"/>
      <c r="G401" s="478"/>
      <c r="H401" s="478"/>
      <c r="I401" s="524"/>
      <c r="J401" s="584"/>
      <c r="K401" s="585"/>
      <c r="L401" s="375"/>
    </row>
    <row r="402" spans="1:12" ht="16.5" customHeight="1">
      <c r="A402" s="478"/>
      <c r="B402" s="478"/>
      <c r="C402" s="478"/>
      <c r="D402" s="478"/>
      <c r="E402" s="478"/>
      <c r="F402" s="478"/>
      <c r="G402" s="478"/>
      <c r="H402" s="478"/>
      <c r="I402" s="483"/>
    </row>
    <row r="403" spans="1:12">
      <c r="A403" s="478"/>
      <c r="B403" s="478"/>
      <c r="C403" s="478"/>
      <c r="D403" s="478"/>
      <c r="E403" s="478"/>
      <c r="F403" s="478"/>
      <c r="G403" s="478"/>
      <c r="H403" s="478"/>
      <c r="I403" s="483"/>
    </row>
    <row r="404" spans="1:12">
      <c r="I404" s="589"/>
    </row>
    <row r="405" spans="1:12" ht="16.5">
      <c r="B405" s="373" t="s">
        <v>6</v>
      </c>
      <c r="C405" s="590" t="str">
        <f>'Names of Bidder'!D36&amp;"-"&amp; 'Names of Bidder'!E36&amp;"-" &amp;'Names of Bidder'!F36</f>
        <v>--</v>
      </c>
      <c r="F405" s="372" t="s">
        <v>4</v>
      </c>
      <c r="G405" s="373" t="str">
        <f>IF('Names of Bidder'!D33=0, "", 'Names of Bidder'!D33)</f>
        <v/>
      </c>
      <c r="H405" s="373"/>
      <c r="I405" s="373"/>
    </row>
    <row r="406" spans="1:12" ht="16.5">
      <c r="B406" s="373" t="s">
        <v>7</v>
      </c>
      <c r="C406" s="590" t="str">
        <f>IF('Names of Bidder'!D37=0, "", 'Names of Bidder'!D37)</f>
        <v/>
      </c>
      <c r="F406" s="372" t="s">
        <v>5</v>
      </c>
      <c r="G406" s="373" t="str">
        <f>IF('Names of Bidder'!D34=0, "", 'Names of Bidder'!D34)</f>
        <v/>
      </c>
      <c r="H406" s="373"/>
      <c r="I406" s="373"/>
    </row>
  </sheetData>
  <sheetProtection formatColumns="0" formatRows="0" selectLockedCells="1"/>
  <customSheetViews>
    <customSheetView guid="{BCE30E3D-0C5D-4C23-ABC5-E7C2D3AC497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4"/>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0"/>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12"/>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4"/>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5"/>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6"/>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7"/>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8"/>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9"/>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0"/>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1"/>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E329:H329 D395 E225:H225 E213:F213 E221:H221 E295:H295 E302:H307 E202 D262:D263 E264:H264 E262 G262 D298:D299 E300:H300 E298 G298 E266:H271 A25:H25 A32:H33 F215:F216 E224 E226 F212 D212 D201">
    <cfRule type="expression" dxfId="91" priority="32" stopIfTrue="1">
      <formula>$M$18="Sole Bidder"</formula>
    </cfRule>
  </conditionalFormatting>
  <conditionalFormatting sqref="A387 A375:H375 A330:H348 A350:H351 A349:B349">
    <cfRule type="expression" dxfId="90" priority="33" stopIfTrue="1">
      <formula>$M$18="Sole Bidder"</formula>
    </cfRule>
  </conditionalFormatting>
  <conditionalFormatting sqref="A215 D215 D302:H302 D204:F204 F215 D247 D235:F235 F247">
    <cfRule type="expression" dxfId="89" priority="34" stopIfTrue="1">
      <formula>$E$203="No"</formula>
    </cfRule>
  </conditionalFormatting>
  <conditionalFormatting sqref="A19">
    <cfRule type="expression" dxfId="88" priority="35" stopIfTrue="1">
      <formula>$M$18="Sole Bidder"</formula>
    </cfRule>
    <cfRule type="expression" dxfId="87" priority="36" stopIfTrue="1">
      <formula>$M$18=1</formula>
    </cfRule>
  </conditionalFormatting>
  <conditionalFormatting sqref="A260:H260 A273:C281 A288:C294 D273:H294">
    <cfRule type="expression" dxfId="86" priority="37" stopIfTrue="1">
      <formula>#REF!&lt;2</formula>
    </cfRule>
  </conditionalFormatting>
  <conditionalFormatting sqref="A296:H296 A309:C314 D309:H319 A321:H328">
    <cfRule type="expression" dxfId="85" priority="38" stopIfTrue="1">
      <formula>#REF!&lt;2</formula>
    </cfRule>
    <cfRule type="expression" dxfId="84" priority="39" stopIfTrue="1">
      <formula>$M$198=1</formula>
    </cfRule>
  </conditionalFormatting>
  <conditionalFormatting sqref="E395:F395 A364:H374">
    <cfRule type="expression" dxfId="83" priority="40" stopIfTrue="1">
      <formula>#REF!&lt;2</formula>
    </cfRule>
  </conditionalFormatting>
  <conditionalFormatting sqref="G395:H395 A376:H386">
    <cfRule type="expression" dxfId="82" priority="41" stopIfTrue="1">
      <formula>#REF!&lt;2</formula>
    </cfRule>
    <cfRule type="expression" dxfId="81" priority="42" stopIfTrue="1">
      <formula>$M$198=1</formula>
    </cfRule>
  </conditionalFormatting>
  <conditionalFormatting sqref="B19:H19 B18:F18">
    <cfRule type="expression" dxfId="80" priority="43" stopIfTrue="1">
      <formula>$M$20&lt;2</formula>
    </cfRule>
  </conditionalFormatting>
  <conditionalFormatting sqref="A22:H22">
    <cfRule type="expression" dxfId="79" priority="44" stopIfTrue="1">
      <formula>AND($M$20=2,$M$21="2 or more")</formula>
    </cfRule>
  </conditionalFormatting>
  <conditionalFormatting sqref="A20:H21">
    <cfRule type="expression" dxfId="78" priority="45" stopIfTrue="1">
      <formula>$M$20=2</formula>
    </cfRule>
  </conditionalFormatting>
  <conditionalFormatting sqref="A34:H34">
    <cfRule type="expression" dxfId="77" priority="46" stopIfTrue="1">
      <formula>$M$20&lt;2</formula>
    </cfRule>
  </conditionalFormatting>
  <conditionalFormatting sqref="E204:F204">
    <cfRule type="expression" dxfId="76" priority="30" stopIfTrue="1">
      <formula>$M$18="Sole Bidder"</formula>
    </cfRule>
  </conditionalFormatting>
  <conditionalFormatting sqref="A204">
    <cfRule type="expression" dxfId="75" priority="31" stopIfTrue="1">
      <formula>$E$203="No"</formula>
    </cfRule>
  </conditionalFormatting>
  <conditionalFormatting sqref="D320:H320">
    <cfRule type="expression" dxfId="74" priority="28" stopIfTrue="1">
      <formula>#REF!&lt;2</formula>
    </cfRule>
    <cfRule type="expression" dxfId="73" priority="29" stopIfTrue="1">
      <formula>$M$198=1</formula>
    </cfRule>
  </conditionalFormatting>
  <conditionalFormatting sqref="D397:D401">
    <cfRule type="expression" dxfId="72" priority="27" stopIfTrue="1">
      <formula>#REF!&lt;2</formula>
    </cfRule>
  </conditionalFormatting>
  <conditionalFormatting sqref="F203">
    <cfRule type="expression" dxfId="71" priority="26" stopIfTrue="1">
      <formula>$E$203="No"</formula>
    </cfRule>
  </conditionalFormatting>
  <conditionalFormatting sqref="F203">
    <cfRule type="expression" dxfId="70" priority="25" stopIfTrue="1">
      <formula>$M$18="Sole Bidder"</formula>
    </cfRule>
  </conditionalFormatting>
  <conditionalFormatting sqref="F217">
    <cfRule type="expression" dxfId="69" priority="23" stopIfTrue="1">
      <formula>$M$18="Sole Bidder"</formula>
    </cfRule>
  </conditionalFormatting>
  <conditionalFormatting sqref="F217">
    <cfRule type="expression" dxfId="68" priority="24" stopIfTrue="1">
      <formula>$E$203="No"</formula>
    </cfRule>
  </conditionalFormatting>
  <conditionalFormatting sqref="F218">
    <cfRule type="expression" dxfId="67" priority="21" stopIfTrue="1">
      <formula>$M$18="Sole Bidder"</formula>
    </cfRule>
  </conditionalFormatting>
  <conditionalFormatting sqref="F218">
    <cfRule type="expression" dxfId="66" priority="22" stopIfTrue="1">
      <formula>$E$203="No"</formula>
    </cfRule>
  </conditionalFormatting>
  <conditionalFormatting sqref="F219">
    <cfRule type="expression" dxfId="65" priority="19" stopIfTrue="1">
      <formula>$M$18="Sole Bidder"</formula>
    </cfRule>
  </conditionalFormatting>
  <conditionalFormatting sqref="F219">
    <cfRule type="expression" dxfId="64" priority="20" stopIfTrue="1">
      <formula>$E$203="No"</formula>
    </cfRule>
  </conditionalFormatting>
  <conditionalFormatting sqref="A188">
    <cfRule type="expression" dxfId="63" priority="14" stopIfTrue="1">
      <formula>$N$18="Sole Bidder"</formula>
    </cfRule>
  </conditionalFormatting>
  <conditionalFormatting sqref="E257:H257 D243:D244 E245:F245 E243:F243 E253:H253 D231:D232 E233 E231:F231 F247:F248 E256 E258">
    <cfRule type="expression" dxfId="62" priority="12" stopIfTrue="1">
      <formula>$M$18="Sole Bidder"</formula>
    </cfRule>
  </conditionalFormatting>
  <conditionalFormatting sqref="A247">
    <cfRule type="expression" dxfId="61" priority="13" stopIfTrue="1">
      <formula>$E$203="No"</formula>
    </cfRule>
  </conditionalFormatting>
  <conditionalFormatting sqref="E235:F235">
    <cfRule type="expression" dxfId="60" priority="10" stopIfTrue="1">
      <formula>$M$18="Sole Bidder"</formula>
    </cfRule>
  </conditionalFormatting>
  <conditionalFormatting sqref="A235">
    <cfRule type="expression" dxfId="59" priority="11" stopIfTrue="1">
      <formula>$E$203="No"</formula>
    </cfRule>
  </conditionalFormatting>
  <conditionalFormatting sqref="F234">
    <cfRule type="expression" dxfId="58" priority="9" stopIfTrue="1">
      <formula>$E$203="No"</formula>
    </cfRule>
  </conditionalFormatting>
  <conditionalFormatting sqref="F234">
    <cfRule type="expression" dxfId="57" priority="8" stopIfTrue="1">
      <formula>$M$18="Sole Bidder"</formula>
    </cfRule>
  </conditionalFormatting>
  <conditionalFormatting sqref="F249">
    <cfRule type="expression" dxfId="56" priority="6" stopIfTrue="1">
      <formula>$M$18="Sole Bidder"</formula>
    </cfRule>
  </conditionalFormatting>
  <conditionalFormatting sqref="F249">
    <cfRule type="expression" dxfId="55" priority="7" stopIfTrue="1">
      <formula>$E$203="No"</formula>
    </cfRule>
  </conditionalFormatting>
  <conditionalFormatting sqref="F250">
    <cfRule type="expression" dxfId="54" priority="4" stopIfTrue="1">
      <formula>$M$18="Sole Bidder"</formula>
    </cfRule>
  </conditionalFormatting>
  <conditionalFormatting sqref="F250">
    <cfRule type="expression" dxfId="53" priority="5" stopIfTrue="1">
      <formula>$E$203="No"</formula>
    </cfRule>
  </conditionalFormatting>
  <conditionalFormatting sqref="F251">
    <cfRule type="expression" dxfId="52" priority="2" stopIfTrue="1">
      <formula>$M$18="Sole Bidder"</formula>
    </cfRule>
  </conditionalFormatting>
  <conditionalFormatting sqref="F251">
    <cfRule type="expression" dxfId="51" priority="3" stopIfTrue="1">
      <formula>$E$203="No"</formula>
    </cfRule>
  </conditionalFormatting>
  <conditionalFormatting sqref="F201">
    <cfRule type="expression" dxfId="50" priority="1" stopIfTrue="1">
      <formula>$M$18="Sole Bidder"</formula>
    </cfRule>
  </conditionalFormatting>
  <dataValidations count="4">
    <dataValidation type="list" allowBlank="1" showInputMessage="1" showErrorMessage="1" sqref="G397:G401 E301 E265 E314 E281 E214 E203 G56:G57 D397:E401 F102:I102 F147:I147 E246 E234">
      <formula1>"Yes,No"</formula1>
    </dataValidation>
    <dataValidation type="list" allowBlank="1" showInputMessage="1" showErrorMessage="1" sqref="I136 I140 I138">
      <formula1>$S$136:$S$137</formula1>
    </dataValidation>
    <dataValidation type="list" allowBlank="1" showInputMessage="1" showErrorMessage="1" sqref="G74:I74">
      <formula1>"From  Bidder himself, From Qualified Manufacturer"</formula1>
    </dataValidation>
    <dataValidation type="list" allowBlank="1" showInputMessage="1" showErrorMessage="1" sqref="I183 I181 I185">
      <formula1>"YES,NO"</formula1>
    </dataValidation>
  </dataValidations>
  <printOptions horizontalCentered="1"/>
  <pageMargins left="0.42" right="0.28999999999999998" top="0.4" bottom="0.31" header="0.32" footer="0.24"/>
  <pageSetup paperSize="9" scale="64" fitToHeight="0" orientation="portrait" r:id="rId22"/>
  <headerFooter alignWithMargins="0"/>
  <rowBreaks count="2" manualBreakCount="2">
    <brk id="91" max="9" man="1"/>
    <brk id="134" max="9" man="1"/>
  </rowBreaks>
  <drawing r:id="rId23"/>
  <legacyDrawing r:id="rId24"/>
  <mc:AlternateContent xmlns:mc="http://schemas.openxmlformats.org/markup-compatibility/2006">
    <mc:Choice Requires="x14">
      <controls>
        <mc:AlternateContent xmlns:mc="http://schemas.openxmlformats.org/markup-compatibility/2006">
          <mc:Choice Requires="x14">
            <control shapeId="95253" r:id="rId25"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26"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27"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28"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29"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30"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31" name="Check Box 27">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0" r:id="rId32" name="Check Box 28">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1" r:id="rId33" name="Check Box 29">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2" r:id="rId34" name="Check Box 30">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3" r:id="rId35" name="Check Box 31">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4" r:id="rId36"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37" name="Check Box 175">
              <controlPr defaultSize="0" autoFill="0" autoLine="0" autoPict="0">
                <anchor moveWithCells="1" sizeWithCells="1">
                  <from>
                    <xdr:col>5</xdr:col>
                    <xdr:colOff>66675</xdr:colOff>
                    <xdr:row>94</xdr:row>
                    <xdr:rowOff>28575</xdr:rowOff>
                  </from>
                  <to>
                    <xdr:col>5</xdr:col>
                    <xdr:colOff>523875</xdr:colOff>
                    <xdr:row>95</xdr:row>
                    <xdr:rowOff>47625</xdr:rowOff>
                  </to>
                </anchor>
              </controlPr>
            </control>
          </mc:Choice>
        </mc:AlternateContent>
        <mc:AlternateContent xmlns:mc="http://schemas.openxmlformats.org/markup-compatibility/2006">
          <mc:Choice Requires="x14">
            <control shapeId="95408" r:id="rId38" name="Check Box 176">
              <controlPr defaultSize="0" autoFill="0" autoLine="0" autoPict="0">
                <anchor moveWithCells="1" sizeWithCells="1">
                  <from>
                    <xdr:col>5</xdr:col>
                    <xdr:colOff>685800</xdr:colOff>
                    <xdr:row>94</xdr:row>
                    <xdr:rowOff>28575</xdr:rowOff>
                  </from>
                  <to>
                    <xdr:col>5</xdr:col>
                    <xdr:colOff>1323975</xdr:colOff>
                    <xdr:row>95</xdr:row>
                    <xdr:rowOff>47625</xdr:rowOff>
                  </to>
                </anchor>
              </controlPr>
            </control>
          </mc:Choice>
        </mc:AlternateContent>
        <mc:AlternateContent xmlns:mc="http://schemas.openxmlformats.org/markup-compatibility/2006">
          <mc:Choice Requires="x14">
            <control shapeId="95409" r:id="rId39" name="Check Box 177">
              <controlPr defaultSize="0" autoFill="0" autoLine="0" autoPict="0">
                <anchor moveWithCells="1" sizeWithCells="1">
                  <from>
                    <xdr:col>5</xdr:col>
                    <xdr:colOff>66675</xdr:colOff>
                    <xdr:row>95</xdr:row>
                    <xdr:rowOff>66675</xdr:rowOff>
                  </from>
                  <to>
                    <xdr:col>5</xdr:col>
                    <xdr:colOff>628650</xdr:colOff>
                    <xdr:row>95</xdr:row>
                    <xdr:rowOff>409575</xdr:rowOff>
                  </to>
                </anchor>
              </controlPr>
            </control>
          </mc:Choice>
        </mc:AlternateContent>
        <mc:AlternateContent xmlns:mc="http://schemas.openxmlformats.org/markup-compatibility/2006">
          <mc:Choice Requires="x14">
            <control shapeId="95411" r:id="rId40" name="Check Box 179">
              <controlPr defaultSize="0" autoFill="0" autoLine="0" autoPict="0">
                <anchor moveWithCells="1" sizeWithCells="1">
                  <from>
                    <xdr:col>5</xdr:col>
                    <xdr:colOff>695325</xdr:colOff>
                    <xdr:row>95</xdr:row>
                    <xdr:rowOff>66675</xdr:rowOff>
                  </from>
                  <to>
                    <xdr:col>5</xdr:col>
                    <xdr:colOff>1685925</xdr:colOff>
                    <xdr:row>95</xdr:row>
                    <xdr:rowOff>409575</xdr:rowOff>
                  </to>
                </anchor>
              </controlPr>
            </control>
          </mc:Choice>
        </mc:AlternateContent>
        <mc:AlternateContent xmlns:mc="http://schemas.openxmlformats.org/markup-compatibility/2006">
          <mc:Choice Requires="x14">
            <control shapeId="95412" r:id="rId41" name="Check Box 180">
              <controlPr defaultSize="0" autoFill="0" autoLine="0" autoPict="0">
                <anchor moveWithCells="1" sizeWithCells="1">
                  <from>
                    <xdr:col>6</xdr:col>
                    <xdr:colOff>123825</xdr:colOff>
                    <xdr:row>94</xdr:row>
                    <xdr:rowOff>19050</xdr:rowOff>
                  </from>
                  <to>
                    <xdr:col>6</xdr:col>
                    <xdr:colOff>542925</xdr:colOff>
                    <xdr:row>95</xdr:row>
                    <xdr:rowOff>38100</xdr:rowOff>
                  </to>
                </anchor>
              </controlPr>
            </control>
          </mc:Choice>
        </mc:AlternateContent>
        <mc:AlternateContent xmlns:mc="http://schemas.openxmlformats.org/markup-compatibility/2006">
          <mc:Choice Requires="x14">
            <control shapeId="95413" r:id="rId42" name="Check Box 181">
              <controlPr defaultSize="0" autoFill="0" autoLine="0" autoPict="0">
                <anchor moveWithCells="1" sizeWithCells="1">
                  <from>
                    <xdr:col>6</xdr:col>
                    <xdr:colOff>695325</xdr:colOff>
                    <xdr:row>94</xdr:row>
                    <xdr:rowOff>19050</xdr:rowOff>
                  </from>
                  <to>
                    <xdr:col>7</xdr:col>
                    <xdr:colOff>219075</xdr:colOff>
                    <xdr:row>95</xdr:row>
                    <xdr:rowOff>38100</xdr:rowOff>
                  </to>
                </anchor>
              </controlPr>
            </control>
          </mc:Choice>
        </mc:AlternateContent>
        <mc:AlternateContent xmlns:mc="http://schemas.openxmlformats.org/markup-compatibility/2006">
          <mc:Choice Requires="x14">
            <control shapeId="95414" r:id="rId43" name="Check Box 182">
              <controlPr defaultSize="0" autoFill="0" autoLine="0" autoPict="0">
                <anchor moveWithCells="1" sizeWithCells="1">
                  <from>
                    <xdr:col>6</xdr:col>
                    <xdr:colOff>123825</xdr:colOff>
                    <xdr:row>95</xdr:row>
                    <xdr:rowOff>57150</xdr:rowOff>
                  </from>
                  <to>
                    <xdr:col>6</xdr:col>
                    <xdr:colOff>638175</xdr:colOff>
                    <xdr:row>95</xdr:row>
                    <xdr:rowOff>400050</xdr:rowOff>
                  </to>
                </anchor>
              </controlPr>
            </control>
          </mc:Choice>
        </mc:AlternateContent>
        <mc:AlternateContent xmlns:mc="http://schemas.openxmlformats.org/markup-compatibility/2006">
          <mc:Choice Requires="x14">
            <control shapeId="95416" r:id="rId44" name="Check Box 184">
              <controlPr defaultSize="0" autoFill="0" autoLine="0" autoPict="0">
                <anchor moveWithCells="1" sizeWithCells="1">
                  <from>
                    <xdr:col>6</xdr:col>
                    <xdr:colOff>695325</xdr:colOff>
                    <xdr:row>95</xdr:row>
                    <xdr:rowOff>66675</xdr:rowOff>
                  </from>
                  <to>
                    <xdr:col>7</xdr:col>
                    <xdr:colOff>542925</xdr:colOff>
                    <xdr:row>95</xdr:row>
                    <xdr:rowOff>409575</xdr:rowOff>
                  </to>
                </anchor>
              </controlPr>
            </control>
          </mc:Choice>
        </mc:AlternateContent>
        <mc:AlternateContent xmlns:mc="http://schemas.openxmlformats.org/markup-compatibility/2006">
          <mc:Choice Requires="x14">
            <control shapeId="95417" r:id="rId45"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46" name="Check Box 186">
              <controlPr defaultSize="0" autoFill="0" autoLine="0" autoPict="0">
                <anchor moveWithCells="1" sizeWithCells="1">
                  <from>
                    <xdr:col>8</xdr:col>
                    <xdr:colOff>657225</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47" name="Check Box 187">
              <controlPr defaultSize="0" autoFill="0" autoLine="0" autoPict="0">
                <anchor moveWithCells="1" sizeWithCells="1">
                  <from>
                    <xdr:col>8</xdr:col>
                    <xdr:colOff>66675</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48" name="Check Box 189">
              <controlPr defaultSize="0" autoFill="0" autoLine="0" autoPict="0">
                <anchor moveWithCells="1" sizeWithCells="1">
                  <from>
                    <xdr:col>8</xdr:col>
                    <xdr:colOff>657225</xdr:colOff>
                    <xdr:row>95</xdr:row>
                    <xdr:rowOff>47625</xdr:rowOff>
                  </from>
                  <to>
                    <xdr:col>8</xdr:col>
                    <xdr:colOff>1590675</xdr:colOff>
                    <xdr:row>95</xdr:row>
                    <xdr:rowOff>400050</xdr:rowOff>
                  </to>
                </anchor>
              </controlPr>
            </control>
          </mc:Choice>
        </mc:AlternateContent>
        <mc:AlternateContent xmlns:mc="http://schemas.openxmlformats.org/markup-compatibility/2006">
          <mc:Choice Requires="x14">
            <control shapeId="95424" r:id="rId49" name="Check Box 192">
              <controlPr defaultSize="0" autoFill="0" autoLine="0" autoPict="0">
                <anchor moveWithCells="1" sizeWithCells="1">
                  <from>
                    <xdr:col>5</xdr:col>
                    <xdr:colOff>142875</xdr:colOff>
                    <xdr:row>120</xdr:row>
                    <xdr:rowOff>114300</xdr:rowOff>
                  </from>
                  <to>
                    <xdr:col>5</xdr:col>
                    <xdr:colOff>590550</xdr:colOff>
                    <xdr:row>121</xdr:row>
                    <xdr:rowOff>19050</xdr:rowOff>
                  </to>
                </anchor>
              </controlPr>
            </control>
          </mc:Choice>
        </mc:AlternateContent>
        <mc:AlternateContent xmlns:mc="http://schemas.openxmlformats.org/markup-compatibility/2006">
          <mc:Choice Requires="x14">
            <control shapeId="95425" r:id="rId50" name="Check Box 193">
              <controlPr defaultSize="0" autoFill="0" autoLine="0" autoPict="0">
                <anchor moveWithCells="1" sizeWithCells="1">
                  <from>
                    <xdr:col>5</xdr:col>
                    <xdr:colOff>762000</xdr:colOff>
                    <xdr:row>120</xdr:row>
                    <xdr:rowOff>114300</xdr:rowOff>
                  </from>
                  <to>
                    <xdr:col>5</xdr:col>
                    <xdr:colOff>1390650</xdr:colOff>
                    <xdr:row>121</xdr:row>
                    <xdr:rowOff>19050</xdr:rowOff>
                  </to>
                </anchor>
              </controlPr>
            </control>
          </mc:Choice>
        </mc:AlternateContent>
        <mc:AlternateContent xmlns:mc="http://schemas.openxmlformats.org/markup-compatibility/2006">
          <mc:Choice Requires="x14">
            <control shapeId="95426" r:id="rId51" name="Check Box 194">
              <controlPr defaultSize="0" autoFill="0" autoLine="0" autoPict="0">
                <anchor moveWithCells="1" sizeWithCells="1">
                  <from>
                    <xdr:col>5</xdr:col>
                    <xdr:colOff>133350</xdr:colOff>
                    <xdr:row>121</xdr:row>
                    <xdr:rowOff>28575</xdr:rowOff>
                  </from>
                  <to>
                    <xdr:col>5</xdr:col>
                    <xdr:colOff>695325</xdr:colOff>
                    <xdr:row>121</xdr:row>
                    <xdr:rowOff>295275</xdr:rowOff>
                  </to>
                </anchor>
              </controlPr>
            </control>
          </mc:Choice>
        </mc:AlternateContent>
        <mc:AlternateContent xmlns:mc="http://schemas.openxmlformats.org/markup-compatibility/2006">
          <mc:Choice Requires="x14">
            <control shapeId="95427" r:id="rId52" name="Check Box 195">
              <controlPr defaultSize="0" autoFill="0" autoLine="0" autoPict="0">
                <anchor moveWithCells="1" sizeWithCells="1">
                  <from>
                    <xdr:col>5</xdr:col>
                    <xdr:colOff>771525</xdr:colOff>
                    <xdr:row>121</xdr:row>
                    <xdr:rowOff>28575</xdr:rowOff>
                  </from>
                  <to>
                    <xdr:col>5</xdr:col>
                    <xdr:colOff>1752600</xdr:colOff>
                    <xdr:row>122</xdr:row>
                    <xdr:rowOff>0</xdr:rowOff>
                  </to>
                </anchor>
              </controlPr>
            </control>
          </mc:Choice>
        </mc:AlternateContent>
        <mc:AlternateContent xmlns:mc="http://schemas.openxmlformats.org/markup-compatibility/2006">
          <mc:Choice Requires="x14">
            <control shapeId="95428" r:id="rId53" name="Check Box 196">
              <controlPr defaultSize="0" autoFill="0" autoLine="0" autoPict="0">
                <anchor moveWithCells="1" sizeWithCells="1">
                  <from>
                    <xdr:col>6</xdr:col>
                    <xdr:colOff>200025</xdr:colOff>
                    <xdr:row>120</xdr:row>
                    <xdr:rowOff>171450</xdr:rowOff>
                  </from>
                  <to>
                    <xdr:col>6</xdr:col>
                    <xdr:colOff>638175</xdr:colOff>
                    <xdr:row>121</xdr:row>
                    <xdr:rowOff>47625</xdr:rowOff>
                  </to>
                </anchor>
              </controlPr>
            </control>
          </mc:Choice>
        </mc:AlternateContent>
        <mc:AlternateContent xmlns:mc="http://schemas.openxmlformats.org/markup-compatibility/2006">
          <mc:Choice Requires="x14">
            <control shapeId="95429" r:id="rId54" name="Check Box 197">
              <controlPr defaultSize="0" autoFill="0" autoLine="0" autoPict="0">
                <anchor moveWithCells="1" sizeWithCells="1">
                  <from>
                    <xdr:col>6</xdr:col>
                    <xdr:colOff>790575</xdr:colOff>
                    <xdr:row>120</xdr:row>
                    <xdr:rowOff>171450</xdr:rowOff>
                  </from>
                  <to>
                    <xdr:col>7</xdr:col>
                    <xdr:colOff>361950</xdr:colOff>
                    <xdr:row>121</xdr:row>
                    <xdr:rowOff>47625</xdr:rowOff>
                  </to>
                </anchor>
              </controlPr>
            </control>
          </mc:Choice>
        </mc:AlternateContent>
        <mc:AlternateContent xmlns:mc="http://schemas.openxmlformats.org/markup-compatibility/2006">
          <mc:Choice Requires="x14">
            <control shapeId="95430" r:id="rId55" name="Check Box 198">
              <controlPr defaultSize="0" autoFill="0" autoLine="0" autoPict="0">
                <anchor moveWithCells="1" sizeWithCells="1">
                  <from>
                    <xdr:col>6</xdr:col>
                    <xdr:colOff>190500</xdr:colOff>
                    <xdr:row>121</xdr:row>
                    <xdr:rowOff>57150</xdr:rowOff>
                  </from>
                  <to>
                    <xdr:col>6</xdr:col>
                    <xdr:colOff>733425</xdr:colOff>
                    <xdr:row>121</xdr:row>
                    <xdr:rowOff>295275</xdr:rowOff>
                  </to>
                </anchor>
              </controlPr>
            </control>
          </mc:Choice>
        </mc:AlternateContent>
        <mc:AlternateContent xmlns:mc="http://schemas.openxmlformats.org/markup-compatibility/2006">
          <mc:Choice Requires="x14">
            <control shapeId="95431" r:id="rId56" name="Check Box 199">
              <controlPr defaultSize="0" autoFill="0" autoLine="0" autoPict="0">
                <anchor moveWithCells="1" sizeWithCells="1">
                  <from>
                    <xdr:col>6</xdr:col>
                    <xdr:colOff>800100</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57" name="Check Box 200">
              <controlPr defaultSize="0" autoFill="0" autoLine="0" autoPict="0">
                <anchor moveWithCells="1" sizeWithCells="1">
                  <from>
                    <xdr:col>8</xdr:col>
                    <xdr:colOff>95250</xdr:colOff>
                    <xdr:row>120</xdr:row>
                    <xdr:rowOff>180975</xdr:rowOff>
                  </from>
                  <to>
                    <xdr:col>8</xdr:col>
                    <xdr:colOff>523875</xdr:colOff>
                    <xdr:row>121</xdr:row>
                    <xdr:rowOff>47625</xdr:rowOff>
                  </to>
                </anchor>
              </controlPr>
            </control>
          </mc:Choice>
        </mc:AlternateContent>
        <mc:AlternateContent xmlns:mc="http://schemas.openxmlformats.org/markup-compatibility/2006">
          <mc:Choice Requires="x14">
            <control shapeId="95433" r:id="rId58" name="Check Box 201">
              <controlPr defaultSize="0" autoFill="0" autoLine="0" autoPict="0">
                <anchor moveWithCells="1" sizeWithCells="1">
                  <from>
                    <xdr:col>8</xdr:col>
                    <xdr:colOff>685800</xdr:colOff>
                    <xdr:row>120</xdr:row>
                    <xdr:rowOff>180975</xdr:rowOff>
                  </from>
                  <to>
                    <xdr:col>8</xdr:col>
                    <xdr:colOff>1285875</xdr:colOff>
                    <xdr:row>121</xdr:row>
                    <xdr:rowOff>47625</xdr:rowOff>
                  </to>
                </anchor>
              </controlPr>
            </control>
          </mc:Choice>
        </mc:AlternateContent>
        <mc:AlternateContent xmlns:mc="http://schemas.openxmlformats.org/markup-compatibility/2006">
          <mc:Choice Requires="x14">
            <control shapeId="95434" r:id="rId59" name="Check Box 202">
              <controlPr defaultSize="0" autoFill="0" autoLine="0" autoPict="0">
                <anchor moveWithCells="1" sizeWithCells="1">
                  <from>
                    <xdr:col>8</xdr:col>
                    <xdr:colOff>85725</xdr:colOff>
                    <xdr:row>121</xdr:row>
                    <xdr:rowOff>66675</xdr:rowOff>
                  </from>
                  <to>
                    <xdr:col>8</xdr:col>
                    <xdr:colOff>628650</xdr:colOff>
                    <xdr:row>121</xdr:row>
                    <xdr:rowOff>295275</xdr:rowOff>
                  </to>
                </anchor>
              </controlPr>
            </control>
          </mc:Choice>
        </mc:AlternateContent>
        <mc:AlternateContent xmlns:mc="http://schemas.openxmlformats.org/markup-compatibility/2006">
          <mc:Choice Requires="x14">
            <control shapeId="95435" r:id="rId60" name="Check Box 203">
              <controlPr defaultSize="0" autoFill="0" autoLine="0" autoPict="0">
                <anchor moveWithCells="1" sizeWithCells="1">
                  <from>
                    <xdr:col>8</xdr:col>
                    <xdr:colOff>695325</xdr:colOff>
                    <xdr:row>121</xdr:row>
                    <xdr:rowOff>66675</xdr:rowOff>
                  </from>
                  <to>
                    <xdr:col>8</xdr:col>
                    <xdr:colOff>1628775</xdr:colOff>
                    <xdr:row>122</xdr:row>
                    <xdr:rowOff>9525</xdr:rowOff>
                  </to>
                </anchor>
              </controlPr>
            </control>
          </mc:Choice>
        </mc:AlternateContent>
        <mc:AlternateContent xmlns:mc="http://schemas.openxmlformats.org/markup-compatibility/2006">
          <mc:Choice Requires="x14">
            <control shapeId="95445" r:id="rId61" name="Check Box 213">
              <controlPr defaultSize="0" autoFill="0" autoLine="0" autoPict="0">
                <anchor moveWithCells="1" sizeWithCells="1">
                  <from>
                    <xdr:col>5</xdr:col>
                    <xdr:colOff>219075</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62"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63" name="Check Box 215">
              <controlPr defaultSize="0" autoFill="0" autoLine="0" autoPict="0">
                <anchor moveWithCells="1" sizeWithCells="1">
                  <from>
                    <xdr:col>5</xdr:col>
                    <xdr:colOff>200025</xdr:colOff>
                    <xdr:row>133</xdr:row>
                    <xdr:rowOff>9525</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64" name="Check Box 216">
              <controlPr defaultSize="0" autoFill="0" autoLine="0" autoPict="0">
                <anchor moveWithCells="1" sizeWithCells="1">
                  <from>
                    <xdr:col>5</xdr:col>
                    <xdr:colOff>838200</xdr:colOff>
                    <xdr:row>133</xdr:row>
                    <xdr:rowOff>9525</xdr:rowOff>
                  </from>
                  <to>
                    <xdr:col>5</xdr:col>
                    <xdr:colOff>1819275</xdr:colOff>
                    <xdr:row>133</xdr:row>
                    <xdr:rowOff>314325</xdr:rowOff>
                  </to>
                </anchor>
              </controlPr>
            </control>
          </mc:Choice>
        </mc:AlternateContent>
        <mc:AlternateContent xmlns:mc="http://schemas.openxmlformats.org/markup-compatibility/2006">
          <mc:Choice Requires="x14">
            <control shapeId="95449" r:id="rId65" name="Check Box 217">
              <controlPr defaultSize="0" autoFill="0" autoLine="0" autoPict="0">
                <anchor moveWithCells="1" sizeWithCells="1">
                  <from>
                    <xdr:col>6</xdr:col>
                    <xdr:colOff>219075</xdr:colOff>
                    <xdr:row>132</xdr:row>
                    <xdr:rowOff>66675</xdr:rowOff>
                  </from>
                  <to>
                    <xdr:col>6</xdr:col>
                    <xdr:colOff>676275</xdr:colOff>
                    <xdr:row>132</xdr:row>
                    <xdr:rowOff>371475</xdr:rowOff>
                  </to>
                </anchor>
              </controlPr>
            </control>
          </mc:Choice>
        </mc:AlternateContent>
        <mc:AlternateContent xmlns:mc="http://schemas.openxmlformats.org/markup-compatibility/2006">
          <mc:Choice Requires="x14">
            <control shapeId="95450" r:id="rId66" name="Check Box 218">
              <controlPr defaultSize="0" autoFill="0" autoLine="0" autoPict="0">
                <anchor moveWithCells="1" sizeWithCells="1">
                  <from>
                    <xdr:col>6</xdr:col>
                    <xdr:colOff>847725</xdr:colOff>
                    <xdr:row>132</xdr:row>
                    <xdr:rowOff>66675</xdr:rowOff>
                  </from>
                  <to>
                    <xdr:col>7</xdr:col>
                    <xdr:colOff>438150</xdr:colOff>
                    <xdr:row>132</xdr:row>
                    <xdr:rowOff>371475</xdr:rowOff>
                  </to>
                </anchor>
              </controlPr>
            </control>
          </mc:Choice>
        </mc:AlternateContent>
        <mc:AlternateContent xmlns:mc="http://schemas.openxmlformats.org/markup-compatibility/2006">
          <mc:Choice Requires="x14">
            <control shapeId="95451" r:id="rId67" name="Check Box 219">
              <controlPr defaultSize="0" autoFill="0" autoLine="0" autoPict="0">
                <anchor moveWithCells="1" sizeWithCells="1">
                  <from>
                    <xdr:col>6</xdr:col>
                    <xdr:colOff>200025</xdr:colOff>
                    <xdr:row>133</xdr:row>
                    <xdr:rowOff>9525</xdr:rowOff>
                  </from>
                  <to>
                    <xdr:col>6</xdr:col>
                    <xdr:colOff>781050</xdr:colOff>
                    <xdr:row>133</xdr:row>
                    <xdr:rowOff>314325</xdr:rowOff>
                  </to>
                </anchor>
              </controlPr>
            </control>
          </mc:Choice>
        </mc:AlternateContent>
        <mc:AlternateContent xmlns:mc="http://schemas.openxmlformats.org/markup-compatibility/2006">
          <mc:Choice Requires="x14">
            <control shapeId="95452" r:id="rId68" name="Check Box 220">
              <controlPr defaultSize="0" autoFill="0" autoLine="0" autoPict="0">
                <anchor moveWithCells="1" sizeWithCells="1">
                  <from>
                    <xdr:col>6</xdr:col>
                    <xdr:colOff>847725</xdr:colOff>
                    <xdr:row>133</xdr:row>
                    <xdr:rowOff>9525</xdr:rowOff>
                  </from>
                  <to>
                    <xdr:col>7</xdr:col>
                    <xdr:colOff>809625</xdr:colOff>
                    <xdr:row>133</xdr:row>
                    <xdr:rowOff>314325</xdr:rowOff>
                  </to>
                </anchor>
              </controlPr>
            </control>
          </mc:Choice>
        </mc:AlternateContent>
        <mc:AlternateContent xmlns:mc="http://schemas.openxmlformats.org/markup-compatibility/2006">
          <mc:Choice Requires="x14">
            <control shapeId="95453" r:id="rId69" name="Check Box 221">
              <controlPr defaultSize="0" autoFill="0" autoLine="0" autoPict="0">
                <anchor moveWithCells="1" sizeWithCells="1">
                  <from>
                    <xdr:col>8</xdr:col>
                    <xdr:colOff>209550</xdr:colOff>
                    <xdr:row>132</xdr:row>
                    <xdr:rowOff>66675</xdr:rowOff>
                  </from>
                  <to>
                    <xdr:col>8</xdr:col>
                    <xdr:colOff>609600</xdr:colOff>
                    <xdr:row>132</xdr:row>
                    <xdr:rowOff>371475</xdr:rowOff>
                  </to>
                </anchor>
              </controlPr>
            </control>
          </mc:Choice>
        </mc:AlternateContent>
        <mc:AlternateContent xmlns:mc="http://schemas.openxmlformats.org/markup-compatibility/2006">
          <mc:Choice Requires="x14">
            <control shapeId="95454" r:id="rId70" name="Check Box 222">
              <controlPr defaultSize="0" autoFill="0" autoLine="0" autoPict="0">
                <anchor moveWithCells="1" sizeWithCells="1">
                  <from>
                    <xdr:col>8</xdr:col>
                    <xdr:colOff>762000</xdr:colOff>
                    <xdr:row>132</xdr:row>
                    <xdr:rowOff>66675</xdr:rowOff>
                  </from>
                  <to>
                    <xdr:col>8</xdr:col>
                    <xdr:colOff>1314450</xdr:colOff>
                    <xdr:row>132</xdr:row>
                    <xdr:rowOff>371475</xdr:rowOff>
                  </to>
                </anchor>
              </controlPr>
            </control>
          </mc:Choice>
        </mc:AlternateContent>
        <mc:AlternateContent xmlns:mc="http://schemas.openxmlformats.org/markup-compatibility/2006">
          <mc:Choice Requires="x14">
            <control shapeId="95455" r:id="rId71" name="Check Box 223">
              <controlPr defaultSize="0" autoFill="0" autoLine="0" autoPict="0">
                <anchor moveWithCells="1" sizeWithCells="1">
                  <from>
                    <xdr:col>8</xdr:col>
                    <xdr:colOff>200025</xdr:colOff>
                    <xdr:row>133</xdr:row>
                    <xdr:rowOff>9525</xdr:rowOff>
                  </from>
                  <to>
                    <xdr:col>8</xdr:col>
                    <xdr:colOff>704850</xdr:colOff>
                    <xdr:row>133</xdr:row>
                    <xdr:rowOff>314325</xdr:rowOff>
                  </to>
                </anchor>
              </controlPr>
            </control>
          </mc:Choice>
        </mc:AlternateContent>
        <mc:AlternateContent xmlns:mc="http://schemas.openxmlformats.org/markup-compatibility/2006">
          <mc:Choice Requires="x14">
            <control shapeId="95456" r:id="rId72" name="Check Box 224">
              <controlPr defaultSize="0" autoFill="0" autoLine="0" autoPict="0">
                <anchor moveWithCells="1" sizeWithCells="1">
                  <from>
                    <xdr:col>8</xdr:col>
                    <xdr:colOff>771525</xdr:colOff>
                    <xdr:row>133</xdr:row>
                    <xdr:rowOff>9525</xdr:rowOff>
                  </from>
                  <to>
                    <xdr:col>9</xdr:col>
                    <xdr:colOff>0</xdr:colOff>
                    <xdr:row>133</xdr:row>
                    <xdr:rowOff>314325</xdr:rowOff>
                  </to>
                </anchor>
              </controlPr>
            </control>
          </mc:Choice>
        </mc:AlternateContent>
        <mc:AlternateContent xmlns:mc="http://schemas.openxmlformats.org/markup-compatibility/2006">
          <mc:Choice Requires="x14">
            <control shapeId="95492" r:id="rId73" name="Check Box 260">
              <controlPr defaultSize="0" autoFill="0" autoLine="0" autoPict="0">
                <anchor moveWithCells="1" sizeWithCells="1">
                  <from>
                    <xdr:col>5</xdr:col>
                    <xdr:colOff>219075</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74"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75" name="Check Box 262">
              <controlPr defaultSize="0" autoFill="0" autoLine="0" autoPict="0">
                <anchor moveWithCells="1" sizeWithCells="1">
                  <from>
                    <xdr:col>5</xdr:col>
                    <xdr:colOff>200025</xdr:colOff>
                    <xdr:row>177</xdr:row>
                    <xdr:rowOff>409575</xdr:rowOff>
                  </from>
                  <to>
                    <xdr:col>5</xdr:col>
                    <xdr:colOff>771525</xdr:colOff>
                    <xdr:row>178</xdr:row>
                    <xdr:rowOff>314325</xdr:rowOff>
                  </to>
                </anchor>
              </controlPr>
            </control>
          </mc:Choice>
        </mc:AlternateContent>
        <mc:AlternateContent xmlns:mc="http://schemas.openxmlformats.org/markup-compatibility/2006">
          <mc:Choice Requires="x14">
            <control shapeId="95495" r:id="rId76" name="Check Box 263">
              <controlPr defaultSize="0" autoFill="0" autoLine="0" autoPict="0">
                <anchor moveWithCells="1" sizeWithCells="1">
                  <from>
                    <xdr:col>5</xdr:col>
                    <xdr:colOff>838200</xdr:colOff>
                    <xdr:row>177</xdr:row>
                    <xdr:rowOff>409575</xdr:rowOff>
                  </from>
                  <to>
                    <xdr:col>5</xdr:col>
                    <xdr:colOff>1819275</xdr:colOff>
                    <xdr:row>178</xdr:row>
                    <xdr:rowOff>314325</xdr:rowOff>
                  </to>
                </anchor>
              </controlPr>
            </control>
          </mc:Choice>
        </mc:AlternateContent>
        <mc:AlternateContent xmlns:mc="http://schemas.openxmlformats.org/markup-compatibility/2006">
          <mc:Choice Requires="x14">
            <control shapeId="95496" r:id="rId77" name="Check Box 264">
              <controlPr defaultSize="0" autoFill="0" autoLine="0" autoPict="0">
                <anchor moveWithCells="1" sizeWithCells="1">
                  <from>
                    <xdr:col>6</xdr:col>
                    <xdr:colOff>219075</xdr:colOff>
                    <xdr:row>177</xdr:row>
                    <xdr:rowOff>66675</xdr:rowOff>
                  </from>
                  <to>
                    <xdr:col>6</xdr:col>
                    <xdr:colOff>666750</xdr:colOff>
                    <xdr:row>177</xdr:row>
                    <xdr:rowOff>390525</xdr:rowOff>
                  </to>
                </anchor>
              </controlPr>
            </control>
          </mc:Choice>
        </mc:AlternateContent>
        <mc:AlternateContent xmlns:mc="http://schemas.openxmlformats.org/markup-compatibility/2006">
          <mc:Choice Requires="x14">
            <control shapeId="95497" r:id="rId78" name="Check Box 265">
              <controlPr defaultSize="0" autoFill="0" autoLine="0" autoPict="0">
                <anchor moveWithCells="1" sizeWithCells="1">
                  <from>
                    <xdr:col>6</xdr:col>
                    <xdr:colOff>828675</xdr:colOff>
                    <xdr:row>177</xdr:row>
                    <xdr:rowOff>66675</xdr:rowOff>
                  </from>
                  <to>
                    <xdr:col>7</xdr:col>
                    <xdr:colOff>428625</xdr:colOff>
                    <xdr:row>177</xdr:row>
                    <xdr:rowOff>390525</xdr:rowOff>
                  </to>
                </anchor>
              </controlPr>
            </control>
          </mc:Choice>
        </mc:AlternateContent>
        <mc:AlternateContent xmlns:mc="http://schemas.openxmlformats.org/markup-compatibility/2006">
          <mc:Choice Requires="x14">
            <control shapeId="95498" r:id="rId79" name="Check Box 266">
              <controlPr defaultSize="0" autoFill="0" autoLine="0" autoPict="0">
                <anchor moveWithCells="1" sizeWithCells="1">
                  <from>
                    <xdr:col>6</xdr:col>
                    <xdr:colOff>200025</xdr:colOff>
                    <xdr:row>177</xdr:row>
                    <xdr:rowOff>409575</xdr:rowOff>
                  </from>
                  <to>
                    <xdr:col>6</xdr:col>
                    <xdr:colOff>771525</xdr:colOff>
                    <xdr:row>178</xdr:row>
                    <xdr:rowOff>314325</xdr:rowOff>
                  </to>
                </anchor>
              </controlPr>
            </control>
          </mc:Choice>
        </mc:AlternateContent>
        <mc:AlternateContent xmlns:mc="http://schemas.openxmlformats.org/markup-compatibility/2006">
          <mc:Choice Requires="x14">
            <control shapeId="95499" r:id="rId80" name="Check Box 267">
              <controlPr defaultSize="0" autoFill="0" autoLine="0" autoPict="0">
                <anchor moveWithCells="1" sizeWithCells="1">
                  <from>
                    <xdr:col>6</xdr:col>
                    <xdr:colOff>838200</xdr:colOff>
                    <xdr:row>177</xdr:row>
                    <xdr:rowOff>409575</xdr:rowOff>
                  </from>
                  <to>
                    <xdr:col>7</xdr:col>
                    <xdr:colOff>781050</xdr:colOff>
                    <xdr:row>178</xdr:row>
                    <xdr:rowOff>314325</xdr:rowOff>
                  </to>
                </anchor>
              </controlPr>
            </control>
          </mc:Choice>
        </mc:AlternateContent>
        <mc:AlternateContent xmlns:mc="http://schemas.openxmlformats.org/markup-compatibility/2006">
          <mc:Choice Requires="x14">
            <control shapeId="95500" r:id="rId81" name="Check Box 268">
              <controlPr defaultSize="0" autoFill="0" autoLine="0" autoPict="0">
                <anchor moveWithCells="1" sizeWithCells="1">
                  <from>
                    <xdr:col>8</xdr:col>
                    <xdr:colOff>209550</xdr:colOff>
                    <xdr:row>177</xdr:row>
                    <xdr:rowOff>66675</xdr:rowOff>
                  </from>
                  <to>
                    <xdr:col>8</xdr:col>
                    <xdr:colOff>609600</xdr:colOff>
                    <xdr:row>177</xdr:row>
                    <xdr:rowOff>390525</xdr:rowOff>
                  </to>
                </anchor>
              </controlPr>
            </control>
          </mc:Choice>
        </mc:AlternateContent>
        <mc:AlternateContent xmlns:mc="http://schemas.openxmlformats.org/markup-compatibility/2006">
          <mc:Choice Requires="x14">
            <control shapeId="95501" r:id="rId82" name="Check Box 269">
              <controlPr defaultSize="0" autoFill="0" autoLine="0" autoPict="0">
                <anchor moveWithCells="1" sizeWithCells="1">
                  <from>
                    <xdr:col>8</xdr:col>
                    <xdr:colOff>762000</xdr:colOff>
                    <xdr:row>177</xdr:row>
                    <xdr:rowOff>66675</xdr:rowOff>
                  </from>
                  <to>
                    <xdr:col>8</xdr:col>
                    <xdr:colOff>1314450</xdr:colOff>
                    <xdr:row>177</xdr:row>
                    <xdr:rowOff>390525</xdr:rowOff>
                  </to>
                </anchor>
              </controlPr>
            </control>
          </mc:Choice>
        </mc:AlternateContent>
        <mc:AlternateContent xmlns:mc="http://schemas.openxmlformats.org/markup-compatibility/2006">
          <mc:Choice Requires="x14">
            <control shapeId="95502" r:id="rId83" name="Check Box 270">
              <controlPr defaultSize="0" autoFill="0" autoLine="0" autoPict="0">
                <anchor moveWithCells="1" sizeWithCells="1">
                  <from>
                    <xdr:col>8</xdr:col>
                    <xdr:colOff>200025</xdr:colOff>
                    <xdr:row>177</xdr:row>
                    <xdr:rowOff>409575</xdr:rowOff>
                  </from>
                  <to>
                    <xdr:col>8</xdr:col>
                    <xdr:colOff>704850</xdr:colOff>
                    <xdr:row>178</xdr:row>
                    <xdr:rowOff>314325</xdr:rowOff>
                  </to>
                </anchor>
              </controlPr>
            </control>
          </mc:Choice>
        </mc:AlternateContent>
        <mc:AlternateContent xmlns:mc="http://schemas.openxmlformats.org/markup-compatibility/2006">
          <mc:Choice Requires="x14">
            <control shapeId="95503" r:id="rId84" name="Check Box 271">
              <controlPr defaultSize="0" autoFill="0" autoLine="0" autoPict="0">
                <anchor moveWithCells="1" sizeWithCells="1">
                  <from>
                    <xdr:col>8</xdr:col>
                    <xdr:colOff>771525</xdr:colOff>
                    <xdr:row>177</xdr:row>
                    <xdr:rowOff>409575</xdr:rowOff>
                  </from>
                  <to>
                    <xdr:col>9</xdr:col>
                    <xdr:colOff>0</xdr:colOff>
                    <xdr:row>178</xdr:row>
                    <xdr:rowOff>314325</xdr:rowOff>
                  </to>
                </anchor>
              </controlPr>
            </control>
          </mc:Choice>
        </mc:AlternateContent>
        <mc:AlternateContent xmlns:mc="http://schemas.openxmlformats.org/markup-compatibility/2006">
          <mc:Choice Requires="x14">
            <control shapeId="95504" r:id="rId85"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86"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87" name="Check Box 274">
              <controlPr defaultSize="0" autoFill="0" autoLine="0" autoPict="0">
                <anchor moveWithCells="1" sizeWithCells="1">
                  <from>
                    <xdr:col>5</xdr:col>
                    <xdr:colOff>142875</xdr:colOff>
                    <xdr:row>166</xdr:row>
                    <xdr:rowOff>371475</xdr:rowOff>
                  </from>
                  <to>
                    <xdr:col>5</xdr:col>
                    <xdr:colOff>714375</xdr:colOff>
                    <xdr:row>167</xdr:row>
                    <xdr:rowOff>19050</xdr:rowOff>
                  </to>
                </anchor>
              </controlPr>
            </control>
          </mc:Choice>
        </mc:AlternateContent>
        <mc:AlternateContent xmlns:mc="http://schemas.openxmlformats.org/markup-compatibility/2006">
          <mc:Choice Requires="x14">
            <control shapeId="95507" r:id="rId88"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89" name="Check Box 276">
              <controlPr defaultSize="0" autoFill="0" autoLine="0" autoPict="0">
                <anchor moveWithCells="1" sizeWithCells="1">
                  <from>
                    <xdr:col>6</xdr:col>
                    <xdr:colOff>200025</xdr:colOff>
                    <xdr:row>166</xdr:row>
                    <xdr:rowOff>123825</xdr:rowOff>
                  </from>
                  <to>
                    <xdr:col>6</xdr:col>
                    <xdr:colOff>638175</xdr:colOff>
                    <xdr:row>166</xdr:row>
                    <xdr:rowOff>400050</xdr:rowOff>
                  </to>
                </anchor>
              </controlPr>
            </control>
          </mc:Choice>
        </mc:AlternateContent>
        <mc:AlternateContent xmlns:mc="http://schemas.openxmlformats.org/markup-compatibility/2006">
          <mc:Choice Requires="x14">
            <control shapeId="95509" r:id="rId90" name="Check Box 277">
              <controlPr defaultSize="0" autoFill="0" autoLine="0" autoPict="0">
                <anchor moveWithCells="1" sizeWithCells="1">
                  <from>
                    <xdr:col>6</xdr:col>
                    <xdr:colOff>800100</xdr:colOff>
                    <xdr:row>166</xdr:row>
                    <xdr:rowOff>123825</xdr:rowOff>
                  </from>
                  <to>
                    <xdr:col>7</xdr:col>
                    <xdr:colOff>371475</xdr:colOff>
                    <xdr:row>166</xdr:row>
                    <xdr:rowOff>400050</xdr:rowOff>
                  </to>
                </anchor>
              </controlPr>
            </control>
          </mc:Choice>
        </mc:AlternateContent>
        <mc:AlternateContent xmlns:mc="http://schemas.openxmlformats.org/markup-compatibility/2006">
          <mc:Choice Requires="x14">
            <control shapeId="95510" r:id="rId91" name="Check Box 278">
              <controlPr defaultSize="0" autoFill="0" autoLine="0" autoPict="0">
                <anchor moveWithCells="1" sizeWithCells="1">
                  <from>
                    <xdr:col>6</xdr:col>
                    <xdr:colOff>200025</xdr:colOff>
                    <xdr:row>166</xdr:row>
                    <xdr:rowOff>409575</xdr:rowOff>
                  </from>
                  <to>
                    <xdr:col>6</xdr:col>
                    <xdr:colOff>752475</xdr:colOff>
                    <xdr:row>167</xdr:row>
                    <xdr:rowOff>57150</xdr:rowOff>
                  </to>
                </anchor>
              </controlPr>
            </control>
          </mc:Choice>
        </mc:AlternateContent>
        <mc:AlternateContent xmlns:mc="http://schemas.openxmlformats.org/markup-compatibility/2006">
          <mc:Choice Requires="x14">
            <control shapeId="95511" r:id="rId92" name="Check Box 279">
              <controlPr defaultSize="0" autoFill="0" autoLine="0" autoPict="0">
                <anchor moveWithCells="1" sizeWithCells="1">
                  <from>
                    <xdr:col>6</xdr:col>
                    <xdr:colOff>809625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93" name="Check Box 280">
              <controlPr defaultSize="0" autoFill="0" autoLine="0" autoPict="0">
                <anchor moveWithCells="1" sizeWithCells="1">
                  <from>
                    <xdr:col>8</xdr:col>
                    <xdr:colOff>57150</xdr:colOff>
                    <xdr:row>166</xdr:row>
                    <xdr:rowOff>133350</xdr:rowOff>
                  </from>
                  <to>
                    <xdr:col>8</xdr:col>
                    <xdr:colOff>504825</xdr:colOff>
                    <xdr:row>166</xdr:row>
                    <xdr:rowOff>409575</xdr:rowOff>
                  </to>
                </anchor>
              </controlPr>
            </control>
          </mc:Choice>
        </mc:AlternateContent>
        <mc:AlternateContent xmlns:mc="http://schemas.openxmlformats.org/markup-compatibility/2006">
          <mc:Choice Requires="x14">
            <control shapeId="95513" r:id="rId94" name="Check Box 281">
              <controlPr defaultSize="0" autoFill="0" autoLine="0" autoPict="0">
                <anchor moveWithCells="1" sizeWithCells="1">
                  <from>
                    <xdr:col>8</xdr:col>
                    <xdr:colOff>666750</xdr:colOff>
                    <xdr:row>166</xdr:row>
                    <xdr:rowOff>133350</xdr:rowOff>
                  </from>
                  <to>
                    <xdr:col>8</xdr:col>
                    <xdr:colOff>1285875</xdr:colOff>
                    <xdr:row>166</xdr:row>
                    <xdr:rowOff>409575</xdr:rowOff>
                  </to>
                </anchor>
              </controlPr>
            </control>
          </mc:Choice>
        </mc:AlternateContent>
        <mc:AlternateContent xmlns:mc="http://schemas.openxmlformats.org/markup-compatibility/2006">
          <mc:Choice Requires="x14">
            <control shapeId="95514" r:id="rId95" name="Check Box 282">
              <controlPr defaultSize="0" autoFill="0" autoLine="0" autoPict="0">
                <anchor moveWithCells="1" sizeWithCells="1">
                  <from>
                    <xdr:col>8</xdr:col>
                    <xdr:colOff>47625</xdr:colOff>
                    <xdr:row>166</xdr:row>
                    <xdr:rowOff>419100</xdr:rowOff>
                  </from>
                  <to>
                    <xdr:col>8</xdr:col>
                    <xdr:colOff>609600</xdr:colOff>
                    <xdr:row>167</xdr:row>
                    <xdr:rowOff>66675</xdr:rowOff>
                  </to>
                </anchor>
              </controlPr>
            </control>
          </mc:Choice>
        </mc:AlternateContent>
        <mc:AlternateContent xmlns:mc="http://schemas.openxmlformats.org/markup-compatibility/2006">
          <mc:Choice Requires="x14">
            <control shapeId="95515" r:id="rId96" name="Check Box 283">
              <controlPr defaultSize="0" autoFill="0" autoLine="0" autoPict="0">
                <anchor moveWithCells="1" sizeWithCells="1">
                  <from>
                    <xdr:col>8</xdr:col>
                    <xdr:colOff>676275</xdr:colOff>
                    <xdr:row>166</xdr:row>
                    <xdr:rowOff>428625</xdr:rowOff>
                  </from>
                  <to>
                    <xdr:col>9</xdr:col>
                    <xdr:colOff>0</xdr:colOff>
                    <xdr:row>167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16" customWidth="1"/>
    <col min="2" max="2" width="20.5703125" style="16" customWidth="1"/>
    <col min="3" max="3" width="11.42578125" style="16" customWidth="1"/>
    <col min="4" max="4" width="17.7109375" style="16" customWidth="1"/>
    <col min="5" max="5" width="42" style="16" customWidth="1"/>
    <col min="6" max="8" width="9.140625" style="11"/>
    <col min="9" max="16384" width="9.140625" style="12"/>
  </cols>
  <sheetData>
    <row r="1" spans="1:9" s="11" customFormat="1" ht="31.5" customHeight="1">
      <c r="A1" s="1219" t="str">
        <f>'Attach 3(JV)'!A1</f>
        <v>Specification No. : 5002002361/TRANSFORMER/DOM/A00 - CC CS -1</v>
      </c>
      <c r="B1" s="1219"/>
      <c r="C1" s="1219"/>
      <c r="D1" s="1219"/>
      <c r="E1" s="328" t="str">
        <f>"Attachment-3(QR) " &amp; 'Attach 3(JV)'!AT1</f>
        <v xml:space="preserve">Attachment-3(QR) </v>
      </c>
    </row>
    <row r="2" spans="1:9" ht="5.25" customHeight="1"/>
    <row r="3" spans="1:9" ht="93.75" customHeight="1">
      <c r="A3" s="1220" t="str">
        <f>'Attach 3(JV)'!A3</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 s="1221"/>
      <c r="C3" s="1221"/>
      <c r="D3" s="1221"/>
      <c r="E3" s="1221"/>
      <c r="F3" s="13"/>
      <c r="G3" s="14"/>
      <c r="H3" s="13"/>
    </row>
    <row r="4" spans="1:9" ht="20.100000000000001" customHeight="1">
      <c r="A4" s="15"/>
      <c r="H4" s="17"/>
      <c r="I4" s="1"/>
    </row>
    <row r="5" spans="1:9" ht="20.100000000000001" customHeight="1">
      <c r="A5" s="987" t="s">
        <v>350</v>
      </c>
      <c r="B5" s="987"/>
      <c r="C5" s="987"/>
      <c r="D5" s="987"/>
      <c r="E5" s="987"/>
      <c r="F5" s="18"/>
      <c r="H5" s="17"/>
      <c r="I5" s="3"/>
    </row>
    <row r="6" spans="1:9" ht="20.100000000000001" customHeight="1">
      <c r="A6" s="19"/>
      <c r="H6" s="17"/>
      <c r="I6" s="3"/>
    </row>
    <row r="7" spans="1:9" ht="20.100000000000001" customHeight="1">
      <c r="A7" s="20" t="str">
        <f>'Attach 3(JV)'!A7</f>
        <v>Bidder’s Name and Address  :</v>
      </c>
      <c r="E7" s="5" t="str">
        <f>'Attach 3(JV)'!E7</f>
        <v>To:</v>
      </c>
      <c r="H7" s="17"/>
      <c r="I7" s="3"/>
    </row>
    <row r="8" spans="1:9" ht="36" customHeight="1">
      <c r="A8" s="993" t="str">
        <f>'Attach 3(JV)'!A8</f>
        <v/>
      </c>
      <c r="B8" s="993"/>
      <c r="C8" s="993"/>
      <c r="D8" s="993"/>
      <c r="E8" s="122" t="str">
        <f>'Attach 3(JV)'!E8</f>
        <v>Contract Services</v>
      </c>
      <c r="H8" s="17"/>
      <c r="I8" s="3"/>
    </row>
    <row r="9" spans="1:9" ht="20.100000000000001" customHeight="1">
      <c r="A9" s="4" t="s">
        <v>345</v>
      </c>
      <c r="B9" s="990">
        <f>'Attach 3(JV)'!B9</f>
        <v>0</v>
      </c>
      <c r="C9" s="990"/>
      <c r="D9" s="990"/>
      <c r="E9" s="122" t="str">
        <f>'Attach 3(JV)'!E9</f>
        <v>Power Grid Corporation of India Ltd.,</v>
      </c>
      <c r="H9" s="17"/>
      <c r="I9" s="3"/>
    </row>
    <row r="10" spans="1:9" ht="20.100000000000001" customHeight="1">
      <c r="A10" s="4" t="s">
        <v>347</v>
      </c>
      <c r="B10" s="1223">
        <f>'Attach 3(JV)'!B10</f>
        <v>0</v>
      </c>
      <c r="C10" s="1223"/>
      <c r="D10" s="1223"/>
      <c r="E10" s="122" t="str">
        <f>'Attach 3(JV)'!E10</f>
        <v>"Saudamini", Plot No. 2, Sector 29</v>
      </c>
      <c r="H10" s="17"/>
      <c r="I10" s="3"/>
    </row>
    <row r="11" spans="1:9" ht="20.100000000000001" customHeight="1">
      <c r="B11" s="1223">
        <f>'Attach 3(JV)'!B11</f>
        <v>0</v>
      </c>
      <c r="C11" s="1223"/>
      <c r="D11" s="1223"/>
      <c r="E11" s="122" t="str">
        <f>'Attach 3(JV)'!E11</f>
        <v>Gurgaon (Haryana) - 122001</v>
      </c>
    </row>
    <row r="12" spans="1:9" ht="20.100000000000001" customHeight="1">
      <c r="A12" s="19"/>
      <c r="B12" s="1223">
        <f>'Attach 3(JV)'!B12</f>
        <v>0</v>
      </c>
      <c r="C12" s="1223"/>
      <c r="D12" s="1223"/>
      <c r="E12" s="5"/>
    </row>
    <row r="13" spans="1:9" ht="20.100000000000001" customHeight="1">
      <c r="A13" s="16" t="s">
        <v>340</v>
      </c>
      <c r="B13" s="83"/>
      <c r="C13" s="83"/>
      <c r="D13" s="83"/>
    </row>
    <row r="14" spans="1:9" ht="20.100000000000001" customHeight="1">
      <c r="A14" s="19"/>
      <c r="B14" s="83"/>
      <c r="C14" s="83"/>
      <c r="D14" s="83"/>
    </row>
    <row r="15" spans="1:9" ht="27.75" customHeight="1">
      <c r="A15" s="1222" t="s">
        <v>351</v>
      </c>
      <c r="B15" s="1222"/>
      <c r="C15" s="1222"/>
      <c r="D15" s="1222"/>
      <c r="E15" s="1222"/>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33" customHeight="1">
      <c r="D21" s="24"/>
    </row>
    <row r="22" spans="1:5" ht="33" customHeight="1">
      <c r="A22" s="23" t="s">
        <v>6</v>
      </c>
      <c r="B22" s="52" t="str">
        <f>'Attach 3(JV)'!B24</f>
        <v>--</v>
      </c>
      <c r="C22" s="20"/>
      <c r="D22" s="24" t="s">
        <v>4</v>
      </c>
      <c r="E22" s="253" t="str">
        <f>'Attach 3(JV)'!E24</f>
        <v/>
      </c>
    </row>
    <row r="23" spans="1:5" ht="33" customHeight="1">
      <c r="A23" s="23" t="s">
        <v>7</v>
      </c>
      <c r="B23" s="253" t="str">
        <f>'Attach 3(JV)'!B25</f>
        <v/>
      </c>
      <c r="C23" s="20"/>
      <c r="D23" s="24" t="s">
        <v>5</v>
      </c>
      <c r="E23" s="253" t="str">
        <f>'Attach 3(JV)'!E25</f>
        <v/>
      </c>
    </row>
    <row r="24" spans="1:5" ht="33" customHeight="1">
      <c r="C24" s="20"/>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BCE30E3D-0C5D-4C23-ABC5-E7C2D3AC4971}"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75" right="0.63" top="0.57999999999999996" bottom="0.6" header="0.34" footer="0.35"/>
      <pageSetup scale="97" orientation="portrait" r:id="rId2"/>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75" right="0.63" top="0.57999999999999996" bottom="0.6" header="0.34" footer="0.35"/>
      <pageSetup scale="98" orientation="portrait" r:id="rId4"/>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75" right="0.63" top="0.57999999999999996" bottom="0.6" header="0.34" footer="0.35"/>
      <pageSetup scale="97" orientation="portrait" r:id="rId5"/>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6"/>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8"/>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9"/>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10"/>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11"/>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12"/>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13"/>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14"/>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7"/>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20"/>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2"/>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23"/>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24"/>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6"/>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7"/>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30"/>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31"/>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32"/>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33"/>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34"/>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35"/>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36"/>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37"/>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38"/>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39"/>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40"/>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41"/>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75" right="0.63" top="0.57999999999999996" bottom="0.6" header="0.34" footer="0.35"/>
      <pageSetup scale="97" orientation="portrait" r:id="rId42"/>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75" right="0.63" top="0.57999999999999996" bottom="0.6" header="0.34" footer="0.35"/>
      <pageSetup scale="97" orientation="portrait" r:id="rId43"/>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4"/>
  <headerFooter alignWithMargins="0">
    <oddFooter>&amp;R&amp;"Book Antiqua,Bold"&amp;8 Page &amp;P of &amp;N</oddFooter>
  </headerFooter>
  <drawing r:id="rId4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Y327"/>
  <sheetViews>
    <sheetView showGridLines="0" showZeros="0" view="pageBreakPreview" topLeftCell="A313" zoomScale="80" zoomScaleNormal="100" zoomScaleSheetLayoutView="80" workbookViewId="0">
      <selection activeCell="D322" sqref="D322"/>
    </sheetView>
  </sheetViews>
  <sheetFormatPr defaultRowHeight="15.75"/>
  <cols>
    <col min="1" max="1" width="14.28515625" style="338" customWidth="1"/>
    <col min="2" max="2" width="13.85546875" style="338" customWidth="1"/>
    <col min="3" max="3" width="11.42578125" style="338" customWidth="1"/>
    <col min="4" max="4" width="27.85546875" style="338" customWidth="1"/>
    <col min="5" max="5" width="14.42578125" style="338" customWidth="1"/>
    <col min="6" max="6" width="21" style="338" customWidth="1"/>
    <col min="7" max="7" width="19.7109375" style="338" customWidth="1"/>
    <col min="8" max="8" width="18" style="338" customWidth="1"/>
    <col min="9" max="9" width="23.140625" style="338" customWidth="1"/>
    <col min="10" max="10" width="10.5703125" style="338" hidden="1" customWidth="1"/>
    <col min="11" max="11" width="10.28515625" style="338" hidden="1" customWidth="1"/>
    <col min="12" max="12" width="11.85546875" style="338" hidden="1" customWidth="1"/>
    <col min="13" max="13" width="34.5703125" style="338" hidden="1" customWidth="1"/>
    <col min="14" max="14" width="10.42578125" style="338" hidden="1" customWidth="1"/>
    <col min="15" max="15" width="11.42578125" style="338" hidden="1" customWidth="1"/>
    <col min="16" max="16" width="10.7109375" style="338" hidden="1" customWidth="1"/>
    <col min="17" max="17" width="13.7109375" style="338" hidden="1" customWidth="1"/>
    <col min="18" max="20" width="0" style="338" hidden="1" customWidth="1"/>
    <col min="21" max="21" width="13.5703125" style="338" hidden="1" customWidth="1"/>
    <col min="22" max="23" width="0" style="338" hidden="1" customWidth="1"/>
    <col min="24" max="24" width="4.7109375" style="338" hidden="1" customWidth="1"/>
    <col min="25" max="256" width="9.140625" style="338"/>
    <col min="257" max="257" width="14.28515625" style="338" customWidth="1"/>
    <col min="258" max="258" width="13.85546875" style="338" customWidth="1"/>
    <col min="259" max="259" width="11.42578125" style="338" customWidth="1"/>
    <col min="260" max="260" width="27.85546875" style="338" customWidth="1"/>
    <col min="261" max="261" width="14.42578125" style="338" customWidth="1"/>
    <col min="262" max="262" width="21" style="338" customWidth="1"/>
    <col min="263" max="263" width="19.7109375" style="338" customWidth="1"/>
    <col min="264" max="264" width="18" style="338" customWidth="1"/>
    <col min="265" max="265" width="23.140625" style="338" customWidth="1"/>
    <col min="266" max="280" width="0" style="338" hidden="1" customWidth="1"/>
    <col min="281" max="512" width="9.140625" style="338"/>
    <col min="513" max="513" width="14.28515625" style="338" customWidth="1"/>
    <col min="514" max="514" width="13.85546875" style="338" customWidth="1"/>
    <col min="515" max="515" width="11.42578125" style="338" customWidth="1"/>
    <col min="516" max="516" width="27.85546875" style="338" customWidth="1"/>
    <col min="517" max="517" width="14.42578125" style="338" customWidth="1"/>
    <col min="518" max="518" width="21" style="338" customWidth="1"/>
    <col min="519" max="519" width="19.7109375" style="338" customWidth="1"/>
    <col min="520" max="520" width="18" style="338" customWidth="1"/>
    <col min="521" max="521" width="23.140625" style="338" customWidth="1"/>
    <col min="522" max="536" width="0" style="338" hidden="1" customWidth="1"/>
    <col min="537" max="768" width="9.140625" style="338"/>
    <col min="769" max="769" width="14.28515625" style="338" customWidth="1"/>
    <col min="770" max="770" width="13.85546875" style="338" customWidth="1"/>
    <col min="771" max="771" width="11.42578125" style="338" customWidth="1"/>
    <col min="772" max="772" width="27.85546875" style="338" customWidth="1"/>
    <col min="773" max="773" width="14.42578125" style="338" customWidth="1"/>
    <col min="774" max="774" width="21" style="338" customWidth="1"/>
    <col min="775" max="775" width="19.7109375" style="338" customWidth="1"/>
    <col min="776" max="776" width="18" style="338" customWidth="1"/>
    <col min="777" max="777" width="23.140625" style="338" customWidth="1"/>
    <col min="778" max="792" width="0" style="338" hidden="1" customWidth="1"/>
    <col min="793" max="1024" width="9.140625" style="338"/>
    <col min="1025" max="1025" width="14.28515625" style="338" customWidth="1"/>
    <col min="1026" max="1026" width="13.85546875" style="338" customWidth="1"/>
    <col min="1027" max="1027" width="11.42578125" style="338" customWidth="1"/>
    <col min="1028" max="1028" width="27.85546875" style="338" customWidth="1"/>
    <col min="1029" max="1029" width="14.42578125" style="338" customWidth="1"/>
    <col min="1030" max="1030" width="21" style="338" customWidth="1"/>
    <col min="1031" max="1031" width="19.7109375" style="338" customWidth="1"/>
    <col min="1032" max="1032" width="18" style="338" customWidth="1"/>
    <col min="1033" max="1033" width="23.140625" style="338" customWidth="1"/>
    <col min="1034" max="1048" width="0" style="338" hidden="1" customWidth="1"/>
    <col min="1049" max="1280" width="9.140625" style="338"/>
    <col min="1281" max="1281" width="14.28515625" style="338" customWidth="1"/>
    <col min="1282" max="1282" width="13.85546875" style="338" customWidth="1"/>
    <col min="1283" max="1283" width="11.42578125" style="338" customWidth="1"/>
    <col min="1284" max="1284" width="27.85546875" style="338" customWidth="1"/>
    <col min="1285" max="1285" width="14.42578125" style="338" customWidth="1"/>
    <col min="1286" max="1286" width="21" style="338" customWidth="1"/>
    <col min="1287" max="1287" width="19.7109375" style="338" customWidth="1"/>
    <col min="1288" max="1288" width="18" style="338" customWidth="1"/>
    <col min="1289" max="1289" width="23.140625" style="338" customWidth="1"/>
    <col min="1290" max="1304" width="0" style="338" hidden="1" customWidth="1"/>
    <col min="1305" max="1536" width="9.140625" style="338"/>
    <col min="1537" max="1537" width="14.28515625" style="338" customWidth="1"/>
    <col min="1538" max="1538" width="13.85546875" style="338" customWidth="1"/>
    <col min="1539" max="1539" width="11.42578125" style="338" customWidth="1"/>
    <col min="1540" max="1540" width="27.85546875" style="338" customWidth="1"/>
    <col min="1541" max="1541" width="14.42578125" style="338" customWidth="1"/>
    <col min="1542" max="1542" width="21" style="338" customWidth="1"/>
    <col min="1543" max="1543" width="19.7109375" style="338" customWidth="1"/>
    <col min="1544" max="1544" width="18" style="338" customWidth="1"/>
    <col min="1545" max="1545" width="23.140625" style="338" customWidth="1"/>
    <col min="1546" max="1560" width="0" style="338" hidden="1" customWidth="1"/>
    <col min="1561" max="1792" width="9.140625" style="338"/>
    <col min="1793" max="1793" width="14.28515625" style="338" customWidth="1"/>
    <col min="1794" max="1794" width="13.85546875" style="338" customWidth="1"/>
    <col min="1795" max="1795" width="11.42578125" style="338" customWidth="1"/>
    <col min="1796" max="1796" width="27.85546875" style="338" customWidth="1"/>
    <col min="1797" max="1797" width="14.42578125" style="338" customWidth="1"/>
    <col min="1798" max="1798" width="21" style="338" customWidth="1"/>
    <col min="1799" max="1799" width="19.7109375" style="338" customWidth="1"/>
    <col min="1800" max="1800" width="18" style="338" customWidth="1"/>
    <col min="1801" max="1801" width="23.140625" style="338" customWidth="1"/>
    <col min="1802" max="1816" width="0" style="338" hidden="1" customWidth="1"/>
    <col min="1817" max="2048" width="9.140625" style="338"/>
    <col min="2049" max="2049" width="14.28515625" style="338" customWidth="1"/>
    <col min="2050" max="2050" width="13.85546875" style="338" customWidth="1"/>
    <col min="2051" max="2051" width="11.42578125" style="338" customWidth="1"/>
    <col min="2052" max="2052" width="27.85546875" style="338" customWidth="1"/>
    <col min="2053" max="2053" width="14.42578125" style="338" customWidth="1"/>
    <col min="2054" max="2054" width="21" style="338" customWidth="1"/>
    <col min="2055" max="2055" width="19.7109375" style="338" customWidth="1"/>
    <col min="2056" max="2056" width="18" style="338" customWidth="1"/>
    <col min="2057" max="2057" width="23.140625" style="338" customWidth="1"/>
    <col min="2058" max="2072" width="0" style="338" hidden="1" customWidth="1"/>
    <col min="2073" max="2304" width="9.140625" style="338"/>
    <col min="2305" max="2305" width="14.28515625" style="338" customWidth="1"/>
    <col min="2306" max="2306" width="13.85546875" style="338" customWidth="1"/>
    <col min="2307" max="2307" width="11.42578125" style="338" customWidth="1"/>
    <col min="2308" max="2308" width="27.85546875" style="338" customWidth="1"/>
    <col min="2309" max="2309" width="14.42578125" style="338" customWidth="1"/>
    <col min="2310" max="2310" width="21" style="338" customWidth="1"/>
    <col min="2311" max="2311" width="19.7109375" style="338" customWidth="1"/>
    <col min="2312" max="2312" width="18" style="338" customWidth="1"/>
    <col min="2313" max="2313" width="23.140625" style="338" customWidth="1"/>
    <col min="2314" max="2328" width="0" style="338" hidden="1" customWidth="1"/>
    <col min="2329" max="2560" width="9.140625" style="338"/>
    <col min="2561" max="2561" width="14.28515625" style="338" customWidth="1"/>
    <col min="2562" max="2562" width="13.85546875" style="338" customWidth="1"/>
    <col min="2563" max="2563" width="11.42578125" style="338" customWidth="1"/>
    <col min="2564" max="2564" width="27.85546875" style="338" customWidth="1"/>
    <col min="2565" max="2565" width="14.42578125" style="338" customWidth="1"/>
    <col min="2566" max="2566" width="21" style="338" customWidth="1"/>
    <col min="2567" max="2567" width="19.7109375" style="338" customWidth="1"/>
    <col min="2568" max="2568" width="18" style="338" customWidth="1"/>
    <col min="2569" max="2569" width="23.140625" style="338" customWidth="1"/>
    <col min="2570" max="2584" width="0" style="338" hidden="1" customWidth="1"/>
    <col min="2585" max="2816" width="9.140625" style="338"/>
    <col min="2817" max="2817" width="14.28515625" style="338" customWidth="1"/>
    <col min="2818" max="2818" width="13.85546875" style="338" customWidth="1"/>
    <col min="2819" max="2819" width="11.42578125" style="338" customWidth="1"/>
    <col min="2820" max="2820" width="27.85546875" style="338" customWidth="1"/>
    <col min="2821" max="2821" width="14.42578125" style="338" customWidth="1"/>
    <col min="2822" max="2822" width="21" style="338" customWidth="1"/>
    <col min="2823" max="2823" width="19.7109375" style="338" customWidth="1"/>
    <col min="2824" max="2824" width="18" style="338" customWidth="1"/>
    <col min="2825" max="2825" width="23.140625" style="338" customWidth="1"/>
    <col min="2826" max="2840" width="0" style="338" hidden="1" customWidth="1"/>
    <col min="2841" max="3072" width="9.140625" style="338"/>
    <col min="3073" max="3073" width="14.28515625" style="338" customWidth="1"/>
    <col min="3074" max="3074" width="13.85546875" style="338" customWidth="1"/>
    <col min="3075" max="3075" width="11.42578125" style="338" customWidth="1"/>
    <col min="3076" max="3076" width="27.85546875" style="338" customWidth="1"/>
    <col min="3077" max="3077" width="14.42578125" style="338" customWidth="1"/>
    <col min="3078" max="3078" width="21" style="338" customWidth="1"/>
    <col min="3079" max="3079" width="19.7109375" style="338" customWidth="1"/>
    <col min="3080" max="3080" width="18" style="338" customWidth="1"/>
    <col min="3081" max="3081" width="23.140625" style="338" customWidth="1"/>
    <col min="3082" max="3096" width="0" style="338" hidden="1" customWidth="1"/>
    <col min="3097" max="3328" width="9.140625" style="338"/>
    <col min="3329" max="3329" width="14.28515625" style="338" customWidth="1"/>
    <col min="3330" max="3330" width="13.85546875" style="338" customWidth="1"/>
    <col min="3331" max="3331" width="11.42578125" style="338" customWidth="1"/>
    <col min="3332" max="3332" width="27.85546875" style="338" customWidth="1"/>
    <col min="3333" max="3333" width="14.42578125" style="338" customWidth="1"/>
    <col min="3334" max="3334" width="21" style="338" customWidth="1"/>
    <col min="3335" max="3335" width="19.7109375" style="338" customWidth="1"/>
    <col min="3336" max="3336" width="18" style="338" customWidth="1"/>
    <col min="3337" max="3337" width="23.140625" style="338" customWidth="1"/>
    <col min="3338" max="3352" width="0" style="338" hidden="1" customWidth="1"/>
    <col min="3353" max="3584" width="9.140625" style="338"/>
    <col min="3585" max="3585" width="14.28515625" style="338" customWidth="1"/>
    <col min="3586" max="3586" width="13.85546875" style="338" customWidth="1"/>
    <col min="3587" max="3587" width="11.42578125" style="338" customWidth="1"/>
    <col min="3588" max="3588" width="27.85546875" style="338" customWidth="1"/>
    <col min="3589" max="3589" width="14.42578125" style="338" customWidth="1"/>
    <col min="3590" max="3590" width="21" style="338" customWidth="1"/>
    <col min="3591" max="3591" width="19.7109375" style="338" customWidth="1"/>
    <col min="3592" max="3592" width="18" style="338" customWidth="1"/>
    <col min="3593" max="3593" width="23.140625" style="338" customWidth="1"/>
    <col min="3594" max="3608" width="0" style="338" hidden="1" customWidth="1"/>
    <col min="3609" max="3840" width="9.140625" style="338"/>
    <col min="3841" max="3841" width="14.28515625" style="338" customWidth="1"/>
    <col min="3842" max="3842" width="13.85546875" style="338" customWidth="1"/>
    <col min="3843" max="3843" width="11.42578125" style="338" customWidth="1"/>
    <col min="3844" max="3844" width="27.85546875" style="338" customWidth="1"/>
    <col min="3845" max="3845" width="14.42578125" style="338" customWidth="1"/>
    <col min="3846" max="3846" width="21" style="338" customWidth="1"/>
    <col min="3847" max="3847" width="19.7109375" style="338" customWidth="1"/>
    <col min="3848" max="3848" width="18" style="338" customWidth="1"/>
    <col min="3849" max="3849" width="23.140625" style="338" customWidth="1"/>
    <col min="3850" max="3864" width="0" style="338" hidden="1" customWidth="1"/>
    <col min="3865" max="4096" width="9.140625" style="338"/>
    <col min="4097" max="4097" width="14.28515625" style="338" customWidth="1"/>
    <col min="4098" max="4098" width="13.85546875" style="338" customWidth="1"/>
    <col min="4099" max="4099" width="11.42578125" style="338" customWidth="1"/>
    <col min="4100" max="4100" width="27.85546875" style="338" customWidth="1"/>
    <col min="4101" max="4101" width="14.42578125" style="338" customWidth="1"/>
    <col min="4102" max="4102" width="21" style="338" customWidth="1"/>
    <col min="4103" max="4103" width="19.7109375" style="338" customWidth="1"/>
    <col min="4104" max="4104" width="18" style="338" customWidth="1"/>
    <col min="4105" max="4105" width="23.140625" style="338" customWidth="1"/>
    <col min="4106" max="4120" width="0" style="338" hidden="1" customWidth="1"/>
    <col min="4121" max="4352" width="9.140625" style="338"/>
    <col min="4353" max="4353" width="14.28515625" style="338" customWidth="1"/>
    <col min="4354" max="4354" width="13.85546875" style="338" customWidth="1"/>
    <col min="4355" max="4355" width="11.42578125" style="338" customWidth="1"/>
    <col min="4356" max="4356" width="27.85546875" style="338" customWidth="1"/>
    <col min="4357" max="4357" width="14.42578125" style="338" customWidth="1"/>
    <col min="4358" max="4358" width="21" style="338" customWidth="1"/>
    <col min="4359" max="4359" width="19.7109375" style="338" customWidth="1"/>
    <col min="4360" max="4360" width="18" style="338" customWidth="1"/>
    <col min="4361" max="4361" width="23.140625" style="338" customWidth="1"/>
    <col min="4362" max="4376" width="0" style="338" hidden="1" customWidth="1"/>
    <col min="4377" max="4608" width="9.140625" style="338"/>
    <col min="4609" max="4609" width="14.28515625" style="338" customWidth="1"/>
    <col min="4610" max="4610" width="13.85546875" style="338" customWidth="1"/>
    <col min="4611" max="4611" width="11.42578125" style="338" customWidth="1"/>
    <col min="4612" max="4612" width="27.85546875" style="338" customWidth="1"/>
    <col min="4613" max="4613" width="14.42578125" style="338" customWidth="1"/>
    <col min="4614" max="4614" width="21" style="338" customWidth="1"/>
    <col min="4615" max="4615" width="19.7109375" style="338" customWidth="1"/>
    <col min="4616" max="4616" width="18" style="338" customWidth="1"/>
    <col min="4617" max="4617" width="23.140625" style="338" customWidth="1"/>
    <col min="4618" max="4632" width="0" style="338" hidden="1" customWidth="1"/>
    <col min="4633" max="4864" width="9.140625" style="338"/>
    <col min="4865" max="4865" width="14.28515625" style="338" customWidth="1"/>
    <col min="4866" max="4866" width="13.85546875" style="338" customWidth="1"/>
    <col min="4867" max="4867" width="11.42578125" style="338" customWidth="1"/>
    <col min="4868" max="4868" width="27.85546875" style="338" customWidth="1"/>
    <col min="4869" max="4869" width="14.42578125" style="338" customWidth="1"/>
    <col min="4870" max="4870" width="21" style="338" customWidth="1"/>
    <col min="4871" max="4871" width="19.7109375" style="338" customWidth="1"/>
    <col min="4872" max="4872" width="18" style="338" customWidth="1"/>
    <col min="4873" max="4873" width="23.140625" style="338" customWidth="1"/>
    <col min="4874" max="4888" width="0" style="338" hidden="1" customWidth="1"/>
    <col min="4889" max="5120" width="9.140625" style="338"/>
    <col min="5121" max="5121" width="14.28515625" style="338" customWidth="1"/>
    <col min="5122" max="5122" width="13.85546875" style="338" customWidth="1"/>
    <col min="5123" max="5123" width="11.42578125" style="338" customWidth="1"/>
    <col min="5124" max="5124" width="27.85546875" style="338" customWidth="1"/>
    <col min="5125" max="5125" width="14.42578125" style="338" customWidth="1"/>
    <col min="5126" max="5126" width="21" style="338" customWidth="1"/>
    <col min="5127" max="5127" width="19.7109375" style="338" customWidth="1"/>
    <col min="5128" max="5128" width="18" style="338" customWidth="1"/>
    <col min="5129" max="5129" width="23.140625" style="338" customWidth="1"/>
    <col min="5130" max="5144" width="0" style="338" hidden="1" customWidth="1"/>
    <col min="5145" max="5376" width="9.140625" style="338"/>
    <col min="5377" max="5377" width="14.28515625" style="338" customWidth="1"/>
    <col min="5378" max="5378" width="13.85546875" style="338" customWidth="1"/>
    <col min="5379" max="5379" width="11.42578125" style="338" customWidth="1"/>
    <col min="5380" max="5380" width="27.85546875" style="338" customWidth="1"/>
    <col min="5381" max="5381" width="14.42578125" style="338" customWidth="1"/>
    <col min="5382" max="5382" width="21" style="338" customWidth="1"/>
    <col min="5383" max="5383" width="19.7109375" style="338" customWidth="1"/>
    <col min="5384" max="5384" width="18" style="338" customWidth="1"/>
    <col min="5385" max="5385" width="23.140625" style="338" customWidth="1"/>
    <col min="5386" max="5400" width="0" style="338" hidden="1" customWidth="1"/>
    <col min="5401" max="5632" width="9.140625" style="338"/>
    <col min="5633" max="5633" width="14.28515625" style="338" customWidth="1"/>
    <col min="5634" max="5634" width="13.85546875" style="338" customWidth="1"/>
    <col min="5635" max="5635" width="11.42578125" style="338" customWidth="1"/>
    <col min="5636" max="5636" width="27.85546875" style="338" customWidth="1"/>
    <col min="5637" max="5637" width="14.42578125" style="338" customWidth="1"/>
    <col min="5638" max="5638" width="21" style="338" customWidth="1"/>
    <col min="5639" max="5639" width="19.7109375" style="338" customWidth="1"/>
    <col min="5640" max="5640" width="18" style="338" customWidth="1"/>
    <col min="5641" max="5641" width="23.140625" style="338" customWidth="1"/>
    <col min="5642" max="5656" width="0" style="338" hidden="1" customWidth="1"/>
    <col min="5657" max="5888" width="9.140625" style="338"/>
    <col min="5889" max="5889" width="14.28515625" style="338" customWidth="1"/>
    <col min="5890" max="5890" width="13.85546875" style="338" customWidth="1"/>
    <col min="5891" max="5891" width="11.42578125" style="338" customWidth="1"/>
    <col min="5892" max="5892" width="27.85546875" style="338" customWidth="1"/>
    <col min="5893" max="5893" width="14.42578125" style="338" customWidth="1"/>
    <col min="5894" max="5894" width="21" style="338" customWidth="1"/>
    <col min="5895" max="5895" width="19.7109375" style="338" customWidth="1"/>
    <col min="5896" max="5896" width="18" style="338" customWidth="1"/>
    <col min="5897" max="5897" width="23.140625" style="338" customWidth="1"/>
    <col min="5898" max="5912" width="0" style="338" hidden="1" customWidth="1"/>
    <col min="5913" max="6144" width="9.140625" style="338"/>
    <col min="6145" max="6145" width="14.28515625" style="338" customWidth="1"/>
    <col min="6146" max="6146" width="13.85546875" style="338" customWidth="1"/>
    <col min="6147" max="6147" width="11.42578125" style="338" customWidth="1"/>
    <col min="6148" max="6148" width="27.85546875" style="338" customWidth="1"/>
    <col min="6149" max="6149" width="14.42578125" style="338" customWidth="1"/>
    <col min="6150" max="6150" width="21" style="338" customWidth="1"/>
    <col min="6151" max="6151" width="19.7109375" style="338" customWidth="1"/>
    <col min="6152" max="6152" width="18" style="338" customWidth="1"/>
    <col min="6153" max="6153" width="23.140625" style="338" customWidth="1"/>
    <col min="6154" max="6168" width="0" style="338" hidden="1" customWidth="1"/>
    <col min="6169" max="6400" width="9.140625" style="338"/>
    <col min="6401" max="6401" width="14.28515625" style="338" customWidth="1"/>
    <col min="6402" max="6402" width="13.85546875" style="338" customWidth="1"/>
    <col min="6403" max="6403" width="11.42578125" style="338" customWidth="1"/>
    <col min="6404" max="6404" width="27.85546875" style="338" customWidth="1"/>
    <col min="6405" max="6405" width="14.42578125" style="338" customWidth="1"/>
    <col min="6406" max="6406" width="21" style="338" customWidth="1"/>
    <col min="6407" max="6407" width="19.7109375" style="338" customWidth="1"/>
    <col min="6408" max="6408" width="18" style="338" customWidth="1"/>
    <col min="6409" max="6409" width="23.140625" style="338" customWidth="1"/>
    <col min="6410" max="6424" width="0" style="338" hidden="1" customWidth="1"/>
    <col min="6425" max="6656" width="9.140625" style="338"/>
    <col min="6657" max="6657" width="14.28515625" style="338" customWidth="1"/>
    <col min="6658" max="6658" width="13.85546875" style="338" customWidth="1"/>
    <col min="6659" max="6659" width="11.42578125" style="338" customWidth="1"/>
    <col min="6660" max="6660" width="27.85546875" style="338" customWidth="1"/>
    <col min="6661" max="6661" width="14.42578125" style="338" customWidth="1"/>
    <col min="6662" max="6662" width="21" style="338" customWidth="1"/>
    <col min="6663" max="6663" width="19.7109375" style="338" customWidth="1"/>
    <col min="6664" max="6664" width="18" style="338" customWidth="1"/>
    <col min="6665" max="6665" width="23.140625" style="338" customWidth="1"/>
    <col min="6666" max="6680" width="0" style="338" hidden="1" customWidth="1"/>
    <col min="6681" max="6912" width="9.140625" style="338"/>
    <col min="6913" max="6913" width="14.28515625" style="338" customWidth="1"/>
    <col min="6914" max="6914" width="13.85546875" style="338" customWidth="1"/>
    <col min="6915" max="6915" width="11.42578125" style="338" customWidth="1"/>
    <col min="6916" max="6916" width="27.85546875" style="338" customWidth="1"/>
    <col min="6917" max="6917" width="14.42578125" style="338" customWidth="1"/>
    <col min="6918" max="6918" width="21" style="338" customWidth="1"/>
    <col min="6919" max="6919" width="19.7109375" style="338" customWidth="1"/>
    <col min="6920" max="6920" width="18" style="338" customWidth="1"/>
    <col min="6921" max="6921" width="23.140625" style="338" customWidth="1"/>
    <col min="6922" max="6936" width="0" style="338" hidden="1" customWidth="1"/>
    <col min="6937" max="7168" width="9.140625" style="338"/>
    <col min="7169" max="7169" width="14.28515625" style="338" customWidth="1"/>
    <col min="7170" max="7170" width="13.85546875" style="338" customWidth="1"/>
    <col min="7171" max="7171" width="11.42578125" style="338" customWidth="1"/>
    <col min="7172" max="7172" width="27.85546875" style="338" customWidth="1"/>
    <col min="7173" max="7173" width="14.42578125" style="338" customWidth="1"/>
    <col min="7174" max="7174" width="21" style="338" customWidth="1"/>
    <col min="7175" max="7175" width="19.7109375" style="338" customWidth="1"/>
    <col min="7176" max="7176" width="18" style="338" customWidth="1"/>
    <col min="7177" max="7177" width="23.140625" style="338" customWidth="1"/>
    <col min="7178" max="7192" width="0" style="338" hidden="1" customWidth="1"/>
    <col min="7193" max="7424" width="9.140625" style="338"/>
    <col min="7425" max="7425" width="14.28515625" style="338" customWidth="1"/>
    <col min="7426" max="7426" width="13.85546875" style="338" customWidth="1"/>
    <col min="7427" max="7427" width="11.42578125" style="338" customWidth="1"/>
    <col min="7428" max="7428" width="27.85546875" style="338" customWidth="1"/>
    <col min="7429" max="7429" width="14.42578125" style="338" customWidth="1"/>
    <col min="7430" max="7430" width="21" style="338" customWidth="1"/>
    <col min="7431" max="7431" width="19.7109375" style="338" customWidth="1"/>
    <col min="7432" max="7432" width="18" style="338" customWidth="1"/>
    <col min="7433" max="7433" width="23.140625" style="338" customWidth="1"/>
    <col min="7434" max="7448" width="0" style="338" hidden="1" customWidth="1"/>
    <col min="7449" max="7680" width="9.140625" style="338"/>
    <col min="7681" max="7681" width="14.28515625" style="338" customWidth="1"/>
    <col min="7682" max="7682" width="13.85546875" style="338" customWidth="1"/>
    <col min="7683" max="7683" width="11.42578125" style="338" customWidth="1"/>
    <col min="7684" max="7684" width="27.85546875" style="338" customWidth="1"/>
    <col min="7685" max="7685" width="14.42578125" style="338" customWidth="1"/>
    <col min="7686" max="7686" width="21" style="338" customWidth="1"/>
    <col min="7687" max="7687" width="19.7109375" style="338" customWidth="1"/>
    <col min="7688" max="7688" width="18" style="338" customWidth="1"/>
    <col min="7689" max="7689" width="23.140625" style="338" customWidth="1"/>
    <col min="7690" max="7704" width="0" style="338" hidden="1" customWidth="1"/>
    <col min="7705" max="7936" width="9.140625" style="338"/>
    <col min="7937" max="7937" width="14.28515625" style="338" customWidth="1"/>
    <col min="7938" max="7938" width="13.85546875" style="338" customWidth="1"/>
    <col min="7939" max="7939" width="11.42578125" style="338" customWidth="1"/>
    <col min="7940" max="7940" width="27.85546875" style="338" customWidth="1"/>
    <col min="7941" max="7941" width="14.42578125" style="338" customWidth="1"/>
    <col min="7942" max="7942" width="21" style="338" customWidth="1"/>
    <col min="7943" max="7943" width="19.7109375" style="338" customWidth="1"/>
    <col min="7944" max="7944" width="18" style="338" customWidth="1"/>
    <col min="7945" max="7945" width="23.140625" style="338" customWidth="1"/>
    <col min="7946" max="7960" width="0" style="338" hidden="1" customWidth="1"/>
    <col min="7961" max="8192" width="9.140625" style="338"/>
    <col min="8193" max="8193" width="14.28515625" style="338" customWidth="1"/>
    <col min="8194" max="8194" width="13.85546875" style="338" customWidth="1"/>
    <col min="8195" max="8195" width="11.42578125" style="338" customWidth="1"/>
    <col min="8196" max="8196" width="27.85546875" style="338" customWidth="1"/>
    <col min="8197" max="8197" width="14.42578125" style="338" customWidth="1"/>
    <col min="8198" max="8198" width="21" style="338" customWidth="1"/>
    <col min="8199" max="8199" width="19.7109375" style="338" customWidth="1"/>
    <col min="8200" max="8200" width="18" style="338" customWidth="1"/>
    <col min="8201" max="8201" width="23.140625" style="338" customWidth="1"/>
    <col min="8202" max="8216" width="0" style="338" hidden="1" customWidth="1"/>
    <col min="8217" max="8448" width="9.140625" style="338"/>
    <col min="8449" max="8449" width="14.28515625" style="338" customWidth="1"/>
    <col min="8450" max="8450" width="13.85546875" style="338" customWidth="1"/>
    <col min="8451" max="8451" width="11.42578125" style="338" customWidth="1"/>
    <col min="8452" max="8452" width="27.85546875" style="338" customWidth="1"/>
    <col min="8453" max="8453" width="14.42578125" style="338" customWidth="1"/>
    <col min="8454" max="8454" width="21" style="338" customWidth="1"/>
    <col min="8455" max="8455" width="19.7109375" style="338" customWidth="1"/>
    <col min="8456" max="8456" width="18" style="338" customWidth="1"/>
    <col min="8457" max="8457" width="23.140625" style="338" customWidth="1"/>
    <col min="8458" max="8472" width="0" style="338" hidden="1" customWidth="1"/>
    <col min="8473" max="8704" width="9.140625" style="338"/>
    <col min="8705" max="8705" width="14.28515625" style="338" customWidth="1"/>
    <col min="8706" max="8706" width="13.85546875" style="338" customWidth="1"/>
    <col min="8707" max="8707" width="11.42578125" style="338" customWidth="1"/>
    <col min="8708" max="8708" width="27.85546875" style="338" customWidth="1"/>
    <col min="8709" max="8709" width="14.42578125" style="338" customWidth="1"/>
    <col min="8710" max="8710" width="21" style="338" customWidth="1"/>
    <col min="8711" max="8711" width="19.7109375" style="338" customWidth="1"/>
    <col min="8712" max="8712" width="18" style="338" customWidth="1"/>
    <col min="8713" max="8713" width="23.140625" style="338" customWidth="1"/>
    <col min="8714" max="8728" width="0" style="338" hidden="1" customWidth="1"/>
    <col min="8729" max="8960" width="9.140625" style="338"/>
    <col min="8961" max="8961" width="14.28515625" style="338" customWidth="1"/>
    <col min="8962" max="8962" width="13.85546875" style="338" customWidth="1"/>
    <col min="8963" max="8963" width="11.42578125" style="338" customWidth="1"/>
    <col min="8964" max="8964" width="27.85546875" style="338" customWidth="1"/>
    <col min="8965" max="8965" width="14.42578125" style="338" customWidth="1"/>
    <col min="8966" max="8966" width="21" style="338" customWidth="1"/>
    <col min="8967" max="8967" width="19.7109375" style="338" customWidth="1"/>
    <col min="8968" max="8968" width="18" style="338" customWidth="1"/>
    <col min="8969" max="8969" width="23.140625" style="338" customWidth="1"/>
    <col min="8970" max="8984" width="0" style="338" hidden="1" customWidth="1"/>
    <col min="8985" max="9216" width="9.140625" style="338"/>
    <col min="9217" max="9217" width="14.28515625" style="338" customWidth="1"/>
    <col min="9218" max="9218" width="13.85546875" style="338" customWidth="1"/>
    <col min="9219" max="9219" width="11.42578125" style="338" customWidth="1"/>
    <col min="9220" max="9220" width="27.85546875" style="338" customWidth="1"/>
    <col min="9221" max="9221" width="14.42578125" style="338" customWidth="1"/>
    <col min="9222" max="9222" width="21" style="338" customWidth="1"/>
    <col min="9223" max="9223" width="19.7109375" style="338" customWidth="1"/>
    <col min="9224" max="9224" width="18" style="338" customWidth="1"/>
    <col min="9225" max="9225" width="23.140625" style="338" customWidth="1"/>
    <col min="9226" max="9240" width="0" style="338" hidden="1" customWidth="1"/>
    <col min="9241" max="9472" width="9.140625" style="338"/>
    <col min="9473" max="9473" width="14.28515625" style="338" customWidth="1"/>
    <col min="9474" max="9474" width="13.85546875" style="338" customWidth="1"/>
    <col min="9475" max="9475" width="11.42578125" style="338" customWidth="1"/>
    <col min="9476" max="9476" width="27.85546875" style="338" customWidth="1"/>
    <col min="9477" max="9477" width="14.42578125" style="338" customWidth="1"/>
    <col min="9478" max="9478" width="21" style="338" customWidth="1"/>
    <col min="9479" max="9479" width="19.7109375" style="338" customWidth="1"/>
    <col min="9480" max="9480" width="18" style="338" customWidth="1"/>
    <col min="9481" max="9481" width="23.140625" style="338" customWidth="1"/>
    <col min="9482" max="9496" width="0" style="338" hidden="1" customWidth="1"/>
    <col min="9497" max="9728" width="9.140625" style="338"/>
    <col min="9729" max="9729" width="14.28515625" style="338" customWidth="1"/>
    <col min="9730" max="9730" width="13.85546875" style="338" customWidth="1"/>
    <col min="9731" max="9731" width="11.42578125" style="338" customWidth="1"/>
    <col min="9732" max="9732" width="27.85546875" style="338" customWidth="1"/>
    <col min="9733" max="9733" width="14.42578125" style="338" customWidth="1"/>
    <col min="9734" max="9734" width="21" style="338" customWidth="1"/>
    <col min="9735" max="9735" width="19.7109375" style="338" customWidth="1"/>
    <col min="9736" max="9736" width="18" style="338" customWidth="1"/>
    <col min="9737" max="9737" width="23.140625" style="338" customWidth="1"/>
    <col min="9738" max="9752" width="0" style="338" hidden="1" customWidth="1"/>
    <col min="9753" max="9984" width="9.140625" style="338"/>
    <col min="9985" max="9985" width="14.28515625" style="338" customWidth="1"/>
    <col min="9986" max="9986" width="13.85546875" style="338" customWidth="1"/>
    <col min="9987" max="9987" width="11.42578125" style="338" customWidth="1"/>
    <col min="9988" max="9988" width="27.85546875" style="338" customWidth="1"/>
    <col min="9989" max="9989" width="14.42578125" style="338" customWidth="1"/>
    <col min="9990" max="9990" width="21" style="338" customWidth="1"/>
    <col min="9991" max="9991" width="19.7109375" style="338" customWidth="1"/>
    <col min="9992" max="9992" width="18" style="338" customWidth="1"/>
    <col min="9993" max="9993" width="23.140625" style="338" customWidth="1"/>
    <col min="9994" max="10008" width="0" style="338" hidden="1" customWidth="1"/>
    <col min="10009" max="10240" width="9.140625" style="338"/>
    <col min="10241" max="10241" width="14.28515625" style="338" customWidth="1"/>
    <col min="10242" max="10242" width="13.85546875" style="338" customWidth="1"/>
    <col min="10243" max="10243" width="11.42578125" style="338" customWidth="1"/>
    <col min="10244" max="10244" width="27.85546875" style="338" customWidth="1"/>
    <col min="10245" max="10245" width="14.42578125" style="338" customWidth="1"/>
    <col min="10246" max="10246" width="21" style="338" customWidth="1"/>
    <col min="10247" max="10247" width="19.7109375" style="338" customWidth="1"/>
    <col min="10248" max="10248" width="18" style="338" customWidth="1"/>
    <col min="10249" max="10249" width="23.140625" style="338" customWidth="1"/>
    <col min="10250" max="10264" width="0" style="338" hidden="1" customWidth="1"/>
    <col min="10265" max="10496" width="9.140625" style="338"/>
    <col min="10497" max="10497" width="14.28515625" style="338" customWidth="1"/>
    <col min="10498" max="10498" width="13.85546875" style="338" customWidth="1"/>
    <col min="10499" max="10499" width="11.42578125" style="338" customWidth="1"/>
    <col min="10500" max="10500" width="27.85546875" style="338" customWidth="1"/>
    <col min="10501" max="10501" width="14.42578125" style="338" customWidth="1"/>
    <col min="10502" max="10502" width="21" style="338" customWidth="1"/>
    <col min="10503" max="10503" width="19.7109375" style="338" customWidth="1"/>
    <col min="10504" max="10504" width="18" style="338" customWidth="1"/>
    <col min="10505" max="10505" width="23.140625" style="338" customWidth="1"/>
    <col min="10506" max="10520" width="0" style="338" hidden="1" customWidth="1"/>
    <col min="10521" max="10752" width="9.140625" style="338"/>
    <col min="10753" max="10753" width="14.28515625" style="338" customWidth="1"/>
    <col min="10754" max="10754" width="13.85546875" style="338" customWidth="1"/>
    <col min="10755" max="10755" width="11.42578125" style="338" customWidth="1"/>
    <col min="10756" max="10756" width="27.85546875" style="338" customWidth="1"/>
    <col min="10757" max="10757" width="14.42578125" style="338" customWidth="1"/>
    <col min="10758" max="10758" width="21" style="338" customWidth="1"/>
    <col min="10759" max="10759" width="19.7109375" style="338" customWidth="1"/>
    <col min="10760" max="10760" width="18" style="338" customWidth="1"/>
    <col min="10761" max="10761" width="23.140625" style="338" customWidth="1"/>
    <col min="10762" max="10776" width="0" style="338" hidden="1" customWidth="1"/>
    <col min="10777" max="11008" width="9.140625" style="338"/>
    <col min="11009" max="11009" width="14.28515625" style="338" customWidth="1"/>
    <col min="11010" max="11010" width="13.85546875" style="338" customWidth="1"/>
    <col min="11011" max="11011" width="11.42578125" style="338" customWidth="1"/>
    <col min="11012" max="11012" width="27.85546875" style="338" customWidth="1"/>
    <col min="11013" max="11013" width="14.42578125" style="338" customWidth="1"/>
    <col min="11014" max="11014" width="21" style="338" customWidth="1"/>
    <col min="11015" max="11015" width="19.7109375" style="338" customWidth="1"/>
    <col min="11016" max="11016" width="18" style="338" customWidth="1"/>
    <col min="11017" max="11017" width="23.140625" style="338" customWidth="1"/>
    <col min="11018" max="11032" width="0" style="338" hidden="1" customWidth="1"/>
    <col min="11033" max="11264" width="9.140625" style="338"/>
    <col min="11265" max="11265" width="14.28515625" style="338" customWidth="1"/>
    <col min="11266" max="11266" width="13.85546875" style="338" customWidth="1"/>
    <col min="11267" max="11267" width="11.42578125" style="338" customWidth="1"/>
    <col min="11268" max="11268" width="27.85546875" style="338" customWidth="1"/>
    <col min="11269" max="11269" width="14.42578125" style="338" customWidth="1"/>
    <col min="11270" max="11270" width="21" style="338" customWidth="1"/>
    <col min="11271" max="11271" width="19.7109375" style="338" customWidth="1"/>
    <col min="11272" max="11272" width="18" style="338" customWidth="1"/>
    <col min="11273" max="11273" width="23.140625" style="338" customWidth="1"/>
    <col min="11274" max="11288" width="0" style="338" hidden="1" customWidth="1"/>
    <col min="11289" max="11520" width="9.140625" style="338"/>
    <col min="11521" max="11521" width="14.28515625" style="338" customWidth="1"/>
    <col min="11522" max="11522" width="13.85546875" style="338" customWidth="1"/>
    <col min="11523" max="11523" width="11.42578125" style="338" customWidth="1"/>
    <col min="11524" max="11524" width="27.85546875" style="338" customWidth="1"/>
    <col min="11525" max="11525" width="14.42578125" style="338" customWidth="1"/>
    <col min="11526" max="11526" width="21" style="338" customWidth="1"/>
    <col min="11527" max="11527" width="19.7109375" style="338" customWidth="1"/>
    <col min="11528" max="11528" width="18" style="338" customWidth="1"/>
    <col min="11529" max="11529" width="23.140625" style="338" customWidth="1"/>
    <col min="11530" max="11544" width="0" style="338" hidden="1" customWidth="1"/>
    <col min="11545" max="11776" width="9.140625" style="338"/>
    <col min="11777" max="11777" width="14.28515625" style="338" customWidth="1"/>
    <col min="11778" max="11778" width="13.85546875" style="338" customWidth="1"/>
    <col min="11779" max="11779" width="11.42578125" style="338" customWidth="1"/>
    <col min="11780" max="11780" width="27.85546875" style="338" customWidth="1"/>
    <col min="11781" max="11781" width="14.42578125" style="338" customWidth="1"/>
    <col min="11782" max="11782" width="21" style="338" customWidth="1"/>
    <col min="11783" max="11783" width="19.7109375" style="338" customWidth="1"/>
    <col min="11784" max="11784" width="18" style="338" customWidth="1"/>
    <col min="11785" max="11785" width="23.140625" style="338" customWidth="1"/>
    <col min="11786" max="11800" width="0" style="338" hidden="1" customWidth="1"/>
    <col min="11801" max="12032" width="9.140625" style="338"/>
    <col min="12033" max="12033" width="14.28515625" style="338" customWidth="1"/>
    <col min="12034" max="12034" width="13.85546875" style="338" customWidth="1"/>
    <col min="12035" max="12035" width="11.42578125" style="338" customWidth="1"/>
    <col min="12036" max="12036" width="27.85546875" style="338" customWidth="1"/>
    <col min="12037" max="12037" width="14.42578125" style="338" customWidth="1"/>
    <col min="12038" max="12038" width="21" style="338" customWidth="1"/>
    <col min="12039" max="12039" width="19.7109375" style="338" customWidth="1"/>
    <col min="12040" max="12040" width="18" style="338" customWidth="1"/>
    <col min="12041" max="12041" width="23.140625" style="338" customWidth="1"/>
    <col min="12042" max="12056" width="0" style="338" hidden="1" customWidth="1"/>
    <col min="12057" max="12288" width="9.140625" style="338"/>
    <col min="12289" max="12289" width="14.28515625" style="338" customWidth="1"/>
    <col min="12290" max="12290" width="13.85546875" style="338" customWidth="1"/>
    <col min="12291" max="12291" width="11.42578125" style="338" customWidth="1"/>
    <col min="12292" max="12292" width="27.85546875" style="338" customWidth="1"/>
    <col min="12293" max="12293" width="14.42578125" style="338" customWidth="1"/>
    <col min="12294" max="12294" width="21" style="338" customWidth="1"/>
    <col min="12295" max="12295" width="19.7109375" style="338" customWidth="1"/>
    <col min="12296" max="12296" width="18" style="338" customWidth="1"/>
    <col min="12297" max="12297" width="23.140625" style="338" customWidth="1"/>
    <col min="12298" max="12312" width="0" style="338" hidden="1" customWidth="1"/>
    <col min="12313" max="12544" width="9.140625" style="338"/>
    <col min="12545" max="12545" width="14.28515625" style="338" customWidth="1"/>
    <col min="12546" max="12546" width="13.85546875" style="338" customWidth="1"/>
    <col min="12547" max="12547" width="11.42578125" style="338" customWidth="1"/>
    <col min="12548" max="12548" width="27.85546875" style="338" customWidth="1"/>
    <col min="12549" max="12549" width="14.42578125" style="338" customWidth="1"/>
    <col min="12550" max="12550" width="21" style="338" customWidth="1"/>
    <col min="12551" max="12551" width="19.7109375" style="338" customWidth="1"/>
    <col min="12552" max="12552" width="18" style="338" customWidth="1"/>
    <col min="12553" max="12553" width="23.140625" style="338" customWidth="1"/>
    <col min="12554" max="12568" width="0" style="338" hidden="1" customWidth="1"/>
    <col min="12569" max="12800" width="9.140625" style="338"/>
    <col min="12801" max="12801" width="14.28515625" style="338" customWidth="1"/>
    <col min="12802" max="12802" width="13.85546875" style="338" customWidth="1"/>
    <col min="12803" max="12803" width="11.42578125" style="338" customWidth="1"/>
    <col min="12804" max="12804" width="27.85546875" style="338" customWidth="1"/>
    <col min="12805" max="12805" width="14.42578125" style="338" customWidth="1"/>
    <col min="12806" max="12806" width="21" style="338" customWidth="1"/>
    <col min="12807" max="12807" width="19.7109375" style="338" customWidth="1"/>
    <col min="12808" max="12808" width="18" style="338" customWidth="1"/>
    <col min="12809" max="12809" width="23.140625" style="338" customWidth="1"/>
    <col min="12810" max="12824" width="0" style="338" hidden="1" customWidth="1"/>
    <col min="12825" max="13056" width="9.140625" style="338"/>
    <col min="13057" max="13057" width="14.28515625" style="338" customWidth="1"/>
    <col min="13058" max="13058" width="13.85546875" style="338" customWidth="1"/>
    <col min="13059" max="13059" width="11.42578125" style="338" customWidth="1"/>
    <col min="13060" max="13060" width="27.85546875" style="338" customWidth="1"/>
    <col min="13061" max="13061" width="14.42578125" style="338" customWidth="1"/>
    <col min="13062" max="13062" width="21" style="338" customWidth="1"/>
    <col min="13063" max="13063" width="19.7109375" style="338" customWidth="1"/>
    <col min="13064" max="13064" width="18" style="338" customWidth="1"/>
    <col min="13065" max="13065" width="23.140625" style="338" customWidth="1"/>
    <col min="13066" max="13080" width="0" style="338" hidden="1" customWidth="1"/>
    <col min="13081" max="13312" width="9.140625" style="338"/>
    <col min="13313" max="13313" width="14.28515625" style="338" customWidth="1"/>
    <col min="13314" max="13314" width="13.85546875" style="338" customWidth="1"/>
    <col min="13315" max="13315" width="11.42578125" style="338" customWidth="1"/>
    <col min="13316" max="13316" width="27.85546875" style="338" customWidth="1"/>
    <col min="13317" max="13317" width="14.42578125" style="338" customWidth="1"/>
    <col min="13318" max="13318" width="21" style="338" customWidth="1"/>
    <col min="13319" max="13319" width="19.7109375" style="338" customWidth="1"/>
    <col min="13320" max="13320" width="18" style="338" customWidth="1"/>
    <col min="13321" max="13321" width="23.140625" style="338" customWidth="1"/>
    <col min="13322" max="13336" width="0" style="338" hidden="1" customWidth="1"/>
    <col min="13337" max="13568" width="9.140625" style="338"/>
    <col min="13569" max="13569" width="14.28515625" style="338" customWidth="1"/>
    <col min="13570" max="13570" width="13.85546875" style="338" customWidth="1"/>
    <col min="13571" max="13571" width="11.42578125" style="338" customWidth="1"/>
    <col min="13572" max="13572" width="27.85546875" style="338" customWidth="1"/>
    <col min="13573" max="13573" width="14.42578125" style="338" customWidth="1"/>
    <col min="13574" max="13574" width="21" style="338" customWidth="1"/>
    <col min="13575" max="13575" width="19.7109375" style="338" customWidth="1"/>
    <col min="13576" max="13576" width="18" style="338" customWidth="1"/>
    <col min="13577" max="13577" width="23.140625" style="338" customWidth="1"/>
    <col min="13578" max="13592" width="0" style="338" hidden="1" customWidth="1"/>
    <col min="13593" max="13824" width="9.140625" style="338"/>
    <col min="13825" max="13825" width="14.28515625" style="338" customWidth="1"/>
    <col min="13826" max="13826" width="13.85546875" style="338" customWidth="1"/>
    <col min="13827" max="13827" width="11.42578125" style="338" customWidth="1"/>
    <col min="13828" max="13828" width="27.85546875" style="338" customWidth="1"/>
    <col min="13829" max="13829" width="14.42578125" style="338" customWidth="1"/>
    <col min="13830" max="13830" width="21" style="338" customWidth="1"/>
    <col min="13831" max="13831" width="19.7109375" style="338" customWidth="1"/>
    <col min="13832" max="13832" width="18" style="338" customWidth="1"/>
    <col min="13833" max="13833" width="23.140625" style="338" customWidth="1"/>
    <col min="13834" max="13848" width="0" style="338" hidden="1" customWidth="1"/>
    <col min="13849" max="14080" width="9.140625" style="338"/>
    <col min="14081" max="14081" width="14.28515625" style="338" customWidth="1"/>
    <col min="14082" max="14082" width="13.85546875" style="338" customWidth="1"/>
    <col min="14083" max="14083" width="11.42578125" style="338" customWidth="1"/>
    <col min="14084" max="14084" width="27.85546875" style="338" customWidth="1"/>
    <col min="14085" max="14085" width="14.42578125" style="338" customWidth="1"/>
    <col min="14086" max="14086" width="21" style="338" customWidth="1"/>
    <col min="14087" max="14087" width="19.7109375" style="338" customWidth="1"/>
    <col min="14088" max="14088" width="18" style="338" customWidth="1"/>
    <col min="14089" max="14089" width="23.140625" style="338" customWidth="1"/>
    <col min="14090" max="14104" width="0" style="338" hidden="1" customWidth="1"/>
    <col min="14105" max="14336" width="9.140625" style="338"/>
    <col min="14337" max="14337" width="14.28515625" style="338" customWidth="1"/>
    <col min="14338" max="14338" width="13.85546875" style="338" customWidth="1"/>
    <col min="14339" max="14339" width="11.42578125" style="338" customWidth="1"/>
    <col min="14340" max="14340" width="27.85546875" style="338" customWidth="1"/>
    <col min="14341" max="14341" width="14.42578125" style="338" customWidth="1"/>
    <col min="14342" max="14342" width="21" style="338" customWidth="1"/>
    <col min="14343" max="14343" width="19.7109375" style="338" customWidth="1"/>
    <col min="14344" max="14344" width="18" style="338" customWidth="1"/>
    <col min="14345" max="14345" width="23.140625" style="338" customWidth="1"/>
    <col min="14346" max="14360" width="0" style="338" hidden="1" customWidth="1"/>
    <col min="14361" max="14592" width="9.140625" style="338"/>
    <col min="14593" max="14593" width="14.28515625" style="338" customWidth="1"/>
    <col min="14594" max="14594" width="13.85546875" style="338" customWidth="1"/>
    <col min="14595" max="14595" width="11.42578125" style="338" customWidth="1"/>
    <col min="14596" max="14596" width="27.85546875" style="338" customWidth="1"/>
    <col min="14597" max="14597" width="14.42578125" style="338" customWidth="1"/>
    <col min="14598" max="14598" width="21" style="338" customWidth="1"/>
    <col min="14599" max="14599" width="19.7109375" style="338" customWidth="1"/>
    <col min="14600" max="14600" width="18" style="338" customWidth="1"/>
    <col min="14601" max="14601" width="23.140625" style="338" customWidth="1"/>
    <col min="14602" max="14616" width="0" style="338" hidden="1" customWidth="1"/>
    <col min="14617" max="14848" width="9.140625" style="338"/>
    <col min="14849" max="14849" width="14.28515625" style="338" customWidth="1"/>
    <col min="14850" max="14850" width="13.85546875" style="338" customWidth="1"/>
    <col min="14851" max="14851" width="11.42578125" style="338" customWidth="1"/>
    <col min="14852" max="14852" width="27.85546875" style="338" customWidth="1"/>
    <col min="14853" max="14853" width="14.42578125" style="338" customWidth="1"/>
    <col min="14854" max="14854" width="21" style="338" customWidth="1"/>
    <col min="14855" max="14855" width="19.7109375" style="338" customWidth="1"/>
    <col min="14856" max="14856" width="18" style="338" customWidth="1"/>
    <col min="14857" max="14857" width="23.140625" style="338" customWidth="1"/>
    <col min="14858" max="14872" width="0" style="338" hidden="1" customWidth="1"/>
    <col min="14873" max="15104" width="9.140625" style="338"/>
    <col min="15105" max="15105" width="14.28515625" style="338" customWidth="1"/>
    <col min="15106" max="15106" width="13.85546875" style="338" customWidth="1"/>
    <col min="15107" max="15107" width="11.42578125" style="338" customWidth="1"/>
    <col min="15108" max="15108" width="27.85546875" style="338" customWidth="1"/>
    <col min="15109" max="15109" width="14.42578125" style="338" customWidth="1"/>
    <col min="15110" max="15110" width="21" style="338" customWidth="1"/>
    <col min="15111" max="15111" width="19.7109375" style="338" customWidth="1"/>
    <col min="15112" max="15112" width="18" style="338" customWidth="1"/>
    <col min="15113" max="15113" width="23.140625" style="338" customWidth="1"/>
    <col min="15114" max="15128" width="0" style="338" hidden="1" customWidth="1"/>
    <col min="15129" max="15360" width="9.140625" style="338"/>
    <col min="15361" max="15361" width="14.28515625" style="338" customWidth="1"/>
    <col min="15362" max="15362" width="13.85546875" style="338" customWidth="1"/>
    <col min="15363" max="15363" width="11.42578125" style="338" customWidth="1"/>
    <col min="15364" max="15364" width="27.85546875" style="338" customWidth="1"/>
    <col min="15365" max="15365" width="14.42578125" style="338" customWidth="1"/>
    <col min="15366" max="15366" width="21" style="338" customWidth="1"/>
    <col min="15367" max="15367" width="19.7109375" style="338" customWidth="1"/>
    <col min="15368" max="15368" width="18" style="338" customWidth="1"/>
    <col min="15369" max="15369" width="23.140625" style="338" customWidth="1"/>
    <col min="15370" max="15384" width="0" style="338" hidden="1" customWidth="1"/>
    <col min="15385" max="15616" width="9.140625" style="338"/>
    <col min="15617" max="15617" width="14.28515625" style="338" customWidth="1"/>
    <col min="15618" max="15618" width="13.85546875" style="338" customWidth="1"/>
    <col min="15619" max="15619" width="11.42578125" style="338" customWidth="1"/>
    <col min="15620" max="15620" width="27.85546875" style="338" customWidth="1"/>
    <col min="15621" max="15621" width="14.42578125" style="338" customWidth="1"/>
    <col min="15622" max="15622" width="21" style="338" customWidth="1"/>
    <col min="15623" max="15623" width="19.7109375" style="338" customWidth="1"/>
    <col min="15624" max="15624" width="18" style="338" customWidth="1"/>
    <col min="15625" max="15625" width="23.140625" style="338" customWidth="1"/>
    <col min="15626" max="15640" width="0" style="338" hidden="1" customWidth="1"/>
    <col min="15641" max="15872" width="9.140625" style="338"/>
    <col min="15873" max="15873" width="14.28515625" style="338" customWidth="1"/>
    <col min="15874" max="15874" width="13.85546875" style="338" customWidth="1"/>
    <col min="15875" max="15875" width="11.42578125" style="338" customWidth="1"/>
    <col min="15876" max="15876" width="27.85546875" style="338" customWidth="1"/>
    <col min="15877" max="15877" width="14.42578125" style="338" customWidth="1"/>
    <col min="15878" max="15878" width="21" style="338" customWidth="1"/>
    <col min="15879" max="15879" width="19.7109375" style="338" customWidth="1"/>
    <col min="15880" max="15880" width="18" style="338" customWidth="1"/>
    <col min="15881" max="15881" width="23.140625" style="338" customWidth="1"/>
    <col min="15882" max="15896" width="0" style="338" hidden="1" customWidth="1"/>
    <col min="15897" max="16128" width="9.140625" style="338"/>
    <col min="16129" max="16129" width="14.28515625" style="338" customWidth="1"/>
    <col min="16130" max="16130" width="13.85546875" style="338" customWidth="1"/>
    <col min="16131" max="16131" width="11.42578125" style="338" customWidth="1"/>
    <col min="16132" max="16132" width="27.85546875" style="338" customWidth="1"/>
    <col min="16133" max="16133" width="14.42578125" style="338" customWidth="1"/>
    <col min="16134" max="16134" width="21" style="338" customWidth="1"/>
    <col min="16135" max="16135" width="19.7109375" style="338" customWidth="1"/>
    <col min="16136" max="16136" width="18" style="338" customWidth="1"/>
    <col min="16137" max="16137" width="23.140625" style="338" customWidth="1"/>
    <col min="16138" max="16152" width="0" style="338" hidden="1" customWidth="1"/>
    <col min="16153" max="16384" width="9.140625" style="338"/>
  </cols>
  <sheetData>
    <row r="1" spans="1:9" ht="24" customHeight="1">
      <c r="A1" s="377" t="str">
        <f>'Attach 3(JV)'!A1:D1</f>
        <v>Specification No. : 5002002361/TRANSFORMER/DOM/A00 - CC CS -1</v>
      </c>
      <c r="B1" s="395"/>
      <c r="C1" s="395"/>
      <c r="D1" s="395"/>
      <c r="E1" s="395"/>
      <c r="F1" s="395"/>
      <c r="G1" s="395"/>
      <c r="H1" s="336"/>
      <c r="I1" s="336" t="str">
        <f>"Attachment-3(QR) " &amp; '[14]Attach 3(JV)'!AU1</f>
        <v xml:space="preserve">Attachment-3(QR) </v>
      </c>
    </row>
    <row r="2" spans="1:9" ht="15.75" customHeight="1"/>
    <row r="3" spans="1:9" ht="87" customHeight="1">
      <c r="A3" s="1270" t="str">
        <f>'Attach 3(JV)'!A3:E3</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 s="1270"/>
      <c r="C3" s="1270"/>
      <c r="D3" s="1270"/>
      <c r="E3" s="1270"/>
      <c r="F3" s="1270"/>
      <c r="G3" s="1270"/>
      <c r="H3" s="1270"/>
      <c r="I3" s="1270"/>
    </row>
    <row r="5" spans="1:9" ht="21.75" customHeight="1">
      <c r="A5" s="1216" t="s">
        <v>350</v>
      </c>
      <c r="B5" s="1216"/>
      <c r="C5" s="1216"/>
      <c r="D5" s="1216"/>
      <c r="E5" s="1216"/>
      <c r="F5" s="1216"/>
      <c r="G5" s="1216"/>
      <c r="H5" s="1216"/>
      <c r="I5" s="1216"/>
    </row>
    <row r="7" spans="1:9" ht="16.5">
      <c r="A7" s="343" t="str">
        <f>'Attach 3(JV)'!A7</f>
        <v>Bidder’s Name and Address  :</v>
      </c>
      <c r="F7" s="346"/>
      <c r="H7" s="758" t="str">
        <f>'[15]Attach 3(JV)'!E7</f>
        <v>To:</v>
      </c>
    </row>
    <row r="8" spans="1:9" ht="32.25" customHeight="1">
      <c r="A8" s="1217" t="str">
        <f>IF('[16]Names of Bidder'!D6= "JV (Joint Venture)", "JV of " &amp; Z8, "")</f>
        <v/>
      </c>
      <c r="B8" s="1217"/>
      <c r="C8" s="1217"/>
      <c r="D8" s="1217"/>
      <c r="F8" s="473"/>
      <c r="H8" s="375" t="str">
        <f>'[15]Attach 3(JV)'!E8</f>
        <v>Contract Services</v>
      </c>
    </row>
    <row r="9" spans="1:9" ht="18" customHeight="1">
      <c r="A9" s="343" t="s">
        <v>584</v>
      </c>
      <c r="B9" s="1218">
        <f>'Attach 3(JV)'!B9:D9</f>
        <v>0</v>
      </c>
      <c r="C9" s="1218"/>
      <c r="F9" s="473"/>
      <c r="H9" s="375" t="str">
        <f>'[15]Attach 3(JV)'!E9</f>
        <v>Power Grid Corporation of India Ltd.,</v>
      </c>
    </row>
    <row r="10" spans="1:9" ht="18" customHeight="1">
      <c r="A10" s="343" t="s">
        <v>585</v>
      </c>
      <c r="B10" s="1218">
        <f>'Attach 3(JV)'!B10:D10</f>
        <v>0</v>
      </c>
      <c r="C10" s="1218"/>
      <c r="F10" s="473"/>
      <c r="H10" s="375" t="str">
        <f>'[15]Attach 3(JV)'!E10</f>
        <v>"Saudamini", Plot No. 2, Sector 29</v>
      </c>
    </row>
    <row r="11" spans="1:9" ht="17.25" customHeight="1">
      <c r="B11" s="1218">
        <f>'Attach 3(JV)'!B11:D11</f>
        <v>0</v>
      </c>
      <c r="C11" s="1218"/>
      <c r="F11" s="473"/>
      <c r="H11" s="375" t="str">
        <f>'[15]Attach 3(JV)'!E11</f>
        <v>Gurgaon (Haryana) - 122001</v>
      </c>
    </row>
    <row r="12" spans="1:9" ht="18" customHeight="1">
      <c r="B12" s="1218">
        <f>'Attach 3(JV)'!B12:D12</f>
        <v>0</v>
      </c>
      <c r="C12" s="1218"/>
    </row>
    <row r="14" spans="1:9">
      <c r="A14" s="338" t="s">
        <v>340</v>
      </c>
    </row>
    <row r="16" spans="1:9" ht="96.75" customHeight="1">
      <c r="A16" s="1134" t="s">
        <v>586</v>
      </c>
      <c r="B16" s="1134"/>
      <c r="C16" s="1134"/>
      <c r="D16" s="1134"/>
      <c r="E16" s="1134"/>
      <c r="F16" s="1134"/>
      <c r="G16" s="1134"/>
      <c r="H16" s="1134"/>
      <c r="I16" s="1134"/>
    </row>
    <row r="17" spans="1:13" ht="9.75" customHeight="1"/>
    <row r="18" spans="1:13" ht="17.25" customHeight="1">
      <c r="A18" s="474" t="s">
        <v>587</v>
      </c>
      <c r="B18" s="1134" t="s">
        <v>588</v>
      </c>
      <c r="C18" s="1134"/>
      <c r="D18" s="1134"/>
      <c r="E18" s="1134"/>
      <c r="F18" s="1134"/>
      <c r="G18" s="475"/>
      <c r="H18" s="475"/>
      <c r="M18" s="476"/>
    </row>
    <row r="19" spans="1:13" ht="17.25" hidden="1" customHeight="1">
      <c r="A19" s="474" t="s">
        <v>587</v>
      </c>
      <c r="B19" s="1134" t="s">
        <v>589</v>
      </c>
      <c r="C19" s="1134"/>
      <c r="D19" s="1134"/>
      <c r="E19" s="1134"/>
      <c r="F19" s="1134"/>
      <c r="G19" s="1134"/>
      <c r="H19" s="1134"/>
      <c r="M19" s="476"/>
    </row>
    <row r="20" spans="1:13" ht="16.5" hidden="1">
      <c r="A20" s="477" t="s">
        <v>17</v>
      </c>
      <c r="B20" s="1213">
        <f>'[15]Name of Bidder'!C13</f>
        <v>0</v>
      </c>
      <c r="C20" s="1213"/>
      <c r="D20" s="1213"/>
      <c r="E20" s="1213"/>
      <c r="F20" s="1213"/>
      <c r="G20" s="1213"/>
      <c r="H20" s="1213"/>
      <c r="M20" s="390">
        <f>'[15]Name of Bidder'!F6</f>
        <v>2</v>
      </c>
    </row>
    <row r="21" spans="1:13" ht="16.5" hidden="1">
      <c r="A21" s="477" t="s">
        <v>26</v>
      </c>
      <c r="B21" s="1213">
        <f>'[15]Name of Bidder'!C18</f>
        <v>0</v>
      </c>
      <c r="C21" s="1213"/>
      <c r="D21" s="1213"/>
      <c r="E21" s="1213"/>
      <c r="F21" s="1213"/>
      <c r="G21" s="1213"/>
      <c r="H21" s="1213"/>
      <c r="M21" s="390" t="str">
        <f>'[15]Name of Bidder'!F8</f>
        <v>2 or more</v>
      </c>
    </row>
    <row r="22" spans="1:13" ht="17.25" hidden="1" customHeight="1">
      <c r="A22" s="477" t="s">
        <v>472</v>
      </c>
      <c r="B22" s="1213">
        <f>'[15]Name of Bidder'!C23</f>
        <v>0</v>
      </c>
      <c r="C22" s="1213"/>
      <c r="D22" s="1213"/>
      <c r="E22" s="1213"/>
      <c r="F22" s="1213"/>
      <c r="G22" s="1213"/>
      <c r="H22" s="1213"/>
      <c r="I22" s="732"/>
    </row>
    <row r="23" spans="1:13" ht="15.75" hidden="1" customHeight="1">
      <c r="B23" s="709" t="s">
        <v>590</v>
      </c>
    </row>
    <row r="24" spans="1:13" ht="15.75" customHeight="1">
      <c r="A24" s="710"/>
    </row>
    <row r="25" spans="1:13" ht="25.5" hidden="1" customHeight="1">
      <c r="A25" s="1134" t="s">
        <v>591</v>
      </c>
      <c r="B25" s="1134"/>
      <c r="C25" s="1134"/>
      <c r="D25" s="1134"/>
      <c r="E25" s="1134"/>
      <c r="F25" s="1134"/>
      <c r="G25" s="1134"/>
      <c r="H25" s="1134"/>
    </row>
    <row r="26" spans="1:13" ht="8.25" customHeight="1">
      <c r="A26" s="761"/>
      <c r="B26" s="761"/>
      <c r="C26" s="761"/>
      <c r="D26" s="761"/>
      <c r="E26" s="761"/>
      <c r="F26" s="761"/>
      <c r="G26" s="761"/>
      <c r="H26" s="761"/>
    </row>
    <row r="27" spans="1:13" ht="43.5" customHeight="1">
      <c r="A27" s="1136" t="s">
        <v>592</v>
      </c>
      <c r="B27" s="1136"/>
      <c r="C27" s="1136"/>
      <c r="D27" s="1136"/>
      <c r="E27" s="1136"/>
      <c r="F27" s="1136"/>
      <c r="G27" s="1136"/>
      <c r="H27" s="1136"/>
      <c r="I27" s="732"/>
    </row>
    <row r="28" spans="1:13" ht="26.25" customHeight="1">
      <c r="A28" s="481" t="s">
        <v>593</v>
      </c>
      <c r="B28" s="1135" t="s">
        <v>594</v>
      </c>
      <c r="C28" s="1135"/>
      <c r="D28" s="1135"/>
      <c r="E28" s="1135"/>
      <c r="F28" s="1135"/>
      <c r="G28" s="1135"/>
      <c r="H28" s="1135"/>
      <c r="I28" s="732"/>
    </row>
    <row r="29" spans="1:13" ht="26.25" customHeight="1">
      <c r="A29" s="482" t="s">
        <v>415</v>
      </c>
      <c r="B29" s="1205" t="s">
        <v>595</v>
      </c>
      <c r="C29" s="1205"/>
      <c r="D29" s="1205"/>
      <c r="E29" s="1205"/>
      <c r="F29" s="1205"/>
      <c r="G29" s="1205"/>
      <c r="H29" s="1205"/>
    </row>
    <row r="30" spans="1:13" ht="26.25" customHeight="1">
      <c r="A30" s="482" t="s">
        <v>417</v>
      </c>
      <c r="B30" s="1205" t="s">
        <v>596</v>
      </c>
      <c r="C30" s="1205"/>
      <c r="D30" s="1205"/>
      <c r="E30" s="1205"/>
      <c r="F30" s="1205"/>
      <c r="G30" s="1205"/>
      <c r="H30" s="1205"/>
    </row>
    <row r="31" spans="1:13" ht="41.25" customHeight="1">
      <c r="A31" s="482" t="s">
        <v>418</v>
      </c>
      <c r="B31" s="1205" t="s">
        <v>597</v>
      </c>
      <c r="C31" s="1205"/>
      <c r="D31" s="1205"/>
      <c r="E31" s="1205"/>
      <c r="F31" s="1205"/>
      <c r="G31" s="1205"/>
      <c r="H31" s="1205"/>
    </row>
    <row r="32" spans="1:13" ht="9.75" customHeight="1">
      <c r="A32" s="482"/>
      <c r="B32" s="732"/>
      <c r="C32" s="732"/>
      <c r="D32" s="732"/>
      <c r="E32" s="732"/>
      <c r="F32" s="732"/>
      <c r="G32" s="732"/>
      <c r="H32" s="732"/>
      <c r="I32" s="732"/>
    </row>
    <row r="33" spans="1:9" ht="25.5" customHeight="1">
      <c r="A33" s="481" t="s">
        <v>598</v>
      </c>
      <c r="B33" s="1206" t="s">
        <v>599</v>
      </c>
      <c r="C33" s="1206"/>
      <c r="D33" s="1206"/>
      <c r="E33" s="1206"/>
      <c r="F33" s="1206"/>
      <c r="G33" s="1206"/>
      <c r="H33" s="1206"/>
      <c r="I33" s="732"/>
    </row>
    <row r="34" spans="1:9" ht="24.75" customHeight="1">
      <c r="A34" s="482" t="s">
        <v>415</v>
      </c>
      <c r="B34" s="1135" t="s">
        <v>600</v>
      </c>
      <c r="C34" s="1135"/>
      <c r="D34" s="1135"/>
      <c r="E34" s="1135"/>
      <c r="F34" s="1135"/>
      <c r="G34" s="1135"/>
      <c r="H34" s="1135"/>
      <c r="I34" s="732"/>
    </row>
    <row r="35" spans="1:9" ht="24.75" hidden="1" customHeight="1">
      <c r="A35" s="482" t="s">
        <v>417</v>
      </c>
      <c r="B35" s="1135" t="s">
        <v>601</v>
      </c>
      <c r="C35" s="1135"/>
      <c r="D35" s="1135"/>
      <c r="E35" s="1135"/>
      <c r="F35" s="1135"/>
      <c r="G35" s="1135"/>
      <c r="H35" s="1135"/>
      <c r="I35" s="732"/>
    </row>
    <row r="36" spans="1:9" ht="12" customHeight="1">
      <c r="A36" s="732"/>
      <c r="B36" s="732"/>
      <c r="C36" s="732"/>
      <c r="D36" s="732"/>
      <c r="E36" s="732"/>
      <c r="F36" s="732"/>
      <c r="G36" s="732"/>
      <c r="H36" s="732"/>
      <c r="I36" s="732"/>
    </row>
    <row r="37" spans="1:9" s="486" customFormat="1" ht="24.75" customHeight="1">
      <c r="A37" s="484" t="s">
        <v>602</v>
      </c>
      <c r="B37" s="1207" t="s">
        <v>603</v>
      </c>
      <c r="C37" s="1207"/>
      <c r="D37" s="1207"/>
      <c r="E37" s="1207"/>
      <c r="F37" s="1207"/>
      <c r="G37" s="1207"/>
      <c r="H37" s="1207"/>
      <c r="I37" s="731"/>
    </row>
    <row r="38" spans="1:9" ht="24" customHeight="1">
      <c r="A38" s="732"/>
      <c r="B38" s="1208" t="s">
        <v>604</v>
      </c>
      <c r="C38" s="1208"/>
      <c r="D38" s="1208"/>
      <c r="E38" s="1208"/>
      <c r="F38" s="1208"/>
      <c r="G38" s="1208"/>
      <c r="H38" s="1208"/>
      <c r="I38" s="732"/>
    </row>
    <row r="39" spans="1:9" ht="54" customHeight="1">
      <c r="A39" s="732"/>
      <c r="B39" s="1136" t="s">
        <v>605</v>
      </c>
      <c r="C39" s="1136"/>
      <c r="D39" s="1136"/>
      <c r="E39" s="1136"/>
      <c r="F39" s="1136"/>
      <c r="G39" s="1136"/>
      <c r="H39" s="1136"/>
      <c r="I39" s="732"/>
    </row>
    <row r="40" spans="1:9" ht="15.75" customHeight="1">
      <c r="A40" s="1021" t="s">
        <v>606</v>
      </c>
      <c r="B40" s="1023" t="s">
        <v>607</v>
      </c>
      <c r="C40" s="1025"/>
      <c r="D40" s="1212" t="s">
        <v>608</v>
      </c>
      <c r="E40" s="1212"/>
      <c r="F40" s="1212"/>
      <c r="G40" s="732"/>
      <c r="H40" s="732"/>
    </row>
    <row r="41" spans="1:9" ht="19.5" customHeight="1">
      <c r="A41" s="1209"/>
      <c r="B41" s="1210"/>
      <c r="C41" s="1211"/>
      <c r="D41" s="1212"/>
      <c r="E41" s="1212"/>
      <c r="F41" s="1212"/>
      <c r="G41" s="732"/>
      <c r="H41" s="732"/>
      <c r="I41" s="732"/>
    </row>
    <row r="42" spans="1:9" ht="20.25" customHeight="1">
      <c r="A42" s="1022"/>
      <c r="B42" s="999"/>
      <c r="C42" s="1001"/>
      <c r="D42" s="1212"/>
      <c r="E42" s="1212"/>
      <c r="F42" s="1212"/>
      <c r="G42" s="732"/>
      <c r="H42" s="732"/>
      <c r="I42" s="732"/>
    </row>
    <row r="43" spans="1:9" ht="30.75" customHeight="1">
      <c r="A43" s="489">
        <v>1</v>
      </c>
      <c r="B43" s="1183" t="s">
        <v>609</v>
      </c>
      <c r="C43" s="1183"/>
      <c r="D43" s="1027">
        <f>'Names of Bidder'!D10:G10</f>
        <v>0</v>
      </c>
      <c r="E43" s="1028"/>
      <c r="F43" s="1029"/>
      <c r="G43" s="732"/>
      <c r="H43" s="732"/>
      <c r="I43" s="732"/>
    </row>
    <row r="44" spans="1:9" ht="15.75" customHeight="1">
      <c r="A44" s="1198">
        <v>2</v>
      </c>
      <c r="B44" s="1201" t="s">
        <v>610</v>
      </c>
      <c r="C44" s="1032"/>
      <c r="D44" s="996"/>
      <c r="E44" s="997"/>
      <c r="F44" s="998"/>
      <c r="G44" s="732"/>
      <c r="H44" s="732"/>
      <c r="I44" s="732"/>
    </row>
    <row r="45" spans="1:9" ht="15.75" customHeight="1">
      <c r="A45" s="1199"/>
      <c r="B45" s="1202"/>
      <c r="C45" s="1014"/>
      <c r="D45" s="996"/>
      <c r="E45" s="997"/>
      <c r="F45" s="998"/>
      <c r="G45" s="732"/>
      <c r="H45" s="732"/>
      <c r="I45" s="732"/>
    </row>
    <row r="46" spans="1:9" ht="15.75" customHeight="1">
      <c r="A46" s="1200"/>
      <c r="B46" s="1203"/>
      <c r="C46" s="1204"/>
      <c r="D46" s="996"/>
      <c r="E46" s="997"/>
      <c r="F46" s="998"/>
      <c r="G46" s="732"/>
      <c r="H46" s="732"/>
      <c r="I46" s="732"/>
    </row>
    <row r="47" spans="1:9" ht="18.75" customHeight="1">
      <c r="A47" s="489">
        <v>3</v>
      </c>
      <c r="B47" s="1183" t="s">
        <v>611</v>
      </c>
      <c r="C47" s="1183"/>
      <c r="D47" s="996"/>
      <c r="E47" s="997"/>
      <c r="F47" s="998"/>
      <c r="G47" s="732"/>
      <c r="H47" s="732"/>
      <c r="I47" s="732"/>
    </row>
    <row r="48" spans="1:9" ht="20.25" customHeight="1">
      <c r="A48" s="489">
        <v>4</v>
      </c>
      <c r="B48" s="1183" t="s">
        <v>612</v>
      </c>
      <c r="C48" s="1183"/>
      <c r="D48" s="996"/>
      <c r="E48" s="997"/>
      <c r="F48" s="998"/>
      <c r="G48" s="732"/>
      <c r="H48" s="732"/>
      <c r="I48" s="732"/>
    </row>
    <row r="49" spans="1:10" ht="19.5" customHeight="1">
      <c r="A49" s="490">
        <v>5</v>
      </c>
      <c r="B49" s="1183" t="s">
        <v>613</v>
      </c>
      <c r="C49" s="1183"/>
      <c r="D49" s="996"/>
      <c r="E49" s="997"/>
      <c r="F49" s="998"/>
      <c r="G49" s="732"/>
      <c r="H49" s="732"/>
    </row>
    <row r="50" spans="1:10" ht="51.75" customHeight="1">
      <c r="A50" s="489">
        <v>6</v>
      </c>
      <c r="B50" s="1183" t="s">
        <v>614</v>
      </c>
      <c r="C50" s="1183"/>
      <c r="D50" s="996"/>
      <c r="E50" s="997"/>
      <c r="F50" s="998"/>
      <c r="G50" s="732"/>
      <c r="H50" s="732"/>
      <c r="I50" s="732"/>
    </row>
    <row r="51" spans="1:10" ht="49.5" customHeight="1">
      <c r="A51" s="489">
        <v>7</v>
      </c>
      <c r="B51" s="1183" t="s">
        <v>615</v>
      </c>
      <c r="C51" s="1183"/>
      <c r="D51" s="996"/>
      <c r="E51" s="997"/>
      <c r="F51" s="998"/>
      <c r="G51" s="732"/>
      <c r="H51" s="732"/>
      <c r="I51" s="732"/>
    </row>
    <row r="52" spans="1:10" ht="18" customHeight="1">
      <c r="A52" s="489">
        <v>8</v>
      </c>
      <c r="B52" s="1183" t="s">
        <v>616</v>
      </c>
      <c r="C52" s="1183"/>
      <c r="D52" s="996"/>
      <c r="E52" s="997"/>
      <c r="F52" s="998"/>
      <c r="G52" s="732"/>
      <c r="H52" s="732"/>
      <c r="I52" s="732"/>
    </row>
    <row r="53" spans="1:10" ht="18" customHeight="1">
      <c r="A53" s="491"/>
      <c r="B53" s="492" t="s">
        <v>617</v>
      </c>
      <c r="C53" s="493"/>
      <c r="D53" s="996"/>
      <c r="E53" s="997"/>
      <c r="F53" s="998"/>
      <c r="G53" s="732"/>
      <c r="H53" s="732"/>
      <c r="I53" s="732"/>
    </row>
    <row r="54" spans="1:10" ht="18" customHeight="1">
      <c r="A54" s="491"/>
      <c r="B54" s="492" t="s">
        <v>618</v>
      </c>
      <c r="C54" s="493"/>
      <c r="D54" s="996"/>
      <c r="E54" s="997"/>
      <c r="F54" s="998"/>
      <c r="G54" s="732"/>
      <c r="H54" s="732"/>
      <c r="I54" s="732"/>
    </row>
    <row r="55" spans="1:10" ht="18" customHeight="1">
      <c r="A55" s="494"/>
      <c r="B55" s="492" t="s">
        <v>619</v>
      </c>
      <c r="C55" s="495"/>
      <c r="D55" s="996"/>
      <c r="E55" s="997"/>
      <c r="F55" s="998"/>
      <c r="G55" s="732"/>
      <c r="H55" s="732"/>
    </row>
    <row r="56" spans="1:10" ht="13.5" customHeight="1">
      <c r="A56" s="732"/>
      <c r="B56" s="732"/>
      <c r="C56" s="732"/>
      <c r="D56" s="732"/>
      <c r="E56" s="732"/>
      <c r="F56" s="732"/>
      <c r="G56" s="732"/>
      <c r="H56" s="732"/>
      <c r="I56" s="732"/>
    </row>
    <row r="57" spans="1:10" s="712" customFormat="1" ht="47.25" customHeight="1">
      <c r="A57" s="489">
        <v>9</v>
      </c>
      <c r="B57" s="1193" t="s">
        <v>620</v>
      </c>
      <c r="C57" s="1194"/>
      <c r="D57" s="1194"/>
      <c r="E57" s="1194"/>
      <c r="F57" s="1195"/>
      <c r="G57" s="755"/>
      <c r="H57" s="497"/>
      <c r="I57" s="711"/>
      <c r="J57" s="711"/>
    </row>
    <row r="58" spans="1:10" s="712" customFormat="1" ht="42" customHeight="1">
      <c r="A58" s="489">
        <v>10</v>
      </c>
      <c r="B58" s="1193" t="s">
        <v>621</v>
      </c>
      <c r="C58" s="1194"/>
      <c r="D58" s="1194"/>
      <c r="E58" s="1194"/>
      <c r="F58" s="1195"/>
      <c r="G58" s="755"/>
      <c r="H58" s="497"/>
      <c r="I58" s="711"/>
      <c r="J58" s="711"/>
    </row>
    <row r="59" spans="1:10" s="712" customFormat="1" ht="16.5">
      <c r="A59" s="711"/>
      <c r="B59" s="711"/>
      <c r="C59" s="711"/>
      <c r="D59" s="711"/>
      <c r="E59" s="711"/>
      <c r="F59" s="711"/>
      <c r="G59" s="711"/>
      <c r="H59" s="711"/>
      <c r="I59" s="711"/>
      <c r="J59" s="711"/>
    </row>
    <row r="60" spans="1:10" s="712" customFormat="1" ht="16.5">
      <c r="A60" s="711"/>
      <c r="B60" s="711"/>
      <c r="C60" s="711"/>
      <c r="D60" s="711"/>
      <c r="E60" s="711"/>
      <c r="F60" s="711"/>
      <c r="G60" s="711"/>
      <c r="H60" s="711"/>
      <c r="I60" s="711"/>
      <c r="J60" s="711"/>
    </row>
    <row r="61" spans="1:10" s="712" customFormat="1" ht="24" customHeight="1">
      <c r="A61" s="876">
        <v>2</v>
      </c>
      <c r="B61" s="1274" t="s">
        <v>870</v>
      </c>
      <c r="C61" s="1274"/>
      <c r="D61" s="1274"/>
      <c r="E61" s="1274"/>
      <c r="F61" s="1274"/>
      <c r="G61" s="1274"/>
      <c r="H61" s="1274"/>
      <c r="I61" s="1274"/>
      <c r="J61" s="711"/>
    </row>
    <row r="62" spans="1:10" s="712" customFormat="1" ht="16.5">
      <c r="A62" s="877"/>
      <c r="B62" s="877"/>
      <c r="C62" s="877"/>
      <c r="D62" s="877"/>
      <c r="E62" s="877"/>
      <c r="F62" s="877"/>
      <c r="G62" s="877"/>
      <c r="H62" s="877"/>
      <c r="I62" s="877"/>
      <c r="J62" s="711"/>
    </row>
    <row r="63" spans="1:10" s="712" customFormat="1" ht="24.75" customHeight="1">
      <c r="A63" s="878" t="s">
        <v>623</v>
      </c>
      <c r="B63" s="1275" t="s">
        <v>624</v>
      </c>
      <c r="C63" s="1275"/>
      <c r="D63" s="1275"/>
      <c r="E63" s="1275"/>
      <c r="F63" s="1275"/>
      <c r="G63" s="1275"/>
      <c r="H63" s="1275"/>
      <c r="I63" s="1275"/>
      <c r="J63" s="711"/>
    </row>
    <row r="64" spans="1:10" s="712" customFormat="1" ht="10.5" customHeight="1">
      <c r="A64" s="877"/>
      <c r="B64" s="877"/>
      <c r="C64" s="877"/>
      <c r="D64" s="877"/>
      <c r="E64" s="877"/>
      <c r="F64" s="877"/>
      <c r="G64" s="877"/>
      <c r="H64" s="877"/>
      <c r="I64" s="877"/>
      <c r="J64" s="711"/>
    </row>
    <row r="65" spans="1:25" s="712" customFormat="1" ht="63" customHeight="1">
      <c r="A65" s="874" t="s">
        <v>625</v>
      </c>
      <c r="B65" s="1272" t="s">
        <v>1014</v>
      </c>
      <c r="C65" s="1272"/>
      <c r="D65" s="1272"/>
      <c r="E65" s="1272"/>
      <c r="F65" s="1272"/>
      <c r="G65" s="1272"/>
      <c r="H65" s="1272"/>
      <c r="I65" s="1272"/>
    </row>
    <row r="66" spans="1:25" s="712" customFormat="1" ht="24" customHeight="1">
      <c r="A66" s="875"/>
      <c r="B66" s="1271" t="s">
        <v>987</v>
      </c>
      <c r="C66" s="1271"/>
      <c r="D66" s="1271"/>
      <c r="E66" s="1271"/>
      <c r="F66" s="1271"/>
      <c r="G66" s="1271"/>
      <c r="H66" s="1271"/>
      <c r="I66" s="1271"/>
      <c r="J66" s="711"/>
    </row>
    <row r="67" spans="1:25" s="712" customFormat="1" ht="247.5" customHeight="1">
      <c r="A67" s="874" t="s">
        <v>626</v>
      </c>
      <c r="B67" s="1272" t="s">
        <v>988</v>
      </c>
      <c r="C67" s="1272"/>
      <c r="D67" s="1272"/>
      <c r="E67" s="1272"/>
      <c r="F67" s="1272"/>
      <c r="G67" s="1272"/>
      <c r="H67" s="1272"/>
      <c r="I67" s="1272"/>
      <c r="J67" s="711"/>
    </row>
    <row r="68" spans="1:25" s="712" customFormat="1" ht="58.5" customHeight="1">
      <c r="A68" s="933" t="s">
        <v>989</v>
      </c>
      <c r="B68" s="1271" t="s">
        <v>990</v>
      </c>
      <c r="C68" s="1271"/>
      <c r="D68" s="1271"/>
      <c r="E68" s="1271"/>
      <c r="F68" s="1271"/>
      <c r="G68" s="1271"/>
      <c r="H68" s="1271"/>
      <c r="I68" s="1271"/>
      <c r="J68" s="711"/>
    </row>
    <row r="69" spans="1:25" s="712" customFormat="1" ht="16.5">
      <c r="A69" s="874"/>
      <c r="B69" s="1272"/>
      <c r="C69" s="1272"/>
      <c r="D69" s="1272"/>
      <c r="E69" s="1272"/>
      <c r="F69" s="1272"/>
      <c r="G69" s="1272"/>
      <c r="H69" s="1272"/>
      <c r="I69" s="1272"/>
      <c r="J69" s="711"/>
    </row>
    <row r="70" spans="1:25" s="712" customFormat="1" ht="16.5">
      <c r="A70" s="874"/>
      <c r="B70" s="1272"/>
      <c r="C70" s="1272"/>
      <c r="D70" s="1272"/>
      <c r="E70" s="1272"/>
      <c r="F70" s="1272"/>
      <c r="G70" s="1272"/>
      <c r="H70" s="1272"/>
      <c r="I70" s="1272"/>
      <c r="J70" s="711"/>
    </row>
    <row r="71" spans="1:25" s="712" customFormat="1" ht="16.5">
      <c r="A71" s="711"/>
      <c r="B71" s="711"/>
      <c r="C71" s="711"/>
      <c r="D71" s="711"/>
      <c r="E71" s="711"/>
      <c r="F71" s="711"/>
      <c r="G71" s="711"/>
      <c r="H71" s="711"/>
      <c r="I71" s="711"/>
      <c r="J71" s="711"/>
    </row>
    <row r="72" spans="1:25" s="712" customFormat="1" ht="42.75" customHeight="1">
      <c r="A72" s="762" t="s">
        <v>720</v>
      </c>
      <c r="B72" s="1273" t="s">
        <v>857</v>
      </c>
      <c r="C72" s="1273"/>
      <c r="D72" s="1273"/>
      <c r="E72" s="1273"/>
      <c r="F72" s="1273"/>
      <c r="G72" s="1273"/>
      <c r="H72" s="1273"/>
      <c r="I72" s="1273"/>
      <c r="J72" s="711"/>
    </row>
    <row r="73" spans="1:25" s="712" customFormat="1" ht="54.75" customHeight="1">
      <c r="B73" s="1273" t="s">
        <v>628</v>
      </c>
      <c r="C73" s="1273"/>
      <c r="D73" s="1273"/>
      <c r="E73" s="1273"/>
      <c r="F73" s="1273"/>
      <c r="G73" s="1273"/>
      <c r="H73" s="1273"/>
      <c r="I73" s="1273"/>
    </row>
    <row r="74" spans="1:25" s="712" customFormat="1" ht="15.75" customHeight="1">
      <c r="A74" s="711"/>
      <c r="B74" s="721"/>
      <c r="C74" s="722"/>
      <c r="D74" s="722"/>
      <c r="E74" s="722"/>
      <c r="F74" s="722"/>
      <c r="G74" s="722"/>
      <c r="H74" s="722"/>
      <c r="I74" s="722"/>
      <c r="J74" s="711"/>
    </row>
    <row r="75" spans="1:25" s="712" customFormat="1" ht="38.25" customHeight="1">
      <c r="A75" s="894">
        <v>1</v>
      </c>
      <c r="B75" s="1264" t="s">
        <v>721</v>
      </c>
      <c r="C75" s="1265"/>
      <c r="D75" s="1265"/>
      <c r="E75" s="1265"/>
      <c r="F75" s="1276">
        <v>0</v>
      </c>
      <c r="G75" s="1276"/>
      <c r="H75" s="1276"/>
      <c r="I75" s="1276"/>
      <c r="J75" s="714"/>
      <c r="K75" s="714"/>
      <c r="L75" s="714"/>
      <c r="M75" s="714"/>
      <c r="N75" s="715" t="e">
        <f>'[17]Name of Bidder'!D17</f>
        <v>#REF!</v>
      </c>
      <c r="O75" s="714"/>
      <c r="P75" s="714"/>
      <c r="Q75" s="714"/>
      <c r="R75" s="714"/>
      <c r="S75" s="714"/>
      <c r="T75" s="714"/>
      <c r="U75" s="714"/>
      <c r="V75" s="714"/>
      <c r="W75" s="714"/>
      <c r="X75" s="714"/>
      <c r="Y75" s="714"/>
    </row>
    <row r="76" spans="1:25" s="712" customFormat="1" ht="44.25" customHeight="1">
      <c r="A76" s="894">
        <v>2</v>
      </c>
      <c r="B76" s="1245" t="s">
        <v>738</v>
      </c>
      <c r="C76" s="1246"/>
      <c r="D76" s="1246"/>
      <c r="E76" s="1277"/>
      <c r="F76" s="1276"/>
      <c r="G76" s="1276"/>
      <c r="H76" s="1276"/>
      <c r="I76" s="1276"/>
      <c r="J76" s="716"/>
      <c r="K76" s="716"/>
      <c r="L76" s="716"/>
      <c r="M76" s="716"/>
      <c r="N76" s="717" t="e">
        <f>'[17]Name of Bidder'!D27</f>
        <v>#REF!</v>
      </c>
      <c r="O76" s="716"/>
      <c r="P76" s="716"/>
      <c r="Q76" s="716"/>
      <c r="R76" s="716"/>
      <c r="S76" s="716"/>
      <c r="T76" s="716"/>
      <c r="U76" s="716"/>
      <c r="V76" s="716"/>
      <c r="W76" s="716"/>
      <c r="X76" s="716"/>
      <c r="Y76" s="716"/>
    </row>
    <row r="77" spans="1:25" s="712" customFormat="1" ht="44.25" customHeight="1">
      <c r="A77" s="894">
        <v>3</v>
      </c>
      <c r="B77" s="1245" t="s">
        <v>991</v>
      </c>
      <c r="C77" s="1246"/>
      <c r="D77" s="1246"/>
      <c r="E77" s="1246"/>
      <c r="F77" s="895"/>
      <c r="G77" s="1244"/>
      <c r="H77" s="1243"/>
      <c r="I77" s="895"/>
      <c r="J77" s="716"/>
      <c r="K77" s="716"/>
      <c r="L77" s="716"/>
      <c r="M77" s="716"/>
      <c r="N77" s="890"/>
      <c r="O77" s="716"/>
      <c r="P77" s="716"/>
      <c r="Q77" s="716"/>
      <c r="R77" s="716"/>
      <c r="S77" s="716"/>
      <c r="T77" s="716"/>
      <c r="U77" s="716"/>
      <c r="V77" s="716"/>
      <c r="W77" s="716"/>
      <c r="X77" s="716"/>
      <c r="Y77" s="716"/>
    </row>
    <row r="78" spans="1:25" s="712" customFormat="1" ht="36.75" customHeight="1">
      <c r="A78" s="894">
        <v>4</v>
      </c>
      <c r="B78" s="1245" t="s">
        <v>630</v>
      </c>
      <c r="C78" s="1246"/>
      <c r="D78" s="1246"/>
      <c r="E78" s="1277"/>
      <c r="F78" s="895"/>
      <c r="G78" s="1278"/>
      <c r="H78" s="1278"/>
      <c r="I78" s="896"/>
      <c r="J78" s="716"/>
      <c r="K78" s="716"/>
      <c r="L78" s="716"/>
      <c r="M78" s="716"/>
      <c r="N78" s="716"/>
      <c r="O78" s="716"/>
      <c r="P78" s="716"/>
      <c r="Q78" s="716"/>
      <c r="R78" s="716"/>
      <c r="S78" s="716"/>
      <c r="T78" s="716"/>
      <c r="U78" s="716"/>
      <c r="V78" s="716"/>
      <c r="W78" s="716"/>
      <c r="X78" s="716"/>
      <c r="Y78" s="716"/>
    </row>
    <row r="79" spans="1:25" s="712" customFormat="1" ht="23.25" customHeight="1">
      <c r="A79" s="1247">
        <v>5</v>
      </c>
      <c r="B79" s="1250" t="s">
        <v>631</v>
      </c>
      <c r="C79" s="1251"/>
      <c r="D79" s="1251"/>
      <c r="E79" s="1279"/>
      <c r="F79" s="895"/>
      <c r="G79" s="1278"/>
      <c r="H79" s="1278"/>
      <c r="I79" s="896"/>
      <c r="J79" s="716"/>
      <c r="K79" s="716"/>
      <c r="L79" s="716"/>
      <c r="M79" s="716"/>
      <c r="N79" s="716"/>
      <c r="O79" s="716"/>
      <c r="P79" s="716"/>
      <c r="Q79" s="716"/>
      <c r="R79" s="716"/>
      <c r="S79" s="716"/>
      <c r="T79" s="716"/>
      <c r="U79" s="716"/>
      <c r="V79" s="716"/>
      <c r="W79" s="716"/>
      <c r="X79" s="716"/>
      <c r="Y79" s="716"/>
    </row>
    <row r="80" spans="1:25" s="712" customFormat="1" ht="21" customHeight="1">
      <c r="A80" s="1248"/>
      <c r="B80" s="1252"/>
      <c r="C80" s="1253"/>
      <c r="D80" s="1253"/>
      <c r="E80" s="1280"/>
      <c r="F80" s="895"/>
      <c r="G80" s="1278"/>
      <c r="H80" s="1278"/>
      <c r="I80" s="896"/>
      <c r="J80" s="716"/>
      <c r="K80" s="716"/>
      <c r="L80" s="716"/>
      <c r="M80" s="716"/>
      <c r="N80" s="716"/>
      <c r="O80" s="716"/>
      <c r="P80" s="716"/>
      <c r="Q80" s="716"/>
      <c r="R80" s="716"/>
      <c r="S80" s="716"/>
      <c r="T80" s="716"/>
      <c r="U80" s="716"/>
      <c r="V80" s="716"/>
      <c r="W80" s="716"/>
      <c r="X80" s="716"/>
      <c r="Y80" s="716"/>
    </row>
    <row r="81" spans="1:25" s="712" customFormat="1" ht="20.25" customHeight="1">
      <c r="A81" s="1248"/>
      <c r="B81" s="1252"/>
      <c r="C81" s="1253"/>
      <c r="D81" s="1253"/>
      <c r="E81" s="1280"/>
      <c r="F81" s="895"/>
      <c r="G81" s="1278"/>
      <c r="H81" s="1278"/>
      <c r="I81" s="896"/>
      <c r="J81" s="716"/>
      <c r="K81" s="716"/>
      <c r="L81" s="716"/>
      <c r="M81" s="716"/>
      <c r="N81" s="716"/>
      <c r="O81" s="716"/>
      <c r="P81" s="716"/>
      <c r="Q81" s="716"/>
      <c r="R81" s="716"/>
      <c r="S81" s="716"/>
      <c r="T81" s="716"/>
      <c r="U81" s="716"/>
      <c r="V81" s="716"/>
      <c r="W81" s="716"/>
      <c r="X81" s="716"/>
      <c r="Y81" s="716"/>
    </row>
    <row r="82" spans="1:25" s="712" customFormat="1" ht="21" customHeight="1">
      <c r="A82" s="1248"/>
      <c r="B82" s="1252"/>
      <c r="C82" s="1253"/>
      <c r="D82" s="1253"/>
      <c r="E82" s="1280"/>
      <c r="F82" s="895"/>
      <c r="G82" s="1278"/>
      <c r="H82" s="1278"/>
      <c r="I82" s="896"/>
      <c r="J82" s="716"/>
      <c r="K82" s="716"/>
      <c r="L82" s="716"/>
      <c r="M82" s="716"/>
      <c r="N82" s="716"/>
      <c r="O82" s="716"/>
      <c r="P82" s="716"/>
      <c r="Q82" s="716"/>
      <c r="R82" s="716"/>
      <c r="S82" s="716"/>
      <c r="T82" s="716"/>
      <c r="U82" s="716"/>
      <c r="V82" s="716"/>
      <c r="W82" s="716"/>
      <c r="X82" s="716"/>
      <c r="Y82" s="716"/>
    </row>
    <row r="83" spans="1:25" s="712" customFormat="1" ht="24.95" customHeight="1">
      <c r="A83" s="1248"/>
      <c r="B83" s="718"/>
      <c r="C83" s="713"/>
      <c r="D83" s="713"/>
      <c r="E83" s="756" t="s">
        <v>632</v>
      </c>
      <c r="F83" s="895"/>
      <c r="G83" s="1278"/>
      <c r="H83" s="1278"/>
      <c r="I83" s="896"/>
      <c r="J83" s="716"/>
      <c r="K83" s="716"/>
      <c r="L83" s="716"/>
      <c r="M83" s="716"/>
      <c r="N83" s="716"/>
      <c r="O83" s="716"/>
      <c r="P83" s="716"/>
      <c r="Q83" s="716"/>
      <c r="R83" s="716"/>
      <c r="S83" s="716"/>
      <c r="T83" s="716"/>
      <c r="U83" s="716"/>
      <c r="V83" s="716"/>
      <c r="W83" s="716"/>
      <c r="X83" s="716"/>
      <c r="Y83" s="716"/>
    </row>
    <row r="84" spans="1:25" s="712" customFormat="1" ht="24.95" customHeight="1">
      <c r="A84" s="1248"/>
      <c r="B84" s="718"/>
      <c r="C84" s="713"/>
      <c r="D84" s="713"/>
      <c r="E84" s="756" t="s">
        <v>21</v>
      </c>
      <c r="F84" s="895"/>
      <c r="G84" s="1278"/>
      <c r="H84" s="1278"/>
      <c r="I84" s="896"/>
      <c r="J84" s="716"/>
      <c r="K84" s="716"/>
      <c r="L84" s="716"/>
      <c r="M84" s="716"/>
      <c r="N84" s="716"/>
      <c r="O84" s="716"/>
      <c r="P84" s="716"/>
      <c r="Q84" s="716"/>
      <c r="R84" s="716"/>
      <c r="S84" s="716"/>
      <c r="T84" s="716"/>
      <c r="U84" s="716"/>
      <c r="V84" s="716"/>
      <c r="W84" s="716"/>
      <c r="X84" s="716"/>
      <c r="Y84" s="716"/>
    </row>
    <row r="85" spans="1:25" s="712" customFormat="1" ht="24.95" customHeight="1">
      <c r="A85" s="1249"/>
      <c r="B85" s="719"/>
      <c r="C85" s="720"/>
      <c r="D85" s="720"/>
      <c r="E85" s="757" t="s">
        <v>633</v>
      </c>
      <c r="F85" s="895"/>
      <c r="G85" s="1278"/>
      <c r="H85" s="1278"/>
      <c r="I85" s="896"/>
      <c r="J85" s="716"/>
      <c r="K85" s="716"/>
      <c r="L85" s="716"/>
      <c r="M85" s="716"/>
      <c r="N85" s="716"/>
      <c r="O85" s="716"/>
      <c r="P85" s="716"/>
      <c r="Q85" s="716"/>
      <c r="R85" s="716"/>
      <c r="S85" s="716"/>
      <c r="T85" s="716"/>
      <c r="U85" s="716"/>
      <c r="V85" s="716"/>
      <c r="W85" s="716"/>
      <c r="X85" s="716"/>
      <c r="Y85" s="716"/>
    </row>
    <row r="86" spans="1:25" s="712" customFormat="1" ht="78" customHeight="1">
      <c r="A86" s="894">
        <v>6</v>
      </c>
      <c r="B86" s="1226" t="s">
        <v>1004</v>
      </c>
      <c r="C86" s="1226"/>
      <c r="D86" s="1226"/>
      <c r="E86" s="1226"/>
      <c r="F86" s="897"/>
      <c r="G86" s="898"/>
      <c r="H86" s="899"/>
      <c r="I86" s="899"/>
      <c r="J86" s="716"/>
      <c r="K86" s="716"/>
      <c r="L86" s="716"/>
      <c r="M86" s="716"/>
      <c r="N86" s="716"/>
      <c r="O86" s="716"/>
      <c r="P86" s="716"/>
      <c r="Q86" s="716"/>
      <c r="R86" s="716"/>
      <c r="S86" s="716"/>
      <c r="T86" s="716"/>
      <c r="U86" s="716"/>
      <c r="V86" s="716"/>
      <c r="W86" s="716"/>
      <c r="X86" s="716"/>
      <c r="Y86" s="716"/>
    </row>
    <row r="87" spans="1:25" s="712" customFormat="1" ht="74.25" customHeight="1">
      <c r="A87" s="894">
        <v>7</v>
      </c>
      <c r="B87" s="1226" t="s">
        <v>1003</v>
      </c>
      <c r="C87" s="1226"/>
      <c r="D87" s="1226"/>
      <c r="E87" s="1226"/>
      <c r="F87" s="900"/>
      <c r="G87" s="1230"/>
      <c r="H87" s="1231"/>
      <c r="I87" s="900"/>
      <c r="J87" s="716"/>
      <c r="K87" s="716"/>
      <c r="L87" s="716"/>
      <c r="M87" s="716"/>
      <c r="N87" s="716"/>
      <c r="O87" s="716"/>
      <c r="P87" s="716"/>
      <c r="Q87" s="716"/>
      <c r="R87" s="716"/>
      <c r="S87" s="716"/>
      <c r="T87" s="716"/>
      <c r="U87" s="716"/>
      <c r="V87" s="716"/>
      <c r="W87" s="716"/>
      <c r="X87" s="716"/>
      <c r="Y87" s="716"/>
    </row>
    <row r="88" spans="1:25" s="712" customFormat="1" ht="26.25" hidden="1" customHeight="1">
      <c r="A88" s="894"/>
      <c r="B88" s="1226"/>
      <c r="C88" s="1226"/>
      <c r="D88" s="1226"/>
      <c r="E88" s="1226"/>
      <c r="F88" s="1244"/>
      <c r="G88" s="1243"/>
      <c r="H88" s="1244"/>
      <c r="I88" s="1243"/>
      <c r="J88" s="716"/>
      <c r="K88" s="716"/>
      <c r="L88" s="716"/>
      <c r="M88" s="716"/>
      <c r="N88" s="716"/>
      <c r="O88" s="716"/>
      <c r="P88" s="716"/>
      <c r="Q88" s="716"/>
      <c r="R88" s="716"/>
      <c r="S88" s="716"/>
      <c r="T88" s="716"/>
      <c r="U88" s="716"/>
      <c r="V88" s="716"/>
      <c r="W88" s="716"/>
      <c r="X88" s="716"/>
      <c r="Y88" s="716"/>
    </row>
    <row r="89" spans="1:25" s="712" customFormat="1" ht="27" customHeight="1">
      <c r="A89" s="894">
        <v>8</v>
      </c>
      <c r="B89" s="1226" t="s">
        <v>992</v>
      </c>
      <c r="C89" s="1226"/>
      <c r="D89" s="1226"/>
      <c r="E89" s="1226"/>
      <c r="F89" s="900"/>
      <c r="G89" s="1230"/>
      <c r="H89" s="1231"/>
      <c r="I89" s="899"/>
      <c r="J89" s="716"/>
      <c r="K89" s="716"/>
      <c r="L89" s="716"/>
      <c r="M89" s="716"/>
      <c r="N89" s="716"/>
      <c r="O89" s="716"/>
      <c r="P89" s="716"/>
      <c r="Q89" s="716"/>
      <c r="R89" s="716"/>
      <c r="S89" s="716"/>
      <c r="T89" s="716"/>
      <c r="U89" s="716"/>
      <c r="V89" s="716"/>
      <c r="W89" s="716"/>
      <c r="X89" s="716"/>
      <c r="Y89" s="716"/>
    </row>
    <row r="90" spans="1:25" s="712" customFormat="1" ht="26.25" customHeight="1">
      <c r="A90" s="894">
        <v>9</v>
      </c>
      <c r="B90" s="1226" t="s">
        <v>634</v>
      </c>
      <c r="C90" s="1226"/>
      <c r="D90" s="1226"/>
      <c r="E90" s="1226"/>
      <c r="F90" s="900"/>
      <c r="G90" s="1230"/>
      <c r="H90" s="1231"/>
      <c r="I90" s="899"/>
      <c r="J90" s="716"/>
      <c r="K90" s="716"/>
      <c r="L90" s="716"/>
      <c r="M90" s="716"/>
      <c r="N90" s="716"/>
      <c r="O90" s="716"/>
      <c r="P90" s="716"/>
      <c r="Q90" s="716"/>
      <c r="R90" s="716"/>
      <c r="S90" s="716"/>
      <c r="T90" s="716"/>
      <c r="U90" s="716"/>
      <c r="V90" s="716"/>
      <c r="W90" s="716"/>
      <c r="X90" s="716"/>
      <c r="Y90" s="716"/>
    </row>
    <row r="91" spans="1:25" s="712" customFormat="1" ht="43.5" customHeight="1">
      <c r="A91" s="894">
        <v>10</v>
      </c>
      <c r="B91" s="1232" t="s">
        <v>964</v>
      </c>
      <c r="C91" s="1232"/>
      <c r="D91" s="1232"/>
      <c r="E91" s="1232"/>
      <c r="F91" s="900"/>
      <c r="G91" s="1230"/>
      <c r="H91" s="1231"/>
      <c r="I91" s="899"/>
      <c r="J91" s="716"/>
      <c r="K91" s="716"/>
      <c r="L91" s="716"/>
      <c r="M91" s="716"/>
      <c r="N91" s="716"/>
      <c r="O91" s="716"/>
      <c r="P91" s="716"/>
      <c r="Q91" s="716"/>
      <c r="R91" s="716"/>
      <c r="S91" s="716"/>
      <c r="T91" s="716"/>
      <c r="U91" s="716"/>
      <c r="V91" s="716"/>
      <c r="W91" s="716"/>
      <c r="X91" s="716"/>
      <c r="Y91" s="716"/>
    </row>
    <row r="92" spans="1:25" s="712" customFormat="1" ht="25.5" customHeight="1">
      <c r="A92" s="1247">
        <v>11</v>
      </c>
      <c r="B92" s="1236" t="s">
        <v>965</v>
      </c>
      <c r="C92" s="1237"/>
      <c r="D92" s="1237"/>
      <c r="E92" s="1237"/>
      <c r="F92" s="901"/>
      <c r="G92" s="902"/>
      <c r="H92" s="903"/>
      <c r="I92" s="901"/>
      <c r="J92" s="716"/>
      <c r="K92" s="716"/>
      <c r="L92" s="716"/>
      <c r="M92" s="716"/>
      <c r="N92" s="716"/>
      <c r="O92" s="716"/>
      <c r="P92" s="716"/>
      <c r="Q92" s="716"/>
      <c r="R92" s="716"/>
      <c r="S92" s="716"/>
      <c r="T92" s="716"/>
      <c r="U92" s="716"/>
      <c r="V92" s="716"/>
      <c r="W92" s="716"/>
      <c r="X92" s="716"/>
      <c r="Y92" s="716"/>
    </row>
    <row r="93" spans="1:25" s="712" customFormat="1" ht="83.25" customHeight="1">
      <c r="A93" s="1248"/>
      <c r="B93" s="1254" t="s">
        <v>636</v>
      </c>
      <c r="C93" s="1229"/>
      <c r="D93" s="1229"/>
      <c r="E93" s="1255"/>
      <c r="F93" s="904"/>
      <c r="G93" s="904"/>
      <c r="H93" s="905"/>
      <c r="I93" s="906"/>
      <c r="J93" s="716"/>
      <c r="K93" s="716"/>
      <c r="L93" s="716"/>
      <c r="M93" s="716"/>
      <c r="N93" s="716"/>
      <c r="O93" s="716"/>
      <c r="P93" s="716"/>
      <c r="Q93" s="716"/>
      <c r="R93" s="716"/>
      <c r="S93" s="716"/>
      <c r="T93" s="716"/>
      <c r="U93" s="716"/>
      <c r="V93" s="716"/>
      <c r="W93" s="716"/>
      <c r="X93" s="716"/>
      <c r="Y93" s="716"/>
    </row>
    <row r="94" spans="1:25" s="712" customFormat="1" ht="36.75" customHeight="1">
      <c r="A94" s="894">
        <v>12</v>
      </c>
      <c r="B94" s="1256" t="s">
        <v>637</v>
      </c>
      <c r="C94" s="1257"/>
      <c r="D94" s="1257"/>
      <c r="E94" s="1258"/>
      <c r="F94" s="907"/>
      <c r="G94" s="1224"/>
      <c r="H94" s="1225"/>
      <c r="I94" s="907"/>
      <c r="J94" s="716"/>
      <c r="K94" s="716"/>
      <c r="L94" s="716"/>
      <c r="M94" s="716"/>
      <c r="N94" s="716"/>
      <c r="O94" s="716"/>
      <c r="P94" s="716"/>
      <c r="Q94" s="716"/>
      <c r="R94" s="716"/>
      <c r="S94" s="716"/>
      <c r="T94" s="716"/>
      <c r="U94" s="716"/>
      <c r="V94" s="716"/>
      <c r="W94" s="716"/>
      <c r="X94" s="716"/>
      <c r="Y94" s="716"/>
    </row>
    <row r="95" spans="1:25" s="712" customFormat="1" ht="18.75" customHeight="1">
      <c r="A95" s="770"/>
      <c r="B95" s="908" t="s">
        <v>743</v>
      </c>
      <c r="C95" s="889"/>
      <c r="D95" s="889"/>
      <c r="E95" s="889"/>
      <c r="F95" s="889"/>
      <c r="G95" s="889"/>
      <c r="H95" s="889"/>
      <c r="I95" s="889"/>
      <c r="J95" s="716"/>
      <c r="K95" s="716"/>
      <c r="L95" s="716"/>
      <c r="M95" s="716"/>
      <c r="N95" s="716"/>
      <c r="O95" s="716"/>
      <c r="P95" s="716"/>
      <c r="Q95" s="716"/>
      <c r="R95" s="716"/>
      <c r="S95" s="716"/>
      <c r="T95" s="716"/>
      <c r="U95" s="716"/>
      <c r="V95" s="716"/>
      <c r="W95" s="716"/>
      <c r="X95" s="716"/>
      <c r="Y95" s="716"/>
    </row>
    <row r="96" spans="1:25" s="712" customFormat="1" ht="54.75" customHeight="1">
      <c r="A96" s="1259" t="s">
        <v>1005</v>
      </c>
      <c r="B96" s="1260"/>
      <c r="C96" s="1260"/>
      <c r="D96" s="1260"/>
      <c r="E96" s="1260"/>
      <c r="F96" s="1260"/>
      <c r="G96" s="1260"/>
      <c r="H96" s="1260"/>
      <c r="I96" s="1260"/>
    </row>
    <row r="97" spans="1:25" s="712" customFormat="1" ht="35.25" customHeight="1">
      <c r="A97" s="1261" t="s">
        <v>993</v>
      </c>
      <c r="B97" s="1262"/>
      <c r="C97" s="1262"/>
      <c r="D97" s="1262"/>
      <c r="E97" s="1262"/>
      <c r="F97" s="1262"/>
      <c r="G97" s="1262"/>
      <c r="H97" s="1262"/>
      <c r="I97" s="1263"/>
      <c r="J97" s="711"/>
    </row>
    <row r="98" spans="1:25" s="712" customFormat="1" ht="48.75" customHeight="1">
      <c r="A98" s="909" t="s">
        <v>705</v>
      </c>
      <c r="B98" s="1264" t="s">
        <v>966</v>
      </c>
      <c r="C98" s="1265"/>
      <c r="D98" s="1265"/>
      <c r="E98" s="1265"/>
      <c r="F98" s="1266"/>
      <c r="G98" s="1267"/>
      <c r="H98" s="1267"/>
      <c r="I98" s="1268"/>
      <c r="J98" s="714"/>
      <c r="K98" s="714"/>
      <c r="L98" s="714"/>
      <c r="M98" s="714"/>
      <c r="N98" s="891"/>
      <c r="O98" s="714"/>
      <c r="P98" s="714"/>
      <c r="Q98" s="714"/>
      <c r="R98" s="714"/>
      <c r="S98" s="714"/>
      <c r="T98" s="714"/>
      <c r="U98" s="714"/>
      <c r="V98" s="714"/>
      <c r="W98" s="714"/>
      <c r="X98" s="714"/>
      <c r="Y98" s="714"/>
    </row>
    <row r="99" spans="1:25" s="712" customFormat="1" ht="61.5" customHeight="1">
      <c r="A99" s="909" t="s">
        <v>706</v>
      </c>
      <c r="B99" s="1264" t="s">
        <v>994</v>
      </c>
      <c r="C99" s="1265"/>
      <c r="D99" s="1265"/>
      <c r="E99" s="1265"/>
      <c r="F99" s="1269"/>
      <c r="G99" s="1242"/>
      <c r="H99" s="1242"/>
      <c r="I99" s="1243"/>
      <c r="J99" s="714"/>
      <c r="K99" s="714"/>
      <c r="L99" s="714"/>
      <c r="M99" s="714"/>
      <c r="N99" s="891"/>
      <c r="O99" s="714"/>
      <c r="P99" s="714"/>
      <c r="Q99" s="714"/>
      <c r="R99" s="714"/>
      <c r="S99" s="714"/>
      <c r="T99" s="714"/>
      <c r="U99" s="714"/>
      <c r="V99" s="714"/>
      <c r="W99" s="714"/>
      <c r="X99" s="714"/>
      <c r="Y99" s="714"/>
    </row>
    <row r="100" spans="1:25" s="712" customFormat="1" ht="54.75" customHeight="1">
      <c r="A100" s="909" t="s">
        <v>707</v>
      </c>
      <c r="B100" s="1282" t="s">
        <v>971</v>
      </c>
      <c r="C100" s="1283"/>
      <c r="D100" s="1283"/>
      <c r="E100" s="1284"/>
      <c r="F100" s="1266"/>
      <c r="G100" s="1267"/>
      <c r="H100" s="1267"/>
      <c r="I100" s="1268"/>
      <c r="J100" s="714"/>
      <c r="K100" s="714"/>
      <c r="L100" s="714"/>
      <c r="M100" s="714"/>
      <c r="N100" s="890"/>
      <c r="O100" s="714"/>
      <c r="P100" s="714"/>
      <c r="Q100" s="714"/>
      <c r="R100" s="714"/>
      <c r="S100" s="714"/>
      <c r="T100" s="714"/>
      <c r="U100" s="714"/>
      <c r="V100" s="714"/>
      <c r="W100" s="714"/>
      <c r="X100" s="714"/>
      <c r="Y100" s="714"/>
    </row>
    <row r="101" spans="1:25" s="776" customFormat="1" ht="27" customHeight="1">
      <c r="A101" s="941" t="s">
        <v>967</v>
      </c>
      <c r="B101" s="1285" t="s">
        <v>1006</v>
      </c>
      <c r="C101" s="1285"/>
      <c r="D101" s="1285"/>
      <c r="E101" s="1285"/>
      <c r="F101" s="1285"/>
      <c r="G101" s="1285"/>
      <c r="H101" s="1285"/>
      <c r="I101" s="1285"/>
      <c r="J101" s="942"/>
      <c r="K101" s="942"/>
      <c r="L101" s="942"/>
      <c r="M101" s="942"/>
      <c r="N101" s="942"/>
      <c r="O101" s="942"/>
      <c r="P101" s="942"/>
      <c r="Q101" s="942"/>
      <c r="R101" s="942"/>
      <c r="S101" s="942"/>
      <c r="T101" s="942"/>
      <c r="U101" s="942"/>
      <c r="V101" s="942"/>
      <c r="W101" s="942"/>
      <c r="X101" s="942"/>
      <c r="Y101" s="942"/>
    </row>
    <row r="102" spans="1:25" s="712" customFormat="1" ht="38.25" customHeight="1">
      <c r="A102" s="894">
        <v>1</v>
      </c>
      <c r="B102" s="1245" t="s">
        <v>629</v>
      </c>
      <c r="C102" s="1246"/>
      <c r="D102" s="1246"/>
      <c r="E102" s="1277"/>
      <c r="F102" s="907"/>
      <c r="G102" s="1230"/>
      <c r="H102" s="1231"/>
      <c r="I102" s="899"/>
      <c r="J102" s="716"/>
      <c r="K102" s="716"/>
      <c r="L102" s="716"/>
      <c r="M102" s="716"/>
      <c r="N102" s="890"/>
      <c r="O102" s="716"/>
      <c r="P102" s="716"/>
      <c r="Q102" s="716"/>
      <c r="R102" s="716"/>
      <c r="S102" s="716"/>
      <c r="T102" s="716"/>
      <c r="U102" s="716"/>
      <c r="V102" s="716"/>
      <c r="W102" s="716"/>
      <c r="X102" s="716"/>
      <c r="Y102" s="716"/>
    </row>
    <row r="103" spans="1:25" s="712" customFormat="1" ht="35.25" customHeight="1">
      <c r="A103" s="894">
        <v>2</v>
      </c>
      <c r="B103" s="1245" t="s">
        <v>630</v>
      </c>
      <c r="C103" s="1246"/>
      <c r="D103" s="1246"/>
      <c r="E103" s="1246"/>
      <c r="F103" s="907"/>
      <c r="G103" s="1230"/>
      <c r="H103" s="1231"/>
      <c r="I103" s="899"/>
      <c r="J103" s="716"/>
      <c r="K103" s="716"/>
      <c r="L103" s="716"/>
      <c r="M103" s="716"/>
      <c r="N103" s="716"/>
      <c r="O103" s="716"/>
      <c r="P103" s="716"/>
      <c r="Q103" s="716"/>
      <c r="R103" s="716"/>
      <c r="S103" s="716"/>
      <c r="T103" s="716"/>
      <c r="U103" s="716"/>
      <c r="V103" s="716"/>
      <c r="W103" s="716"/>
      <c r="X103" s="716"/>
      <c r="Y103" s="716"/>
    </row>
    <row r="104" spans="1:25" s="712" customFormat="1" ht="34.5" customHeight="1">
      <c r="A104" s="1247">
        <v>3</v>
      </c>
      <c r="B104" s="1250" t="s">
        <v>638</v>
      </c>
      <c r="C104" s="1251"/>
      <c r="D104" s="1251"/>
      <c r="E104" s="1251"/>
      <c r="F104" s="907"/>
      <c r="G104" s="1230"/>
      <c r="H104" s="1231"/>
      <c r="I104" s="899"/>
      <c r="J104" s="716"/>
      <c r="K104" s="716"/>
      <c r="L104" s="716"/>
      <c r="M104" s="716"/>
      <c r="N104" s="716"/>
      <c r="O104" s="716"/>
      <c r="P104" s="716"/>
      <c r="Q104" s="716"/>
      <c r="R104" s="716"/>
      <c r="S104" s="716"/>
      <c r="T104" s="716"/>
      <c r="U104" s="716"/>
      <c r="V104" s="716"/>
      <c r="W104" s="716"/>
      <c r="X104" s="716"/>
      <c r="Y104" s="716"/>
    </row>
    <row r="105" spans="1:25" s="712" customFormat="1" ht="27.75" customHeight="1">
      <c r="A105" s="1248"/>
      <c r="B105" s="1252"/>
      <c r="C105" s="1253"/>
      <c r="D105" s="1253"/>
      <c r="E105" s="1253"/>
      <c r="F105" s="907"/>
      <c r="G105" s="1230"/>
      <c r="H105" s="1231"/>
      <c r="I105" s="899"/>
      <c r="J105" s="716"/>
      <c r="K105" s="716"/>
      <c r="L105" s="716"/>
      <c r="M105" s="716"/>
      <c r="N105" s="716"/>
      <c r="O105" s="716"/>
      <c r="P105" s="716"/>
      <c r="Q105" s="716"/>
      <c r="R105" s="716"/>
      <c r="S105" s="716"/>
      <c r="T105" s="716"/>
      <c r="U105" s="716"/>
      <c r="V105" s="716"/>
      <c r="W105" s="716"/>
      <c r="X105" s="716"/>
      <c r="Y105" s="716"/>
    </row>
    <row r="106" spans="1:25" s="712" customFormat="1" ht="31.5" customHeight="1">
      <c r="A106" s="1248"/>
      <c r="B106" s="718"/>
      <c r="C106" s="713"/>
      <c r="D106" s="713"/>
      <c r="E106" s="756" t="s">
        <v>632</v>
      </c>
      <c r="F106" s="907"/>
      <c r="G106" s="1230"/>
      <c r="H106" s="1231"/>
      <c r="I106" s="899"/>
      <c r="J106" s="716"/>
      <c r="K106" s="716"/>
      <c r="L106" s="716"/>
      <c r="M106" s="716"/>
      <c r="N106" s="716"/>
      <c r="O106" s="716"/>
      <c r="P106" s="716"/>
      <c r="Q106" s="716"/>
      <c r="R106" s="716"/>
      <c r="S106" s="716"/>
      <c r="T106" s="716"/>
      <c r="U106" s="716"/>
      <c r="V106" s="716"/>
      <c r="W106" s="716"/>
      <c r="X106" s="716"/>
      <c r="Y106" s="716"/>
    </row>
    <row r="107" spans="1:25" s="712" customFormat="1" ht="31.5" customHeight="1">
      <c r="A107" s="1248"/>
      <c r="B107" s="718"/>
      <c r="C107" s="713"/>
      <c r="D107" s="713"/>
      <c r="E107" s="756" t="s">
        <v>21</v>
      </c>
      <c r="F107" s="907"/>
      <c r="G107" s="1230"/>
      <c r="H107" s="1231"/>
      <c r="I107" s="899"/>
      <c r="J107" s="716"/>
      <c r="K107" s="716"/>
      <c r="L107" s="716"/>
      <c r="M107" s="716"/>
      <c r="N107" s="716"/>
      <c r="O107" s="716"/>
      <c r="P107" s="716"/>
      <c r="Q107" s="716"/>
      <c r="R107" s="716"/>
      <c r="S107" s="716"/>
      <c r="T107" s="716"/>
      <c r="U107" s="716"/>
      <c r="V107" s="716"/>
      <c r="W107" s="716"/>
      <c r="X107" s="716"/>
      <c r="Y107" s="716"/>
    </row>
    <row r="108" spans="1:25" s="712" customFormat="1" ht="30" customHeight="1">
      <c r="A108" s="1249"/>
      <c r="B108" s="719"/>
      <c r="C108" s="720"/>
      <c r="D108" s="720"/>
      <c r="E108" s="757" t="s">
        <v>633</v>
      </c>
      <c r="F108" s="907"/>
      <c r="G108" s="1230"/>
      <c r="H108" s="1231"/>
      <c r="I108" s="899"/>
      <c r="J108" s="716"/>
      <c r="K108" s="716"/>
      <c r="L108" s="716"/>
      <c r="M108" s="716"/>
      <c r="N108" s="716"/>
      <c r="O108" s="716"/>
      <c r="P108" s="716"/>
      <c r="Q108" s="716"/>
      <c r="R108" s="716"/>
      <c r="S108" s="716"/>
      <c r="T108" s="716"/>
      <c r="U108" s="716"/>
      <c r="V108" s="716"/>
      <c r="W108" s="716"/>
      <c r="X108" s="716"/>
      <c r="Y108" s="716"/>
    </row>
    <row r="109" spans="1:25" s="712" customFormat="1" ht="15.75" customHeight="1">
      <c r="A109" s="770"/>
      <c r="B109" s="721"/>
      <c r="C109" s="722"/>
      <c r="D109" s="722"/>
      <c r="E109" s="722"/>
      <c r="F109" s="722"/>
      <c r="G109" s="722"/>
      <c r="H109" s="722"/>
      <c r="I109" s="722"/>
      <c r="J109" s="711"/>
    </row>
    <row r="110" spans="1:25" s="712" customFormat="1" ht="43.9" customHeight="1">
      <c r="A110" s="910" t="s">
        <v>968</v>
      </c>
      <c r="B110" s="1239" t="s">
        <v>969</v>
      </c>
      <c r="C110" s="1240"/>
      <c r="D110" s="1240"/>
      <c r="E110" s="1240"/>
      <c r="F110" s="911"/>
      <c r="G110" s="911"/>
      <c r="H110" s="911"/>
      <c r="I110" s="911"/>
      <c r="J110" s="711"/>
    </row>
    <row r="111" spans="1:25" s="712" customFormat="1" ht="59.25" customHeight="1">
      <c r="A111" s="894" t="s">
        <v>17</v>
      </c>
      <c r="B111" s="1226" t="s">
        <v>1007</v>
      </c>
      <c r="C111" s="1226"/>
      <c r="D111" s="1226"/>
      <c r="E111" s="1226"/>
      <c r="F111" s="899"/>
      <c r="G111" s="1230"/>
      <c r="H111" s="1231"/>
      <c r="I111" s="899"/>
      <c r="J111" s="716"/>
      <c r="K111" s="716"/>
      <c r="L111" s="716"/>
      <c r="M111" s="716"/>
      <c r="N111" s="716"/>
      <c r="O111" s="716"/>
      <c r="P111" s="716"/>
      <c r="Q111" s="716"/>
      <c r="R111" s="716"/>
      <c r="S111" s="716"/>
      <c r="T111" s="716"/>
      <c r="U111" s="716"/>
      <c r="V111" s="716"/>
      <c r="W111" s="716"/>
      <c r="X111" s="716"/>
      <c r="Y111" s="716"/>
    </row>
    <row r="112" spans="1:25" s="712" customFormat="1" ht="42" customHeight="1">
      <c r="A112" s="894" t="s">
        <v>26</v>
      </c>
      <c r="B112" s="1226" t="s">
        <v>750</v>
      </c>
      <c r="C112" s="1241"/>
      <c r="D112" s="1241"/>
      <c r="E112" s="1241"/>
      <c r="F112" s="899"/>
      <c r="G112" s="1230"/>
      <c r="H112" s="1231"/>
      <c r="I112" s="899"/>
      <c r="J112" s="716"/>
      <c r="K112" s="716"/>
      <c r="L112" s="716"/>
      <c r="M112" s="716"/>
      <c r="N112" s="716"/>
      <c r="O112" s="716"/>
      <c r="P112" s="716"/>
      <c r="Q112" s="716"/>
      <c r="R112" s="716"/>
      <c r="S112" s="716"/>
      <c r="T112" s="716"/>
      <c r="U112" s="716"/>
      <c r="V112" s="716"/>
      <c r="W112" s="716"/>
      <c r="X112" s="716"/>
      <c r="Y112" s="716"/>
    </row>
    <row r="113" spans="1:25" s="712" customFormat="1" ht="48" customHeight="1">
      <c r="A113" s="894" t="s">
        <v>472</v>
      </c>
      <c r="B113" s="1226" t="s">
        <v>1008</v>
      </c>
      <c r="C113" s="1226"/>
      <c r="D113" s="1226"/>
      <c r="E113" s="1226"/>
      <c r="F113" s="899"/>
      <c r="G113" s="1230"/>
      <c r="H113" s="1231"/>
      <c r="I113" s="899"/>
      <c r="J113" s="716"/>
      <c r="K113" s="716"/>
      <c r="L113" s="716"/>
      <c r="M113" s="716"/>
      <c r="N113" s="716"/>
      <c r="O113" s="716"/>
      <c r="P113" s="716"/>
      <c r="Q113" s="716"/>
      <c r="R113" s="716"/>
      <c r="S113" s="716"/>
      <c r="T113" s="716"/>
      <c r="U113" s="716"/>
      <c r="V113" s="716"/>
      <c r="W113" s="716"/>
      <c r="X113" s="716"/>
      <c r="Y113" s="716"/>
    </row>
    <row r="114" spans="1:25" s="712" customFormat="1" ht="34.5" hidden="1" customHeight="1">
      <c r="A114" s="894"/>
      <c r="B114" s="1226"/>
      <c r="C114" s="1226"/>
      <c r="D114" s="1226"/>
      <c r="E114" s="1226"/>
      <c r="F114" s="1242"/>
      <c r="G114" s="1243"/>
      <c r="H114" s="1244"/>
      <c r="I114" s="1243"/>
      <c r="J114" s="716"/>
      <c r="K114" s="716"/>
      <c r="L114" s="716"/>
      <c r="M114" s="716"/>
      <c r="N114" s="716"/>
      <c r="O114" s="716"/>
      <c r="P114" s="716"/>
      <c r="Q114" s="716"/>
      <c r="R114" s="716"/>
      <c r="S114" s="716"/>
      <c r="T114" s="716"/>
      <c r="U114" s="716"/>
      <c r="V114" s="716"/>
      <c r="W114" s="716"/>
      <c r="X114" s="716"/>
      <c r="Y114" s="716"/>
    </row>
    <row r="115" spans="1:25" s="712" customFormat="1" ht="38.25" customHeight="1">
      <c r="A115" s="894" t="s">
        <v>523</v>
      </c>
      <c r="B115" s="1226" t="s">
        <v>634</v>
      </c>
      <c r="C115" s="1226"/>
      <c r="D115" s="1226"/>
      <c r="E115" s="1226"/>
      <c r="F115" s="899"/>
      <c r="G115" s="1230"/>
      <c r="H115" s="1231"/>
      <c r="I115" s="899"/>
      <c r="J115" s="716"/>
      <c r="K115" s="716"/>
      <c r="L115" s="716"/>
      <c r="M115" s="716"/>
      <c r="N115" s="716"/>
      <c r="O115" s="716"/>
      <c r="P115" s="716"/>
      <c r="Q115" s="716"/>
      <c r="R115" s="716"/>
      <c r="S115" s="716"/>
      <c r="T115" s="716"/>
      <c r="U115" s="716"/>
      <c r="V115" s="716"/>
      <c r="W115" s="716"/>
      <c r="X115" s="716"/>
      <c r="Y115" s="716"/>
    </row>
    <row r="116" spans="1:25" s="712" customFormat="1" ht="32.25" customHeight="1">
      <c r="A116" s="894" t="s">
        <v>473</v>
      </c>
      <c r="B116" s="1232" t="s">
        <v>970</v>
      </c>
      <c r="C116" s="1232"/>
      <c r="D116" s="1232"/>
      <c r="E116" s="1232"/>
      <c r="F116" s="899"/>
      <c r="G116" s="1230"/>
      <c r="H116" s="1231"/>
      <c r="I116" s="899"/>
      <c r="J116" s="716"/>
      <c r="K116" s="716"/>
      <c r="L116" s="716"/>
      <c r="M116" s="716"/>
      <c r="N116" s="716"/>
      <c r="O116" s="716"/>
      <c r="P116" s="716"/>
      <c r="Q116" s="716"/>
      <c r="R116" s="716"/>
      <c r="S116" s="716"/>
      <c r="T116" s="716"/>
      <c r="U116" s="716"/>
      <c r="V116" s="716"/>
      <c r="W116" s="716"/>
      <c r="X116" s="716"/>
      <c r="Y116" s="716"/>
    </row>
    <row r="117" spans="1:25" s="712" customFormat="1" ht="67.5" customHeight="1">
      <c r="A117" s="1233" t="s">
        <v>478</v>
      </c>
      <c r="B117" s="1236" t="s">
        <v>635</v>
      </c>
      <c r="C117" s="1237"/>
      <c r="D117" s="1237"/>
      <c r="E117" s="1237"/>
      <c r="F117" s="903"/>
      <c r="G117" s="902"/>
      <c r="H117" s="903"/>
      <c r="I117" s="901"/>
      <c r="J117" s="716"/>
      <c r="K117" s="716"/>
      <c r="L117" s="716"/>
      <c r="M117" s="716"/>
      <c r="N117" s="716"/>
      <c r="O117" s="716"/>
      <c r="P117" s="716"/>
      <c r="Q117" s="716"/>
      <c r="R117" s="716"/>
      <c r="S117" s="716"/>
      <c r="T117" s="716"/>
      <c r="U117" s="716"/>
      <c r="V117" s="716"/>
      <c r="W117" s="716"/>
      <c r="X117" s="716"/>
      <c r="Y117" s="716"/>
    </row>
    <row r="118" spans="1:25" s="712" customFormat="1" ht="4.5" customHeight="1">
      <c r="A118" s="1234"/>
      <c r="B118" s="1238" t="s">
        <v>636</v>
      </c>
      <c r="C118" s="1238"/>
      <c r="D118" s="1238"/>
      <c r="E118" s="1238"/>
      <c r="F118" s="912"/>
      <c r="G118" s="913"/>
      <c r="H118" s="912"/>
      <c r="I118" s="914"/>
      <c r="J118" s="716"/>
      <c r="K118" s="716"/>
      <c r="L118" s="716"/>
      <c r="M118" s="716"/>
      <c r="N118" s="716"/>
      <c r="O118" s="716"/>
      <c r="P118" s="716"/>
      <c r="Q118" s="716"/>
      <c r="R118" s="716"/>
      <c r="S118" s="716"/>
      <c r="T118" s="716"/>
      <c r="U118" s="716"/>
      <c r="V118" s="716"/>
      <c r="W118" s="716"/>
      <c r="X118" s="716"/>
      <c r="Y118" s="716"/>
    </row>
    <row r="119" spans="1:25" s="712" customFormat="1" ht="18.75" customHeight="1">
      <c r="A119" s="1235"/>
      <c r="B119" s="1226"/>
      <c r="C119" s="1226"/>
      <c r="D119" s="1226"/>
      <c r="E119" s="1226"/>
      <c r="F119" s="915" t="s">
        <v>704</v>
      </c>
      <c r="G119" s="916" t="s">
        <v>704</v>
      </c>
      <c r="H119" s="917"/>
      <c r="I119" s="918" t="s">
        <v>704</v>
      </c>
      <c r="J119" s="716"/>
      <c r="K119" s="716"/>
      <c r="L119" s="716"/>
      <c r="M119" s="716"/>
      <c r="N119" s="716"/>
      <c r="O119" s="716"/>
      <c r="P119" s="716"/>
      <c r="Q119" s="716"/>
      <c r="R119" s="716"/>
      <c r="S119" s="716"/>
      <c r="T119" s="716"/>
      <c r="U119" s="716"/>
      <c r="V119" s="716"/>
      <c r="W119" s="716"/>
      <c r="X119" s="716"/>
      <c r="Y119" s="716"/>
    </row>
    <row r="120" spans="1:25" s="712" customFormat="1" ht="14.25" customHeight="1">
      <c r="A120" s="770"/>
      <c r="B120" s="923"/>
      <c r="C120" s="924"/>
      <c r="D120" s="924"/>
      <c r="E120" s="925"/>
      <c r="F120" s="723"/>
      <c r="G120" s="723"/>
      <c r="H120" s="723"/>
      <c r="I120" s="723"/>
      <c r="J120" s="716"/>
      <c r="K120" s="716"/>
      <c r="L120" s="716"/>
      <c r="M120" s="716"/>
      <c r="N120" s="716"/>
      <c r="O120" s="716"/>
      <c r="P120" s="716"/>
      <c r="Q120" s="716"/>
      <c r="R120" s="716"/>
      <c r="S120" s="716"/>
      <c r="T120" s="716"/>
      <c r="U120" s="716"/>
      <c r="V120" s="716"/>
      <c r="W120" s="716"/>
      <c r="X120" s="716"/>
      <c r="Y120" s="716"/>
    </row>
    <row r="121" spans="1:25" s="712" customFormat="1" ht="45" customHeight="1">
      <c r="A121" s="894">
        <v>4</v>
      </c>
      <c r="B121" s="1226" t="s">
        <v>1009</v>
      </c>
      <c r="C121" s="1226"/>
      <c r="D121" s="1226"/>
      <c r="E121" s="1226"/>
      <c r="F121" s="1226"/>
      <c r="G121" s="1226"/>
      <c r="H121" s="1226"/>
      <c r="I121" s="893"/>
      <c r="J121" s="716"/>
      <c r="K121" s="716"/>
      <c r="L121" s="716"/>
      <c r="M121" s="716"/>
      <c r="N121" s="716"/>
      <c r="O121" s="716"/>
      <c r="P121" s="716"/>
      <c r="Q121" s="716"/>
      <c r="R121" s="716"/>
      <c r="S121" s="716" t="s">
        <v>550</v>
      </c>
      <c r="T121" s="716"/>
      <c r="U121" s="716"/>
      <c r="V121" s="716"/>
      <c r="W121" s="716"/>
      <c r="X121" s="716"/>
      <c r="Y121" s="716"/>
    </row>
    <row r="122" spans="1:25" s="712" customFormat="1" ht="12.75" customHeight="1">
      <c r="A122" s="919"/>
      <c r="B122" s="1227"/>
      <c r="C122" s="1228"/>
      <c r="D122" s="1228"/>
      <c r="E122" s="1228"/>
      <c r="F122" s="920"/>
      <c r="G122" s="921"/>
      <c r="H122" s="921"/>
      <c r="I122" s="926"/>
      <c r="J122" s="716"/>
      <c r="K122" s="716"/>
      <c r="L122" s="716"/>
      <c r="M122" s="716"/>
      <c r="N122" s="716"/>
      <c r="O122" s="716"/>
      <c r="P122" s="716"/>
      <c r="Q122" s="716"/>
      <c r="R122" s="716"/>
      <c r="S122" s="716" t="s">
        <v>477</v>
      </c>
      <c r="T122" s="716"/>
      <c r="U122" s="716"/>
      <c r="V122" s="716"/>
      <c r="W122" s="716"/>
      <c r="X122" s="716"/>
      <c r="Y122" s="716"/>
    </row>
    <row r="123" spans="1:25" s="712" customFormat="1" ht="52.5" customHeight="1">
      <c r="A123" s="894">
        <v>5</v>
      </c>
      <c r="B123" s="1226" t="s">
        <v>1010</v>
      </c>
      <c r="C123" s="1226"/>
      <c r="D123" s="1226"/>
      <c r="E123" s="1226"/>
      <c r="F123" s="1226"/>
      <c r="G123" s="1226"/>
      <c r="H123" s="1226"/>
      <c r="I123" s="893"/>
      <c r="J123" s="716"/>
      <c r="K123" s="716"/>
      <c r="L123" s="716"/>
      <c r="M123" s="716"/>
      <c r="N123" s="716"/>
      <c r="O123" s="716"/>
      <c r="P123" s="716"/>
      <c r="Q123" s="716"/>
      <c r="R123" s="716"/>
      <c r="S123" s="716"/>
      <c r="T123" s="716"/>
      <c r="U123" s="716"/>
      <c r="V123" s="716"/>
      <c r="W123" s="716"/>
      <c r="X123" s="716"/>
      <c r="Y123" s="716"/>
    </row>
    <row r="124" spans="1:25" s="712" customFormat="1" ht="12" customHeight="1">
      <c r="A124" s="919"/>
      <c r="B124" s="1227"/>
      <c r="C124" s="1228"/>
      <c r="D124" s="1228"/>
      <c r="E124" s="1228"/>
      <c r="F124" s="920"/>
      <c r="G124" s="921"/>
      <c r="H124" s="921"/>
      <c r="I124" s="926"/>
      <c r="J124" s="716"/>
      <c r="K124" s="716"/>
      <c r="L124" s="716"/>
      <c r="M124" s="716"/>
      <c r="N124" s="716"/>
      <c r="O124" s="716"/>
      <c r="P124" s="716"/>
      <c r="Q124" s="716"/>
      <c r="R124" s="716"/>
      <c r="S124" s="716"/>
      <c r="T124" s="716"/>
      <c r="U124" s="716"/>
      <c r="V124" s="716"/>
      <c r="W124" s="716"/>
      <c r="X124" s="716"/>
      <c r="Y124" s="716"/>
    </row>
    <row r="125" spans="1:25" s="712" customFormat="1" ht="72" customHeight="1">
      <c r="A125" s="894">
        <v>6</v>
      </c>
      <c r="B125" s="1226" t="s">
        <v>1011</v>
      </c>
      <c r="C125" s="1226"/>
      <c r="D125" s="1226"/>
      <c r="E125" s="1226"/>
      <c r="F125" s="1226"/>
      <c r="G125" s="1226"/>
      <c r="H125" s="1226"/>
      <c r="I125" s="893"/>
      <c r="J125" s="716"/>
      <c r="K125" s="716"/>
      <c r="L125" s="716"/>
      <c r="M125" s="716"/>
      <c r="N125" s="716"/>
      <c r="O125" s="716"/>
      <c r="P125" s="716"/>
      <c r="Q125" s="716"/>
      <c r="R125" s="716"/>
      <c r="S125" s="716"/>
      <c r="T125" s="716"/>
      <c r="U125" s="716"/>
      <c r="V125" s="716"/>
      <c r="W125" s="716"/>
      <c r="X125" s="716"/>
      <c r="Y125" s="716"/>
    </row>
    <row r="126" spans="1:25" s="712" customFormat="1" ht="16.5">
      <c r="A126" s="919"/>
      <c r="B126" s="1227"/>
      <c r="C126" s="1228"/>
      <c r="D126" s="1228"/>
      <c r="E126" s="1228"/>
      <c r="F126" s="920"/>
      <c r="G126" s="921"/>
      <c r="H126" s="921"/>
      <c r="I126" s="922"/>
      <c r="J126" s="716"/>
      <c r="K126" s="716"/>
      <c r="L126" s="716"/>
      <c r="M126" s="716"/>
      <c r="N126" s="716"/>
      <c r="O126" s="716"/>
      <c r="P126" s="716"/>
      <c r="Q126" s="716"/>
      <c r="R126" s="716"/>
      <c r="S126" s="716"/>
      <c r="T126" s="716"/>
      <c r="U126" s="716"/>
      <c r="V126" s="716"/>
      <c r="W126" s="716"/>
      <c r="X126" s="716"/>
      <c r="Y126" s="716"/>
    </row>
    <row r="127" spans="1:25" s="712" customFormat="1" ht="42" customHeight="1">
      <c r="A127" s="894">
        <v>7</v>
      </c>
      <c r="B127" s="1229" t="s">
        <v>637</v>
      </c>
      <c r="C127" s="1229"/>
      <c r="D127" s="1229"/>
      <c r="E127" s="1229"/>
      <c r="F127" s="907"/>
      <c r="G127" s="1224"/>
      <c r="H127" s="1225"/>
      <c r="I127" s="907"/>
      <c r="J127" s="716"/>
      <c r="K127" s="716"/>
      <c r="L127" s="716"/>
      <c r="M127" s="716"/>
      <c r="N127" s="716"/>
      <c r="O127" s="716"/>
      <c r="P127" s="716"/>
      <c r="Q127" s="716"/>
      <c r="R127" s="716"/>
      <c r="S127" s="716"/>
      <c r="T127" s="716"/>
      <c r="U127" s="716"/>
      <c r="V127" s="716"/>
      <c r="W127" s="716"/>
      <c r="X127" s="716"/>
      <c r="Y127" s="716"/>
    </row>
    <row r="128" spans="1:25" s="712" customFormat="1" ht="21.75" customHeight="1">
      <c r="A128" s="770"/>
      <c r="B128" s="711"/>
      <c r="C128" s="711"/>
      <c r="D128" s="711"/>
      <c r="E128" s="711"/>
      <c r="F128" s="711"/>
      <c r="G128" s="711"/>
      <c r="H128" s="711"/>
      <c r="I128" s="711"/>
      <c r="J128" s="711"/>
    </row>
    <row r="129" spans="1:24" s="712" customFormat="1" ht="12" customHeight="1">
      <c r="A129" s="711"/>
      <c r="B129" s="711"/>
      <c r="C129" s="711"/>
      <c r="D129" s="711"/>
      <c r="E129" s="711"/>
      <c r="F129" s="711"/>
      <c r="G129" s="711"/>
      <c r="H129" s="711"/>
      <c r="I129" s="711"/>
      <c r="J129" s="711"/>
    </row>
    <row r="130" spans="1:24" ht="21" hidden="1" customHeight="1">
      <c r="A130" s="393"/>
      <c r="B130" s="724"/>
      <c r="C130" s="724"/>
      <c r="D130" s="724"/>
      <c r="E130" s="521"/>
      <c r="F130" s="521"/>
      <c r="G130" s="521"/>
      <c r="H130" s="725"/>
      <c r="I130" s="522"/>
      <c r="J130" s="522"/>
      <c r="K130" s="522"/>
      <c r="L130" s="522"/>
      <c r="M130" s="523"/>
      <c r="N130" s="522"/>
      <c r="O130" s="522"/>
      <c r="P130" s="522"/>
      <c r="Q130" s="522"/>
      <c r="R130" s="522"/>
      <c r="S130" s="522"/>
      <c r="T130" s="522"/>
      <c r="U130" s="522"/>
      <c r="V130" s="522"/>
      <c r="W130" s="522"/>
      <c r="X130" s="522"/>
    </row>
    <row r="131" spans="1:24" ht="10.5" hidden="1" customHeight="1">
      <c r="A131" s="393"/>
      <c r="B131" s="724"/>
      <c r="C131" s="724"/>
      <c r="D131" s="724"/>
      <c r="E131" s="521"/>
      <c r="F131" s="521"/>
      <c r="G131" s="521"/>
      <c r="H131" s="725"/>
      <c r="I131" s="522"/>
      <c r="J131" s="522"/>
      <c r="K131" s="522"/>
      <c r="L131" s="522"/>
      <c r="M131" s="523"/>
      <c r="N131" s="522"/>
      <c r="O131" s="522"/>
      <c r="P131" s="522"/>
      <c r="Q131" s="522"/>
      <c r="R131" s="522"/>
      <c r="S131" s="522"/>
      <c r="T131" s="522"/>
      <c r="U131" s="522"/>
      <c r="V131" s="522"/>
      <c r="W131" s="522"/>
      <c r="X131" s="522"/>
    </row>
    <row r="132" spans="1:24" ht="10.5" hidden="1" customHeight="1">
      <c r="A132" s="393"/>
      <c r="B132" s="724"/>
      <c r="C132" s="724"/>
      <c r="D132" s="724"/>
      <c r="E132" s="521"/>
      <c r="F132" s="521"/>
      <c r="G132" s="521"/>
      <c r="H132" s="725"/>
      <c r="I132" s="522"/>
      <c r="J132" s="522"/>
      <c r="K132" s="522"/>
      <c r="L132" s="522"/>
      <c r="M132" s="523"/>
      <c r="N132" s="522"/>
      <c r="O132" s="522"/>
      <c r="P132" s="522"/>
      <c r="Q132" s="522"/>
      <c r="R132" s="522"/>
      <c r="S132" s="522"/>
      <c r="T132" s="522"/>
      <c r="U132" s="522"/>
      <c r="V132" s="522"/>
      <c r="W132" s="522"/>
      <c r="X132" s="522"/>
    </row>
    <row r="133" spans="1:24" ht="10.5" hidden="1" customHeight="1">
      <c r="A133" s="393"/>
      <c r="B133" s="724"/>
      <c r="C133" s="724"/>
      <c r="D133" s="724"/>
      <c r="E133" s="521"/>
      <c r="F133" s="521"/>
      <c r="G133" s="521"/>
      <c r="H133" s="725"/>
      <c r="I133" s="522"/>
      <c r="J133" s="522"/>
      <c r="K133" s="522"/>
      <c r="L133" s="522"/>
      <c r="M133" s="523"/>
      <c r="N133" s="522"/>
      <c r="O133" s="522"/>
      <c r="P133" s="522"/>
      <c r="Q133" s="522"/>
      <c r="R133" s="522"/>
      <c r="S133" s="522"/>
      <c r="T133" s="522"/>
      <c r="U133" s="522"/>
      <c r="V133" s="522"/>
      <c r="W133" s="522"/>
      <c r="X133" s="522"/>
    </row>
    <row r="134" spans="1:24" ht="10.5" hidden="1" customHeight="1">
      <c r="A134" s="393"/>
      <c r="B134" s="724"/>
      <c r="C134" s="724"/>
      <c r="D134" s="724"/>
      <c r="E134" s="521"/>
      <c r="F134" s="521"/>
      <c r="G134" s="521"/>
      <c r="H134" s="725"/>
      <c r="I134" s="522"/>
      <c r="J134" s="522"/>
      <c r="K134" s="522"/>
      <c r="L134" s="522"/>
      <c r="M134" s="523"/>
      <c r="N134" s="522"/>
      <c r="O134" s="522"/>
      <c r="P134" s="522"/>
      <c r="Q134" s="522"/>
      <c r="R134" s="522"/>
      <c r="S134" s="522"/>
      <c r="T134" s="522"/>
      <c r="U134" s="522"/>
      <c r="V134" s="522"/>
      <c r="W134" s="522"/>
      <c r="X134" s="522"/>
    </row>
    <row r="135" spans="1:24" ht="9.75" hidden="1" customHeight="1">
      <c r="A135" s="763"/>
      <c r="B135" s="393"/>
      <c r="C135" s="764"/>
      <c r="D135" s="765"/>
      <c r="E135" s="724"/>
      <c r="F135" s="724"/>
      <c r="G135" s="724"/>
      <c r="H135" s="766"/>
      <c r="I135" s="524"/>
      <c r="J135" s="524"/>
      <c r="K135" s="524"/>
      <c r="L135" s="524"/>
      <c r="M135" s="524"/>
      <c r="N135" s="524"/>
      <c r="O135" s="524"/>
      <c r="P135" s="524"/>
      <c r="Q135" s="524"/>
      <c r="R135" s="524"/>
      <c r="S135" s="524"/>
      <c r="T135" s="524"/>
      <c r="U135" s="524"/>
      <c r="V135" s="524"/>
      <c r="W135" s="524"/>
      <c r="X135" s="524"/>
    </row>
    <row r="136" spans="1:24" ht="15.75" hidden="1" customHeight="1">
      <c r="A136" s="482"/>
      <c r="B136" s="732"/>
      <c r="C136" s="732"/>
      <c r="D136" s="732"/>
      <c r="E136" s="732"/>
      <c r="F136" s="732"/>
      <c r="G136" s="732"/>
      <c r="H136" s="732"/>
      <c r="I136" s="732"/>
    </row>
    <row r="137" spans="1:24" ht="16.5" customHeight="1">
      <c r="A137" s="879" t="s">
        <v>842</v>
      </c>
      <c r="B137" s="1281" t="s">
        <v>806</v>
      </c>
      <c r="C137" s="1281"/>
      <c r="D137" s="1281"/>
      <c r="E137" s="1281"/>
      <c r="F137" s="1281"/>
      <c r="G137" s="1281"/>
      <c r="H137" s="1281"/>
      <c r="I137" s="880"/>
    </row>
    <row r="138" spans="1:24" ht="9" customHeight="1">
      <c r="A138" s="880"/>
      <c r="B138" s="881"/>
      <c r="C138" s="881"/>
      <c r="D138" s="881"/>
      <c r="E138" s="881"/>
      <c r="F138" s="881"/>
      <c r="G138" s="881"/>
      <c r="H138" s="880"/>
      <c r="I138" s="880"/>
    </row>
    <row r="139" spans="1:24" ht="20.100000000000001" customHeight="1">
      <c r="A139" s="882"/>
      <c r="B139" s="1287" t="s">
        <v>956</v>
      </c>
      <c r="C139" s="1287"/>
      <c r="D139" s="1287"/>
      <c r="E139" s="1287"/>
      <c r="F139" s="1287"/>
      <c r="G139" s="1287"/>
      <c r="H139" s="1287"/>
      <c r="I139" s="883"/>
    </row>
    <row r="140" spans="1:24" ht="9" customHeight="1">
      <c r="A140" s="880"/>
      <c r="B140" s="881"/>
      <c r="C140" s="881"/>
      <c r="D140" s="881"/>
      <c r="E140" s="881"/>
      <c r="F140" s="881"/>
      <c r="G140" s="881"/>
      <c r="H140" s="880"/>
      <c r="I140" s="880"/>
    </row>
    <row r="141" spans="1:24" ht="348.6" customHeight="1">
      <c r="A141" s="884"/>
      <c r="B141" s="1271" t="s">
        <v>1012</v>
      </c>
      <c r="C141" s="1271"/>
      <c r="D141" s="1271"/>
      <c r="E141" s="1271"/>
      <c r="F141" s="1271"/>
      <c r="G141" s="1271"/>
      <c r="H141" s="1271"/>
      <c r="I141" s="880"/>
    </row>
    <row r="142" spans="1:24" ht="14.25" customHeight="1">
      <c r="A142" s="732"/>
      <c r="B142" s="726"/>
      <c r="C142" s="726"/>
      <c r="D142" s="726"/>
      <c r="E142" s="726"/>
      <c r="F142" s="726"/>
      <c r="G142" s="726"/>
      <c r="H142" s="726"/>
      <c r="I142" s="732"/>
    </row>
    <row r="143" spans="1:24" ht="75" customHeight="1">
      <c r="A143" s="526"/>
      <c r="B143" s="1124" t="s">
        <v>807</v>
      </c>
      <c r="C143" s="1124"/>
      <c r="D143" s="1124"/>
      <c r="E143" s="1124"/>
      <c r="F143" s="1124"/>
      <c r="G143" s="1124"/>
      <c r="H143" s="1124"/>
      <c r="I143" s="732"/>
    </row>
    <row r="144" spans="1:24" ht="15.75" hidden="1" customHeight="1">
      <c r="A144" s="526"/>
      <c r="B144" s="754"/>
      <c r="C144" s="754"/>
      <c r="D144" s="754"/>
      <c r="E144" s="754"/>
      <c r="F144" s="754"/>
      <c r="G144" s="754"/>
      <c r="H144" s="754"/>
      <c r="I144" s="732"/>
      <c r="M144" s="390">
        <f>M20</f>
        <v>2</v>
      </c>
    </row>
    <row r="145" spans="1:13" ht="7.5" customHeight="1">
      <c r="A145" s="526"/>
      <c r="B145" s="754"/>
      <c r="C145" s="754"/>
      <c r="D145" s="754"/>
      <c r="E145" s="754"/>
      <c r="F145" s="754"/>
      <c r="G145" s="754"/>
      <c r="H145" s="754"/>
      <c r="I145" s="732"/>
      <c r="M145" s="390"/>
    </row>
    <row r="146" spans="1:13" ht="20.25" customHeight="1">
      <c r="A146" s="727">
        <v>4</v>
      </c>
      <c r="B146" s="1288" t="s">
        <v>639</v>
      </c>
      <c r="C146" s="1288"/>
      <c r="D146" s="1288"/>
      <c r="E146" s="1288"/>
      <c r="F146" s="1288"/>
      <c r="G146" s="1288"/>
      <c r="H146" s="1288"/>
      <c r="I146" s="732"/>
      <c r="M146" s="390" t="str">
        <f>M21</f>
        <v>2 or more</v>
      </c>
    </row>
    <row r="147" spans="1:13" ht="29.25" customHeight="1">
      <c r="A147" s="489"/>
      <c r="B147" s="1172" t="str">
        <f>IF(M144=1, "Name of the Bidder", IF(M144=2, "Name of the Bidder", IF(M144=3, "Name of Lead Partner of Joint Venture", "")))</f>
        <v>Name of the Bidder</v>
      </c>
      <c r="C147" s="1173"/>
      <c r="D147" s="1173"/>
      <c r="E147" s="1289">
        <f>'Names of Bidder'!D10</f>
        <v>0</v>
      </c>
      <c r="F147" s="1290"/>
      <c r="G147" s="1290"/>
      <c r="H147" s="1291"/>
      <c r="I147" s="732"/>
    </row>
    <row r="148" spans="1:13" ht="25.5" customHeight="1">
      <c r="A148" s="489" t="s">
        <v>640</v>
      </c>
      <c r="B148" s="1020" t="s">
        <v>641</v>
      </c>
      <c r="C148" s="1010"/>
      <c r="D148" s="1010"/>
      <c r="E148" s="1010"/>
      <c r="F148" s="1010"/>
      <c r="G148" s="1010"/>
      <c r="H148" s="1010"/>
      <c r="I148" s="732"/>
    </row>
    <row r="149" spans="1:13" ht="19.5" customHeight="1">
      <c r="A149" s="529"/>
      <c r="B149" s="530"/>
      <c r="C149" s="530"/>
      <c r="D149" s="734"/>
      <c r="E149" s="1021"/>
      <c r="F149" s="1023" t="s">
        <v>644</v>
      </c>
      <c r="G149" s="1024"/>
      <c r="H149" s="1025"/>
      <c r="I149" s="732"/>
    </row>
    <row r="150" spans="1:13" ht="47.25" customHeight="1">
      <c r="A150" s="529"/>
      <c r="B150" s="530"/>
      <c r="C150" s="530"/>
      <c r="D150" s="734" t="s">
        <v>695</v>
      </c>
      <c r="E150" s="1022"/>
      <c r="F150" s="999"/>
      <c r="G150" s="1000"/>
      <c r="H150" s="1001"/>
      <c r="I150" s="732"/>
    </row>
    <row r="151" spans="1:13" ht="17.25" customHeight="1">
      <c r="A151" s="531" t="s">
        <v>646</v>
      </c>
      <c r="B151" s="1183" t="s">
        <v>647</v>
      </c>
      <c r="C151" s="1183"/>
      <c r="D151" s="532"/>
      <c r="E151" s="592"/>
      <c r="F151" s="1027"/>
      <c r="G151" s="1028"/>
      <c r="H151" s="1029"/>
      <c r="I151" s="732"/>
    </row>
    <row r="152" spans="1:13" ht="57" customHeight="1">
      <c r="A152" s="531"/>
      <c r="B152" s="1201" t="s">
        <v>874</v>
      </c>
      <c r="C152" s="1286"/>
      <c r="D152" s="1032"/>
      <c r="E152" s="533"/>
      <c r="F152" s="996"/>
      <c r="G152" s="997"/>
      <c r="H152" s="998"/>
      <c r="I152" s="732"/>
    </row>
    <row r="153" spans="1:13" ht="15.75" customHeight="1">
      <c r="A153" s="826">
        <v>1</v>
      </c>
      <c r="B153" s="834" t="s">
        <v>873</v>
      </c>
      <c r="C153" s="836"/>
      <c r="D153" s="824"/>
      <c r="E153" s="591"/>
      <c r="F153" s="1141"/>
      <c r="G153" s="1564"/>
      <c r="H153" s="1142"/>
      <c r="I153" s="732"/>
    </row>
    <row r="154" spans="1:13" ht="15.75" customHeight="1">
      <c r="A154" s="531">
        <v>2</v>
      </c>
      <c r="B154" s="820" t="s">
        <v>858</v>
      </c>
      <c r="C154" s="495"/>
      <c r="D154" s="742"/>
      <c r="E154" s="767"/>
      <c r="F154" s="1141"/>
      <c r="G154" s="1564"/>
      <c r="H154" s="1142"/>
    </row>
    <row r="155" spans="1:13" ht="15.75" customHeight="1">
      <c r="A155" s="531">
        <v>3</v>
      </c>
      <c r="B155" s="820" t="s">
        <v>851</v>
      </c>
      <c r="C155" s="495"/>
      <c r="D155" s="742"/>
      <c r="E155" s="767"/>
      <c r="F155" s="1141"/>
      <c r="G155" s="1564"/>
      <c r="H155" s="1142"/>
      <c r="I155" s="732"/>
    </row>
    <row r="156" spans="1:13" ht="15.75" customHeight="1">
      <c r="A156" s="531">
        <v>4</v>
      </c>
      <c r="B156" s="820" t="s">
        <v>648</v>
      </c>
      <c r="C156" s="827"/>
      <c r="D156" s="823"/>
      <c r="E156" s="767"/>
      <c r="F156" s="1141"/>
      <c r="G156" s="1564"/>
      <c r="H156" s="1142"/>
      <c r="I156" s="818"/>
    </row>
    <row r="157" spans="1:13" ht="16.5" customHeight="1">
      <c r="A157" s="531">
        <v>5</v>
      </c>
      <c r="B157" s="819" t="s">
        <v>649</v>
      </c>
      <c r="C157" s="822"/>
      <c r="D157" s="742"/>
      <c r="E157" s="767"/>
      <c r="F157" s="1141"/>
      <c r="G157" s="1564"/>
      <c r="H157" s="1142"/>
      <c r="I157" s="732"/>
    </row>
    <row r="158" spans="1:13">
      <c r="A158" s="531">
        <v>6</v>
      </c>
      <c r="B158" s="819" t="s">
        <v>650</v>
      </c>
      <c r="C158" s="822"/>
      <c r="D158" s="742"/>
      <c r="E158" s="767"/>
      <c r="F158" s="1141"/>
      <c r="G158" s="1564"/>
      <c r="H158" s="1142"/>
      <c r="I158" s="732"/>
    </row>
    <row r="159" spans="1:13" ht="29.25" customHeight="1">
      <c r="A159" s="489"/>
      <c r="B159" s="737"/>
      <c r="C159" s="738"/>
      <c r="D159" s="738"/>
      <c r="E159" s="738"/>
      <c r="F159" s="738"/>
      <c r="G159" s="738"/>
      <c r="H159" s="738"/>
      <c r="I159" s="732"/>
    </row>
    <row r="160" spans="1:13" ht="29.25" customHeight="1">
      <c r="A160" s="489"/>
      <c r="B160" s="737"/>
      <c r="C160" s="738"/>
      <c r="D160" s="738"/>
      <c r="E160" s="738"/>
      <c r="F160" s="738"/>
      <c r="G160" s="738"/>
      <c r="H160" s="738"/>
      <c r="I160" s="732"/>
    </row>
    <row r="161" spans="1:9" ht="20.25" customHeight="1">
      <c r="A161" s="529" t="s">
        <v>598</v>
      </c>
      <c r="B161" s="1020" t="s">
        <v>655</v>
      </c>
      <c r="C161" s="1010"/>
      <c r="D161" s="1010"/>
      <c r="E161" s="1010"/>
      <c r="F161" s="1010"/>
      <c r="G161" s="1010"/>
      <c r="H161" s="1010"/>
      <c r="I161" s="732"/>
    </row>
    <row r="162" spans="1:9" ht="19.5" customHeight="1">
      <c r="A162" s="529"/>
      <c r="B162" s="547"/>
      <c r="C162" s="530"/>
      <c r="D162" s="734"/>
      <c r="E162" s="1021"/>
      <c r="F162" s="1023" t="s">
        <v>644</v>
      </c>
      <c r="G162" s="1024"/>
      <c r="H162" s="1025"/>
      <c r="I162" s="732"/>
    </row>
    <row r="163" spans="1:9" ht="47.25" customHeight="1">
      <c r="A163" s="529"/>
      <c r="B163" s="547"/>
      <c r="C163" s="530"/>
      <c r="D163" s="734" t="s">
        <v>696</v>
      </c>
      <c r="E163" s="1022"/>
      <c r="F163" s="999"/>
      <c r="G163" s="1000"/>
      <c r="H163" s="1001"/>
      <c r="I163" s="732"/>
    </row>
    <row r="164" spans="1:9" ht="17.25" customHeight="1">
      <c r="A164" s="531" t="s">
        <v>646</v>
      </c>
      <c r="B164" s="1026" t="s">
        <v>647</v>
      </c>
      <c r="C164" s="1015"/>
      <c r="D164" s="739"/>
      <c r="E164" s="592"/>
      <c r="F164" s="1027"/>
      <c r="G164" s="1028"/>
      <c r="H164" s="1029"/>
      <c r="I164" s="732"/>
    </row>
    <row r="165" spans="1:9" ht="58.5" customHeight="1">
      <c r="A165" s="531"/>
      <c r="B165" s="1201" t="s">
        <v>874</v>
      </c>
      <c r="C165" s="1286"/>
      <c r="D165" s="1032"/>
      <c r="E165" s="533"/>
      <c r="F165" s="1141"/>
      <c r="G165" s="1564"/>
      <c r="H165" s="1142"/>
      <c r="I165" s="732"/>
    </row>
    <row r="166" spans="1:9" ht="15.75" customHeight="1">
      <c r="A166" s="826">
        <v>1</v>
      </c>
      <c r="B166" s="834" t="s">
        <v>873</v>
      </c>
      <c r="C166" s="821"/>
      <c r="D166" s="824"/>
      <c r="E166" s="768"/>
      <c r="F166" s="1141"/>
      <c r="G166" s="1564"/>
      <c r="H166" s="1142"/>
      <c r="I166" s="732"/>
    </row>
    <row r="167" spans="1:9" ht="15.75" customHeight="1">
      <c r="A167" s="531">
        <v>2</v>
      </c>
      <c r="B167" s="834" t="s">
        <v>858</v>
      </c>
      <c r="C167" s="821"/>
      <c r="D167" s="752"/>
      <c r="E167" s="768"/>
      <c r="F167" s="1141"/>
      <c r="G167" s="1564"/>
      <c r="H167" s="1142"/>
    </row>
    <row r="168" spans="1:9" ht="15.75" customHeight="1">
      <c r="A168" s="531">
        <v>3</v>
      </c>
      <c r="B168" s="834" t="s">
        <v>851</v>
      </c>
      <c r="C168" s="821"/>
      <c r="D168" s="752"/>
      <c r="E168" s="768"/>
      <c r="F168" s="1141"/>
      <c r="G168" s="1564"/>
      <c r="H168" s="1142"/>
      <c r="I168" s="732"/>
    </row>
    <row r="169" spans="1:9" ht="16.5" customHeight="1">
      <c r="A169" s="531">
        <v>4</v>
      </c>
      <c r="B169" s="834" t="s">
        <v>648</v>
      </c>
      <c r="C169" s="821"/>
      <c r="D169" s="752"/>
      <c r="E169" s="768"/>
      <c r="F169" s="1141"/>
      <c r="G169" s="1564"/>
      <c r="H169" s="1142"/>
      <c r="I169" s="732"/>
    </row>
    <row r="170" spans="1:9" ht="16.5" customHeight="1">
      <c r="A170" s="531">
        <v>5</v>
      </c>
      <c r="B170" s="835" t="s">
        <v>649</v>
      </c>
      <c r="C170" s="829"/>
      <c r="D170" s="825"/>
      <c r="E170" s="768"/>
      <c r="F170" s="1141"/>
      <c r="G170" s="1564"/>
      <c r="H170" s="1142"/>
      <c r="I170" s="818"/>
    </row>
    <row r="171" spans="1:9" ht="16.5" customHeight="1">
      <c r="A171" s="828">
        <v>6</v>
      </c>
      <c r="B171" s="592" t="s">
        <v>650</v>
      </c>
      <c r="C171" s="837"/>
      <c r="D171" s="824"/>
      <c r="E171" s="768"/>
      <c r="F171" s="1141"/>
      <c r="G171" s="1564"/>
      <c r="H171" s="1142"/>
      <c r="I171" s="732"/>
    </row>
    <row r="172" spans="1:9" ht="51" customHeight="1">
      <c r="A172" s="531"/>
      <c r="B172" s="1292" t="s">
        <v>657</v>
      </c>
      <c r="C172" s="1293"/>
      <c r="D172" s="752"/>
      <c r="E172" s="768"/>
      <c r="F172" s="1141"/>
      <c r="G172" s="1564"/>
      <c r="H172" s="1142"/>
      <c r="I172" s="732"/>
    </row>
    <row r="173" spans="1:9" ht="16.5" customHeight="1">
      <c r="A173" s="549"/>
      <c r="B173" s="550"/>
      <c r="C173" s="550"/>
      <c r="D173" s="521"/>
      <c r="E173" s="521"/>
      <c r="F173" s="521"/>
      <c r="G173" s="521"/>
      <c r="H173" s="521"/>
      <c r="I173" s="732"/>
    </row>
    <row r="174" spans="1:9" ht="16.5" customHeight="1">
      <c r="A174" s="529" t="s">
        <v>658</v>
      </c>
      <c r="B174" s="1004" t="s">
        <v>659</v>
      </c>
      <c r="C174" s="1005"/>
      <c r="D174" s="750"/>
      <c r="E174" s="1006"/>
      <c r="F174" s="1007"/>
      <c r="G174" s="1008"/>
      <c r="H174" s="1009"/>
      <c r="I174" s="732"/>
    </row>
    <row r="175" spans="1:9" ht="34.5" customHeight="1">
      <c r="A175" s="529"/>
      <c r="B175" s="1010"/>
      <c r="C175" s="1004"/>
      <c r="D175" s="751" t="s">
        <v>697</v>
      </c>
      <c r="E175" s="1011" t="s">
        <v>644</v>
      </c>
      <c r="F175" s="1012"/>
      <c r="G175" s="1012"/>
      <c r="H175" s="1013"/>
      <c r="I175" s="732"/>
    </row>
    <row r="176" spans="1:9" ht="56.25" customHeight="1">
      <c r="A176" s="531"/>
      <c r="B176" s="994" t="s">
        <v>661</v>
      </c>
      <c r="C176" s="995"/>
      <c r="D176" s="752"/>
      <c r="E176" s="996"/>
      <c r="F176" s="997"/>
      <c r="G176" s="997"/>
      <c r="H176" s="998"/>
    </row>
    <row r="177" spans="1:9" ht="15.75" customHeight="1">
      <c r="A177" s="531"/>
      <c r="B177" s="1014" t="s">
        <v>662</v>
      </c>
      <c r="C177" s="1015"/>
      <c r="D177" s="739"/>
      <c r="E177" s="1016"/>
      <c r="F177" s="1017"/>
      <c r="G177" s="1018"/>
      <c r="H177" s="1019"/>
      <c r="I177" s="732"/>
    </row>
    <row r="178" spans="1:9" ht="79.5" customHeight="1">
      <c r="A178" s="531"/>
      <c r="B178" s="994" t="s">
        <v>663</v>
      </c>
      <c r="C178" s="995"/>
      <c r="D178" s="752"/>
      <c r="E178" s="996"/>
      <c r="F178" s="997"/>
      <c r="G178" s="997"/>
      <c r="H178" s="998"/>
      <c r="I178" s="732"/>
    </row>
    <row r="179" spans="1:9" ht="18" customHeight="1">
      <c r="A179" s="494"/>
      <c r="B179" s="760"/>
      <c r="C179" s="760"/>
      <c r="D179" s="760"/>
      <c r="G179" s="760"/>
    </row>
    <row r="180" spans="1:9" ht="19.5" hidden="1" customHeight="1">
      <c r="A180" s="489"/>
      <c r="B180" s="1010" t="str">
        <f>IF(AND(M144=2,M146=1),"Name of Other Partner of JV",IF(AND(M144=2,M146="2 or more"),"Name of Other Partner-1 of JV",""))</f>
        <v>Name of Other Partner-1 of JV</v>
      </c>
      <c r="C180" s="1010"/>
      <c r="D180" s="1010"/>
      <c r="E180" s="1172">
        <f>'[15]Name of Bidder'!C18</f>
        <v>0</v>
      </c>
      <c r="F180" s="1173"/>
      <c r="G180" s="1173"/>
      <c r="H180" s="1174"/>
      <c r="I180" s="732"/>
    </row>
    <row r="181" spans="1:9" ht="29.25" hidden="1" customHeight="1">
      <c r="A181" s="489" t="s">
        <v>640</v>
      </c>
      <c r="B181" s="1020" t="s">
        <v>641</v>
      </c>
      <c r="C181" s="1010"/>
      <c r="D181" s="1010"/>
      <c r="E181" s="1010"/>
      <c r="F181" s="1010"/>
      <c r="G181" s="1010"/>
      <c r="H181" s="1010"/>
      <c r="I181" s="732"/>
    </row>
    <row r="182" spans="1:9" ht="19.5" hidden="1" customHeight="1">
      <c r="A182" s="529"/>
      <c r="B182" s="547"/>
      <c r="C182" s="553"/>
      <c r="D182" s="554"/>
      <c r="E182" s="1023" t="s">
        <v>642</v>
      </c>
      <c r="F182" s="1025" t="s">
        <v>643</v>
      </c>
      <c r="G182" s="1023" t="s">
        <v>644</v>
      </c>
      <c r="H182" s="1025"/>
      <c r="I182" s="732"/>
    </row>
    <row r="183" spans="1:9" ht="47.25" hidden="1" customHeight="1">
      <c r="A183" s="529"/>
      <c r="B183" s="547"/>
      <c r="C183" s="553"/>
      <c r="D183" s="733" t="s">
        <v>645</v>
      </c>
      <c r="E183" s="1167"/>
      <c r="F183" s="1168"/>
      <c r="G183" s="1167"/>
      <c r="H183" s="1168"/>
      <c r="I183" s="732"/>
    </row>
    <row r="184" spans="1:9" ht="17.25" hidden="1" customHeight="1">
      <c r="A184" s="531" t="s">
        <v>646</v>
      </c>
      <c r="B184" s="1030" t="s">
        <v>647</v>
      </c>
      <c r="C184" s="1169"/>
      <c r="D184" s="740"/>
      <c r="E184" s="1153"/>
      <c r="F184" s="1154"/>
      <c r="G184" s="1153"/>
      <c r="H184" s="1154"/>
      <c r="I184" s="732"/>
    </row>
    <row r="185" spans="1:9" ht="17.25" hidden="1" customHeight="1">
      <c r="A185" s="531"/>
      <c r="B185" s="1030" t="s">
        <v>664</v>
      </c>
      <c r="C185" s="1031"/>
      <c r="D185" s="1169"/>
      <c r="E185" s="533" t="s">
        <v>550</v>
      </c>
      <c r="F185" s="534"/>
      <c r="G185" s="534"/>
      <c r="H185" s="535"/>
      <c r="I185" s="732"/>
    </row>
    <row r="186" spans="1:9" ht="15.75" hidden="1" customHeight="1">
      <c r="A186" s="531">
        <v>1</v>
      </c>
      <c r="B186" s="1176" t="s">
        <v>649</v>
      </c>
      <c r="C186" s="1177"/>
      <c r="D186" s="742"/>
      <c r="E186" s="541"/>
      <c r="F186" s="542"/>
      <c r="G186" s="1161"/>
      <c r="H186" s="1162"/>
      <c r="I186" s="732"/>
    </row>
    <row r="187" spans="1:9" ht="15.75" hidden="1" customHeight="1">
      <c r="A187" s="531">
        <v>2</v>
      </c>
      <c r="B187" s="1176" t="s">
        <v>650</v>
      </c>
      <c r="C187" s="1177"/>
      <c r="D187" s="742"/>
      <c r="E187" s="541"/>
      <c r="F187" s="542"/>
      <c r="G187" s="1161"/>
      <c r="H187" s="1162"/>
    </row>
    <row r="188" spans="1:9" ht="15.75" hidden="1" customHeight="1">
      <c r="A188" s="531">
        <v>3</v>
      </c>
      <c r="B188" s="736" t="s">
        <v>651</v>
      </c>
      <c r="C188" s="741"/>
      <c r="D188" s="742"/>
      <c r="E188" s="541"/>
      <c r="F188" s="542"/>
      <c r="G188" s="1161"/>
      <c r="H188" s="1162"/>
      <c r="I188" s="732"/>
    </row>
    <row r="189" spans="1:9" ht="16.5" hidden="1" customHeight="1">
      <c r="A189" s="531">
        <v>4</v>
      </c>
      <c r="B189" s="736" t="s">
        <v>652</v>
      </c>
      <c r="C189" s="741"/>
      <c r="D189" s="742"/>
      <c r="E189" s="541"/>
      <c r="F189" s="542"/>
      <c r="G189" s="1161"/>
      <c r="H189" s="1162"/>
      <c r="I189" s="732"/>
    </row>
    <row r="190" spans="1:9" hidden="1">
      <c r="A190" s="531">
        <v>5</v>
      </c>
      <c r="B190" s="736" t="s">
        <v>653</v>
      </c>
      <c r="C190" s="741"/>
      <c r="D190" s="742"/>
      <c r="E190" s="541"/>
      <c r="F190" s="542"/>
      <c r="G190" s="1161"/>
      <c r="H190" s="1162"/>
      <c r="I190" s="732"/>
    </row>
    <row r="191" spans="1:9" ht="19.5" hidden="1" customHeight="1">
      <c r="A191" s="531">
        <v>6</v>
      </c>
      <c r="B191" s="736" t="s">
        <v>665</v>
      </c>
      <c r="C191" s="741"/>
      <c r="D191" s="743"/>
      <c r="E191" s="544"/>
      <c r="F191" s="545"/>
      <c r="G191" s="1163"/>
      <c r="H191" s="1164"/>
      <c r="I191" s="732"/>
    </row>
    <row r="192" spans="1:9" ht="32.25" hidden="1" customHeight="1">
      <c r="A192" s="546"/>
      <c r="B192" s="1165" t="s">
        <v>654</v>
      </c>
      <c r="C192" s="1165"/>
      <c r="D192" s="1165"/>
      <c r="E192" s="1165"/>
      <c r="F192" s="1165"/>
      <c r="G192" s="1165"/>
      <c r="H192" s="1166"/>
      <c r="I192" s="732"/>
    </row>
    <row r="193" spans="1:9" ht="32.25" hidden="1" customHeight="1">
      <c r="A193" s="489"/>
      <c r="B193" s="556"/>
      <c r="C193" s="556"/>
      <c r="D193" s="556"/>
      <c r="E193" s="735"/>
      <c r="F193" s="735"/>
      <c r="G193" s="735"/>
      <c r="H193" s="735"/>
      <c r="I193" s="732"/>
    </row>
    <row r="194" spans="1:9" ht="32.25" hidden="1" customHeight="1">
      <c r="A194" s="489"/>
      <c r="B194" s="556"/>
      <c r="C194" s="556"/>
      <c r="D194" s="556"/>
      <c r="E194" s="735"/>
      <c r="F194" s="735"/>
      <c r="G194" s="735"/>
      <c r="H194" s="735"/>
      <c r="I194" s="732"/>
    </row>
    <row r="195" spans="1:9" ht="32.25" hidden="1" customHeight="1">
      <c r="A195" s="489"/>
      <c r="B195" s="556"/>
      <c r="C195" s="556"/>
      <c r="D195" s="556"/>
      <c r="E195" s="735"/>
      <c r="F195" s="735"/>
      <c r="G195" s="735"/>
      <c r="H195" s="735"/>
      <c r="I195" s="732"/>
    </row>
    <row r="196" spans="1:9" ht="32.25" hidden="1" customHeight="1">
      <c r="A196" s="489"/>
      <c r="B196" s="556"/>
      <c r="C196" s="556"/>
      <c r="D196" s="556"/>
      <c r="E196" s="735"/>
      <c r="F196" s="735"/>
      <c r="G196" s="735"/>
      <c r="H196" s="735"/>
      <c r="I196" s="732"/>
    </row>
    <row r="197" spans="1:9" ht="20.25" hidden="1" customHeight="1">
      <c r="A197" s="529" t="s">
        <v>598</v>
      </c>
      <c r="B197" s="1020" t="s">
        <v>655</v>
      </c>
      <c r="C197" s="1010"/>
      <c r="D197" s="1010"/>
      <c r="E197" s="1010"/>
      <c r="F197" s="1010"/>
      <c r="G197" s="1010"/>
      <c r="H197" s="1010"/>
      <c r="I197" s="732"/>
    </row>
    <row r="198" spans="1:9" ht="19.5" hidden="1" customHeight="1">
      <c r="A198" s="529"/>
      <c r="B198" s="558"/>
      <c r="C198" s="553"/>
      <c r="D198" s="554"/>
      <c r="E198" s="1023" t="s">
        <v>642</v>
      </c>
      <c r="F198" s="1025" t="s">
        <v>643</v>
      </c>
      <c r="G198" s="1023" t="s">
        <v>644</v>
      </c>
      <c r="H198" s="1025"/>
      <c r="I198" s="732"/>
    </row>
    <row r="199" spans="1:9" ht="47.25" hidden="1" customHeight="1">
      <c r="A199" s="529"/>
      <c r="B199" s="558"/>
      <c r="C199" s="553"/>
      <c r="D199" s="733" t="s">
        <v>656</v>
      </c>
      <c r="E199" s="1167"/>
      <c r="F199" s="1168"/>
      <c r="G199" s="1167"/>
      <c r="H199" s="1168"/>
      <c r="I199" s="732"/>
    </row>
    <row r="200" spans="1:9" ht="17.25" hidden="1" customHeight="1">
      <c r="A200" s="531" t="s">
        <v>646</v>
      </c>
      <c r="B200" s="1032" t="s">
        <v>647</v>
      </c>
      <c r="C200" s="1026"/>
      <c r="D200" s="744"/>
      <c r="E200" s="1153"/>
      <c r="F200" s="1154"/>
      <c r="G200" s="1155"/>
      <c r="H200" s="1156"/>
      <c r="I200" s="732"/>
    </row>
    <row r="201" spans="1:9" ht="17.25" hidden="1" customHeight="1">
      <c r="A201" s="531"/>
      <c r="B201" s="1031" t="s">
        <v>664</v>
      </c>
      <c r="C201" s="1031"/>
      <c r="D201" s="1032"/>
      <c r="E201" s="533" t="s">
        <v>550</v>
      </c>
      <c r="F201" s="534"/>
      <c r="G201" s="534"/>
      <c r="H201" s="535"/>
      <c r="I201" s="732"/>
    </row>
    <row r="202" spans="1:9" ht="15.75" hidden="1" customHeight="1">
      <c r="A202" s="531">
        <v>1</v>
      </c>
      <c r="B202" s="1157" t="s">
        <v>649</v>
      </c>
      <c r="C202" s="1158"/>
      <c r="D202" s="747"/>
      <c r="E202" s="563"/>
      <c r="F202" s="564"/>
      <c r="G202" s="1159"/>
      <c r="H202" s="1160"/>
      <c r="I202" s="732"/>
    </row>
    <row r="203" spans="1:9" ht="15.75" hidden="1" customHeight="1">
      <c r="A203" s="531">
        <v>2</v>
      </c>
      <c r="B203" s="1157" t="s">
        <v>650</v>
      </c>
      <c r="C203" s="1158"/>
      <c r="D203" s="748"/>
      <c r="E203" s="541"/>
      <c r="F203" s="542"/>
      <c r="G203" s="1147"/>
      <c r="H203" s="1148"/>
    </row>
    <row r="204" spans="1:9" ht="15.75" hidden="1" customHeight="1">
      <c r="A204" s="531">
        <v>3</v>
      </c>
      <c r="B204" s="745" t="s">
        <v>651</v>
      </c>
      <c r="C204" s="746"/>
      <c r="D204" s="748"/>
      <c r="E204" s="541"/>
      <c r="F204" s="542"/>
      <c r="G204" s="1147"/>
      <c r="H204" s="1148"/>
      <c r="I204" s="732"/>
    </row>
    <row r="205" spans="1:9" ht="16.5" hidden="1" customHeight="1">
      <c r="A205" s="531">
        <v>4</v>
      </c>
      <c r="B205" s="745" t="s">
        <v>652</v>
      </c>
      <c r="C205" s="746"/>
      <c r="D205" s="748"/>
      <c r="E205" s="541"/>
      <c r="F205" s="542"/>
      <c r="G205" s="1147"/>
      <c r="H205" s="1148"/>
      <c r="I205" s="732"/>
    </row>
    <row r="206" spans="1:9" ht="15.75" hidden="1" customHeight="1">
      <c r="A206" s="531">
        <v>5</v>
      </c>
      <c r="B206" s="745" t="s">
        <v>653</v>
      </c>
      <c r="C206" s="746"/>
      <c r="D206" s="748"/>
      <c r="E206" s="541"/>
      <c r="F206" s="542"/>
      <c r="G206" s="1147"/>
      <c r="H206" s="1148"/>
      <c r="I206" s="732"/>
    </row>
    <row r="207" spans="1:9" hidden="1">
      <c r="A207" s="531">
        <v>6</v>
      </c>
      <c r="B207" s="745" t="s">
        <v>665</v>
      </c>
      <c r="C207" s="746"/>
      <c r="D207" s="749"/>
      <c r="E207" s="544"/>
      <c r="F207" s="545"/>
      <c r="G207" s="1149"/>
      <c r="H207" s="1150"/>
      <c r="I207" s="732"/>
    </row>
    <row r="208" spans="1:9" ht="49.5" hidden="1" customHeight="1">
      <c r="A208" s="531"/>
      <c r="B208" s="1175" t="s">
        <v>654</v>
      </c>
      <c r="C208" s="1165"/>
      <c r="D208" s="1165"/>
      <c r="E208" s="1165"/>
      <c r="F208" s="1165"/>
      <c r="G208" s="1165"/>
      <c r="H208" s="1166"/>
      <c r="I208" s="732"/>
    </row>
    <row r="209" spans="1:9" ht="16.5" hidden="1" customHeight="1">
      <c r="A209" s="567"/>
      <c r="B209" s="550"/>
      <c r="C209" s="550"/>
      <c r="D209" s="521"/>
      <c r="E209" s="521"/>
      <c r="F209" s="521"/>
      <c r="G209" s="521"/>
      <c r="H209" s="521"/>
      <c r="I209" s="732"/>
    </row>
    <row r="210" spans="1:9" ht="16.5" hidden="1" customHeight="1">
      <c r="A210" s="529" t="s">
        <v>658</v>
      </c>
      <c r="B210" s="1004" t="s">
        <v>659</v>
      </c>
      <c r="C210" s="1005"/>
      <c r="D210" s="750"/>
      <c r="E210" s="1006"/>
      <c r="F210" s="1007"/>
      <c r="G210" s="1008"/>
      <c r="H210" s="1009"/>
      <c r="I210" s="732"/>
    </row>
    <row r="211" spans="1:9" ht="28.5" hidden="1" customHeight="1">
      <c r="A211" s="529"/>
      <c r="B211" s="1010"/>
      <c r="C211" s="1004"/>
      <c r="D211" s="751"/>
      <c r="E211" s="1011" t="s">
        <v>660</v>
      </c>
      <c r="F211" s="1013"/>
      <c r="G211" s="1145" t="s">
        <v>642</v>
      </c>
      <c r="H211" s="1146"/>
      <c r="I211" s="732"/>
    </row>
    <row r="212" spans="1:9" ht="56.25" hidden="1" customHeight="1">
      <c r="A212" s="531"/>
      <c r="B212" s="994" t="s">
        <v>661</v>
      </c>
      <c r="C212" s="995"/>
      <c r="D212" s="752"/>
      <c r="E212" s="1141"/>
      <c r="F212" s="1142"/>
      <c r="G212" s="1143"/>
      <c r="H212" s="1143"/>
    </row>
    <row r="213" spans="1:9" ht="15.75" hidden="1" customHeight="1">
      <c r="A213" s="531"/>
      <c r="B213" s="1014" t="s">
        <v>662</v>
      </c>
      <c r="C213" s="1015"/>
      <c r="D213" s="739"/>
      <c r="E213" s="1016"/>
      <c r="F213" s="1017"/>
      <c r="G213" s="1018"/>
      <c r="H213" s="1019"/>
      <c r="I213" s="732"/>
    </row>
    <row r="214" spans="1:9" ht="66.75" hidden="1" customHeight="1">
      <c r="A214" s="531"/>
      <c r="B214" s="994" t="s">
        <v>663</v>
      </c>
      <c r="C214" s="995"/>
      <c r="D214" s="752"/>
      <c r="E214" s="1141"/>
      <c r="F214" s="1142"/>
      <c r="G214" s="1143"/>
      <c r="H214" s="1143"/>
      <c r="I214" s="732"/>
    </row>
    <row r="215" spans="1:9" ht="20.25" hidden="1" customHeight="1">
      <c r="A215" s="536"/>
      <c r="B215" s="568"/>
      <c r="C215" s="568"/>
      <c r="D215" s="569"/>
      <c r="E215" s="569"/>
      <c r="F215" s="569"/>
      <c r="G215" s="569"/>
      <c r="H215" s="569"/>
      <c r="I215" s="732"/>
    </row>
    <row r="216" spans="1:9" ht="32.25" hidden="1" customHeight="1">
      <c r="A216" s="489"/>
      <c r="B216" s="1010" t="str">
        <f>IF(AND(M144=2,M146="2 or more"),"Name of Other Partner-2 of JV", "")</f>
        <v>Name of Other Partner-2 of JV</v>
      </c>
      <c r="C216" s="1010"/>
      <c r="D216" s="1010"/>
      <c r="E216" s="1172">
        <f>'[15]Name of Bidder'!C23</f>
        <v>0</v>
      </c>
      <c r="F216" s="1173"/>
      <c r="G216" s="1173"/>
      <c r="H216" s="1174"/>
      <c r="I216" s="732"/>
    </row>
    <row r="217" spans="1:9" ht="29.25" hidden="1" customHeight="1">
      <c r="A217" s="489" t="s">
        <v>640</v>
      </c>
      <c r="B217" s="1020" t="s">
        <v>641</v>
      </c>
      <c r="C217" s="1010"/>
      <c r="D217" s="1010"/>
      <c r="E217" s="1010"/>
      <c r="F217" s="1010"/>
      <c r="G217" s="1010"/>
      <c r="H217" s="1010"/>
      <c r="I217" s="732"/>
    </row>
    <row r="218" spans="1:9" ht="19.5" hidden="1" customHeight="1">
      <c r="A218" s="529"/>
      <c r="B218" s="547"/>
      <c r="C218" s="553"/>
      <c r="D218" s="554"/>
      <c r="E218" s="1023" t="s">
        <v>642</v>
      </c>
      <c r="F218" s="1025" t="s">
        <v>643</v>
      </c>
      <c r="G218" s="1023" t="s">
        <v>644</v>
      </c>
      <c r="H218" s="1025"/>
      <c r="I218" s="732"/>
    </row>
    <row r="219" spans="1:9" ht="47.25" hidden="1" customHeight="1">
      <c r="A219" s="529"/>
      <c r="B219" s="547"/>
      <c r="C219" s="553"/>
      <c r="D219" s="733" t="s">
        <v>645</v>
      </c>
      <c r="E219" s="1167"/>
      <c r="F219" s="1168"/>
      <c r="G219" s="1167"/>
      <c r="H219" s="1168"/>
      <c r="I219" s="732"/>
    </row>
    <row r="220" spans="1:9" ht="17.25" hidden="1" customHeight="1">
      <c r="A220" s="531" t="s">
        <v>646</v>
      </c>
      <c r="B220" s="1030" t="s">
        <v>647</v>
      </c>
      <c r="C220" s="1169"/>
      <c r="D220" s="740"/>
      <c r="E220" s="1153"/>
      <c r="F220" s="1154"/>
      <c r="G220" s="1153"/>
      <c r="H220" s="1154"/>
      <c r="I220" s="732"/>
    </row>
    <row r="221" spans="1:9" ht="17.25" hidden="1" customHeight="1">
      <c r="A221" s="531"/>
      <c r="B221" s="1030" t="s">
        <v>664</v>
      </c>
      <c r="C221" s="1031"/>
      <c r="D221" s="1169"/>
      <c r="E221" s="533" t="s">
        <v>550</v>
      </c>
      <c r="F221" s="534"/>
      <c r="G221" s="534"/>
      <c r="H221" s="535"/>
      <c r="I221" s="732"/>
    </row>
    <row r="222" spans="1:9" ht="15.75" hidden="1" customHeight="1">
      <c r="A222" s="531">
        <v>1</v>
      </c>
      <c r="B222" s="1157" t="s">
        <v>649</v>
      </c>
      <c r="C222" s="1158"/>
      <c r="D222" s="753"/>
      <c r="E222" s="563"/>
      <c r="F222" s="564"/>
      <c r="G222" s="1170"/>
      <c r="H222" s="1171"/>
      <c r="I222" s="732"/>
    </row>
    <row r="223" spans="1:9" ht="15.75" hidden="1" customHeight="1">
      <c r="A223" s="531">
        <v>2</v>
      </c>
      <c r="B223" s="1157" t="s">
        <v>650</v>
      </c>
      <c r="C223" s="1158"/>
      <c r="D223" s="742"/>
      <c r="E223" s="541"/>
      <c r="F223" s="542"/>
      <c r="G223" s="1161"/>
      <c r="H223" s="1162"/>
    </row>
    <row r="224" spans="1:9" ht="15.75" hidden="1" customHeight="1">
      <c r="A224" s="531">
        <v>3</v>
      </c>
      <c r="B224" s="745" t="s">
        <v>651</v>
      </c>
      <c r="C224" s="746"/>
      <c r="D224" s="742"/>
      <c r="E224" s="541"/>
      <c r="F224" s="542"/>
      <c r="G224" s="1161"/>
      <c r="H224" s="1162"/>
      <c r="I224" s="732"/>
    </row>
    <row r="225" spans="1:9" ht="16.5" hidden="1" customHeight="1">
      <c r="A225" s="531">
        <v>4</v>
      </c>
      <c r="B225" s="745" t="s">
        <v>652</v>
      </c>
      <c r="C225" s="746"/>
      <c r="D225" s="742"/>
      <c r="E225" s="541"/>
      <c r="F225" s="542"/>
      <c r="G225" s="1161"/>
      <c r="H225" s="1162"/>
      <c r="I225" s="732"/>
    </row>
    <row r="226" spans="1:9" ht="15.75" hidden="1" customHeight="1">
      <c r="A226" s="531">
        <v>5</v>
      </c>
      <c r="B226" s="745" t="s">
        <v>653</v>
      </c>
      <c r="C226" s="746"/>
      <c r="D226" s="742"/>
      <c r="E226" s="541"/>
      <c r="F226" s="542"/>
      <c r="G226" s="1161"/>
      <c r="H226" s="1162"/>
      <c r="I226" s="732"/>
    </row>
    <row r="227" spans="1:9" hidden="1">
      <c r="A227" s="531">
        <v>6</v>
      </c>
      <c r="B227" s="745" t="s">
        <v>665</v>
      </c>
      <c r="C227" s="746"/>
      <c r="D227" s="743"/>
      <c r="E227" s="544"/>
      <c r="F227" s="545"/>
      <c r="G227" s="1163"/>
      <c r="H227" s="1164"/>
      <c r="I227" s="732"/>
    </row>
    <row r="228" spans="1:9" ht="32.25" hidden="1" customHeight="1">
      <c r="A228" s="546"/>
      <c r="B228" s="1165" t="s">
        <v>654</v>
      </c>
      <c r="C228" s="1165"/>
      <c r="D228" s="1165"/>
      <c r="E228" s="1165"/>
      <c r="F228" s="1165"/>
      <c r="G228" s="1165"/>
      <c r="H228" s="1166"/>
      <c r="I228" s="732"/>
    </row>
    <row r="229" spans="1:9" ht="32.25" hidden="1" customHeight="1">
      <c r="A229" s="489"/>
      <c r="B229" s="556"/>
      <c r="C229" s="556"/>
      <c r="D229" s="556"/>
      <c r="E229" s="735"/>
      <c r="F229" s="735"/>
      <c r="G229" s="735"/>
      <c r="H229" s="735"/>
      <c r="I229" s="732"/>
    </row>
    <row r="230" spans="1:9" ht="20.25" hidden="1" customHeight="1">
      <c r="A230" s="529" t="s">
        <v>598</v>
      </c>
      <c r="B230" s="1020" t="s">
        <v>655</v>
      </c>
      <c r="C230" s="1010"/>
      <c r="D230" s="1010"/>
      <c r="E230" s="1010"/>
      <c r="F230" s="1010"/>
      <c r="G230" s="1010"/>
      <c r="H230" s="1010"/>
      <c r="I230" s="732"/>
    </row>
    <row r="231" spans="1:9" ht="19.5" hidden="1" customHeight="1">
      <c r="A231" s="529"/>
      <c r="B231" s="558"/>
      <c r="C231" s="553"/>
      <c r="D231" s="554"/>
      <c r="E231" s="1023" t="s">
        <v>642</v>
      </c>
      <c r="F231" s="1025" t="s">
        <v>643</v>
      </c>
      <c r="G231" s="1023" t="s">
        <v>644</v>
      </c>
      <c r="H231" s="1025"/>
      <c r="I231" s="732"/>
    </row>
    <row r="232" spans="1:9" ht="47.25" hidden="1" customHeight="1">
      <c r="A232" s="529"/>
      <c r="B232" s="558"/>
      <c r="C232" s="553"/>
      <c r="D232" s="733" t="s">
        <v>656</v>
      </c>
      <c r="E232" s="1167"/>
      <c r="F232" s="1168"/>
      <c r="G232" s="1167"/>
      <c r="H232" s="1168"/>
      <c r="I232" s="732"/>
    </row>
    <row r="233" spans="1:9" ht="17.25" hidden="1" customHeight="1">
      <c r="A233" s="531" t="s">
        <v>646</v>
      </c>
      <c r="B233" s="1032" t="s">
        <v>647</v>
      </c>
      <c r="C233" s="1026"/>
      <c r="D233" s="744"/>
      <c r="E233" s="1153"/>
      <c r="F233" s="1154"/>
      <c r="G233" s="1155"/>
      <c r="H233" s="1156"/>
      <c r="I233" s="732"/>
    </row>
    <row r="234" spans="1:9" ht="17.25" hidden="1" customHeight="1">
      <c r="A234" s="531"/>
      <c r="B234" s="1031" t="s">
        <v>664</v>
      </c>
      <c r="C234" s="1031"/>
      <c r="D234" s="1032"/>
      <c r="E234" s="533" t="s">
        <v>550</v>
      </c>
      <c r="F234" s="534"/>
      <c r="G234" s="534"/>
      <c r="H234" s="535"/>
      <c r="I234" s="732"/>
    </row>
    <row r="235" spans="1:9" ht="15.75" hidden="1" customHeight="1">
      <c r="A235" s="531">
        <v>1</v>
      </c>
      <c r="B235" s="1157" t="s">
        <v>649</v>
      </c>
      <c r="C235" s="1158"/>
      <c r="D235" s="747"/>
      <c r="E235" s="563"/>
      <c r="F235" s="564"/>
      <c r="G235" s="1159"/>
      <c r="H235" s="1160"/>
      <c r="I235" s="732"/>
    </row>
    <row r="236" spans="1:9" ht="15.75" hidden="1" customHeight="1">
      <c r="A236" s="531">
        <v>2</v>
      </c>
      <c r="B236" s="1157" t="s">
        <v>650</v>
      </c>
      <c r="C236" s="1158"/>
      <c r="D236" s="748"/>
      <c r="E236" s="541"/>
      <c r="F236" s="542"/>
      <c r="G236" s="1147"/>
      <c r="H236" s="1148"/>
    </row>
    <row r="237" spans="1:9" ht="15.75" hidden="1" customHeight="1">
      <c r="A237" s="531">
        <v>3</v>
      </c>
      <c r="B237" s="745" t="s">
        <v>651</v>
      </c>
      <c r="C237" s="746"/>
      <c r="D237" s="748"/>
      <c r="E237" s="541"/>
      <c r="F237" s="542"/>
      <c r="G237" s="1147"/>
      <c r="H237" s="1148"/>
      <c r="I237" s="732"/>
    </row>
    <row r="238" spans="1:9" ht="16.5" hidden="1" customHeight="1">
      <c r="A238" s="531">
        <v>4</v>
      </c>
      <c r="B238" s="745" t="s">
        <v>652</v>
      </c>
      <c r="C238" s="746"/>
      <c r="D238" s="748"/>
      <c r="E238" s="541"/>
      <c r="F238" s="542"/>
      <c r="G238" s="1147"/>
      <c r="H238" s="1148"/>
      <c r="I238" s="732"/>
    </row>
    <row r="239" spans="1:9" ht="15.75" hidden="1" customHeight="1">
      <c r="A239" s="531">
        <v>5</v>
      </c>
      <c r="B239" s="745" t="s">
        <v>653</v>
      </c>
      <c r="C239" s="746"/>
      <c r="D239" s="748"/>
      <c r="E239" s="541"/>
      <c r="F239" s="542"/>
      <c r="G239" s="1147"/>
      <c r="H239" s="1148"/>
      <c r="I239" s="732"/>
    </row>
    <row r="240" spans="1:9" ht="15.75" hidden="1" customHeight="1">
      <c r="A240" s="531">
        <v>6</v>
      </c>
      <c r="B240" s="745" t="s">
        <v>665</v>
      </c>
      <c r="C240" s="746"/>
      <c r="D240" s="748"/>
      <c r="E240" s="541"/>
      <c r="F240" s="542"/>
      <c r="G240" s="1147"/>
      <c r="H240" s="1148"/>
      <c r="I240" s="732"/>
    </row>
    <row r="241" spans="1:9" ht="32.25" hidden="1" customHeight="1">
      <c r="A241" s="531"/>
      <c r="B241" s="1003" t="s">
        <v>657</v>
      </c>
      <c r="C241" s="1003"/>
      <c r="D241" s="749"/>
      <c r="E241" s="544"/>
      <c r="F241" s="545"/>
      <c r="G241" s="1149"/>
      <c r="H241" s="1150"/>
      <c r="I241" s="732"/>
    </row>
    <row r="242" spans="1:9" ht="32.25" hidden="1" customHeight="1">
      <c r="A242" s="546"/>
      <c r="B242" s="1151" t="s">
        <v>654</v>
      </c>
      <c r="C242" s="1151"/>
      <c r="D242" s="1151"/>
      <c r="E242" s="1151"/>
      <c r="F242" s="1151"/>
      <c r="G242" s="1151"/>
      <c r="H242" s="1152"/>
      <c r="I242" s="732"/>
    </row>
    <row r="243" spans="1:9" ht="16.5" hidden="1" customHeight="1">
      <c r="A243" s="549"/>
      <c r="B243" s="550"/>
      <c r="C243" s="550"/>
      <c r="D243" s="521"/>
      <c r="E243" s="521"/>
      <c r="F243" s="521"/>
      <c r="G243" s="521"/>
      <c r="H243" s="521"/>
      <c r="I243" s="732"/>
    </row>
    <row r="244" spans="1:9" ht="16.5" hidden="1" customHeight="1">
      <c r="A244" s="529" t="s">
        <v>658</v>
      </c>
      <c r="B244" s="1005" t="s">
        <v>659</v>
      </c>
      <c r="C244" s="1005"/>
      <c r="D244" s="750"/>
      <c r="E244" s="1006"/>
      <c r="F244" s="1007"/>
      <c r="G244" s="1008"/>
      <c r="H244" s="1009"/>
      <c r="I244" s="732"/>
    </row>
    <row r="245" spans="1:9" ht="28.5" hidden="1" customHeight="1">
      <c r="A245" s="529"/>
      <c r="B245" s="1020"/>
      <c r="C245" s="1004"/>
      <c r="D245" s="751"/>
      <c r="E245" s="1011" t="s">
        <v>660</v>
      </c>
      <c r="F245" s="1013"/>
      <c r="G245" s="1145" t="s">
        <v>642</v>
      </c>
      <c r="H245" s="1146"/>
      <c r="I245" s="732"/>
    </row>
    <row r="246" spans="1:9" ht="56.25" hidden="1" customHeight="1">
      <c r="A246" s="531"/>
      <c r="B246" s="995" t="s">
        <v>661</v>
      </c>
      <c r="C246" s="995"/>
      <c r="D246" s="752"/>
      <c r="E246" s="1141"/>
      <c r="F246" s="1142"/>
      <c r="G246" s="1143"/>
      <c r="H246" s="1143"/>
    </row>
    <row r="247" spans="1:9" ht="15.75" hidden="1" customHeight="1">
      <c r="A247" s="531"/>
      <c r="B247" s="1015" t="s">
        <v>662</v>
      </c>
      <c r="C247" s="1015"/>
      <c r="D247" s="739"/>
      <c r="E247" s="1016"/>
      <c r="F247" s="1017"/>
      <c r="G247" s="1018"/>
      <c r="H247" s="1019"/>
      <c r="I247" s="732"/>
    </row>
    <row r="248" spans="1:9" ht="49.5" hidden="1" customHeight="1">
      <c r="A248" s="531"/>
      <c r="B248" s="995" t="s">
        <v>663</v>
      </c>
      <c r="C248" s="995"/>
      <c r="D248" s="752"/>
      <c r="E248" s="1141"/>
      <c r="F248" s="1142"/>
      <c r="G248" s="1143"/>
      <c r="H248" s="1143"/>
      <c r="I248" s="732"/>
    </row>
    <row r="249" spans="1:9" ht="22.5" hidden="1" customHeight="1">
      <c r="A249" s="549"/>
      <c r="B249" s="568"/>
      <c r="C249" s="568"/>
      <c r="D249" s="569"/>
      <c r="E249" s="569"/>
      <c r="F249" s="569"/>
      <c r="G249" s="569"/>
      <c r="H249" s="569"/>
      <c r="I249" s="732"/>
    </row>
    <row r="250" spans="1:9" ht="17.25" hidden="1" customHeight="1">
      <c r="A250" s="571" t="s">
        <v>666</v>
      </c>
      <c r="B250" s="1144" t="s">
        <v>667</v>
      </c>
      <c r="C250" s="1144"/>
      <c r="D250" s="1144"/>
      <c r="E250" s="1144"/>
      <c r="F250" s="1144"/>
      <c r="G250" s="1144"/>
      <c r="H250" s="1144"/>
      <c r="I250" s="732"/>
    </row>
    <row r="251" spans="1:9" ht="12" hidden="1" customHeight="1">
      <c r="A251" s="732"/>
      <c r="B251" s="760"/>
      <c r="C251" s="760"/>
      <c r="D251" s="760"/>
      <c r="E251" s="760"/>
      <c r="F251" s="760"/>
      <c r="G251" s="760"/>
      <c r="H251" s="732"/>
      <c r="I251" s="732"/>
    </row>
    <row r="252" spans="1:9" ht="75" hidden="1" customHeight="1">
      <c r="A252" s="572"/>
      <c r="B252" s="1138" t="s">
        <v>668</v>
      </c>
      <c r="C252" s="1138"/>
      <c r="D252" s="1138"/>
      <c r="E252" s="1138"/>
      <c r="F252" s="1138"/>
      <c r="G252" s="1138"/>
      <c r="H252" s="1138"/>
      <c r="I252" s="732"/>
    </row>
    <row r="253" spans="1:9" ht="185.25" hidden="1" customHeight="1">
      <c r="A253" s="526"/>
      <c r="B253" s="1139" t="s">
        <v>669</v>
      </c>
      <c r="C253" s="1139"/>
      <c r="D253" s="1139"/>
      <c r="E253" s="1139"/>
      <c r="F253" s="1139"/>
      <c r="G253" s="1139"/>
      <c r="H253" s="1139"/>
    </row>
    <row r="254" spans="1:9" ht="40.15" hidden="1" customHeight="1">
      <c r="A254" s="526"/>
      <c r="B254" s="1138"/>
      <c r="C254" s="1138"/>
      <c r="D254" s="1138"/>
      <c r="E254" s="1138"/>
      <c r="F254" s="1138"/>
      <c r="G254" s="1138"/>
      <c r="H254" s="1138"/>
      <c r="I254" s="732"/>
    </row>
    <row r="255" spans="1:9" ht="9" hidden="1" customHeight="1">
      <c r="A255" s="732"/>
      <c r="B255" s="732"/>
      <c r="C255" s="732"/>
      <c r="D255" s="732"/>
      <c r="E255" s="732"/>
      <c r="F255" s="732"/>
      <c r="G255" s="732"/>
      <c r="H255" s="732"/>
      <c r="I255" s="732"/>
    </row>
    <row r="256" spans="1:9" ht="33.75" hidden="1" customHeight="1">
      <c r="A256" s="526"/>
      <c r="B256" s="1138"/>
      <c r="C256" s="1138"/>
      <c r="D256" s="1138"/>
      <c r="E256" s="1138"/>
      <c r="F256" s="1138"/>
      <c r="G256" s="1138"/>
      <c r="H256" s="1138"/>
      <c r="I256" s="732"/>
    </row>
    <row r="257" spans="1:9" hidden="1">
      <c r="B257" s="760"/>
      <c r="C257" s="760"/>
      <c r="D257" s="760"/>
      <c r="E257" s="760"/>
      <c r="F257" s="760"/>
      <c r="G257" s="760"/>
    </row>
    <row r="258" spans="1:9" ht="42" hidden="1" customHeight="1">
      <c r="A258" s="525"/>
      <c r="B258" s="1138"/>
      <c r="C258" s="1138"/>
      <c r="D258" s="1138"/>
      <c r="E258" s="1138"/>
      <c r="F258" s="1138"/>
      <c r="G258" s="1138"/>
      <c r="H258" s="1138"/>
      <c r="I258" s="732"/>
    </row>
    <row r="259" spans="1:9" hidden="1">
      <c r="A259" s="732"/>
      <c r="B259" s="732"/>
      <c r="C259" s="732"/>
      <c r="D259" s="732"/>
      <c r="E259" s="732"/>
      <c r="F259" s="732"/>
      <c r="G259" s="732"/>
      <c r="H259" s="732"/>
      <c r="I259" s="732"/>
    </row>
    <row r="260" spans="1:9" ht="19.5" hidden="1" customHeight="1">
      <c r="A260" s="525"/>
      <c r="B260" s="1138" t="s">
        <v>670</v>
      </c>
      <c r="C260" s="1138"/>
      <c r="D260" s="1138"/>
      <c r="E260" s="1138"/>
      <c r="F260" s="1138"/>
      <c r="G260" s="1138"/>
      <c r="H260" s="1138"/>
      <c r="I260" s="732"/>
    </row>
    <row r="261" spans="1:9" hidden="1">
      <c r="A261" s="732"/>
      <c r="B261" s="760"/>
      <c r="C261" s="760"/>
      <c r="D261" s="760"/>
      <c r="E261" s="760"/>
      <c r="F261" s="760"/>
      <c r="G261" s="760"/>
      <c r="H261" s="732"/>
      <c r="I261" s="732"/>
    </row>
    <row r="262" spans="1:9" ht="40.15" hidden="1" customHeight="1">
      <c r="A262" s="525" t="s">
        <v>356</v>
      </c>
      <c r="B262" s="1139" t="s">
        <v>671</v>
      </c>
      <c r="C262" s="1139"/>
      <c r="D262" s="1139"/>
      <c r="E262" s="1139"/>
      <c r="F262" s="1139"/>
      <c r="G262" s="1139"/>
      <c r="H262" s="1139"/>
      <c r="I262" s="732"/>
    </row>
    <row r="263" spans="1:9" hidden="1">
      <c r="A263" s="732"/>
      <c r="B263" s="760"/>
      <c r="C263" s="760"/>
      <c r="D263" s="760"/>
      <c r="E263" s="760"/>
      <c r="F263" s="760"/>
      <c r="G263" s="760"/>
      <c r="H263" s="732"/>
      <c r="I263" s="732"/>
    </row>
    <row r="264" spans="1:9" ht="90" hidden="1" customHeight="1">
      <c r="A264" s="525" t="s">
        <v>357</v>
      </c>
      <c r="B264" s="1139" t="s">
        <v>672</v>
      </c>
      <c r="C264" s="1139"/>
      <c r="D264" s="1139"/>
      <c r="E264" s="1139"/>
      <c r="F264" s="1139"/>
      <c r="G264" s="1139"/>
      <c r="H264" s="1139"/>
    </row>
    <row r="265" spans="1:9" hidden="1">
      <c r="A265" s="732"/>
      <c r="B265" s="732"/>
      <c r="C265" s="732"/>
      <c r="D265" s="732"/>
      <c r="E265" s="732"/>
      <c r="F265" s="732"/>
      <c r="G265" s="732"/>
      <c r="H265" s="732"/>
      <c r="I265" s="732"/>
    </row>
    <row r="266" spans="1:9" ht="48" hidden="1" customHeight="1">
      <c r="A266" s="525" t="s">
        <v>358</v>
      </c>
      <c r="B266" s="1138" t="s">
        <v>673</v>
      </c>
      <c r="C266" s="1138"/>
      <c r="D266" s="1138"/>
      <c r="E266" s="1138"/>
      <c r="F266" s="1138"/>
      <c r="G266" s="1138"/>
      <c r="H266" s="1138"/>
      <c r="I266" s="732"/>
    </row>
    <row r="267" spans="1:9" ht="17.25" hidden="1" customHeight="1">
      <c r="A267" s="732"/>
      <c r="B267" s="732"/>
      <c r="C267" s="732"/>
      <c r="D267" s="392"/>
      <c r="E267" s="732"/>
      <c r="F267" s="732"/>
      <c r="G267" s="732"/>
      <c r="H267" s="732"/>
      <c r="I267" s="732"/>
    </row>
    <row r="268" spans="1:9" ht="21" hidden="1" customHeight="1">
      <c r="A268" s="525" t="s">
        <v>359</v>
      </c>
      <c r="B268" s="1138" t="s">
        <v>674</v>
      </c>
      <c r="C268" s="1138"/>
      <c r="D268" s="1138"/>
      <c r="E268" s="1138"/>
      <c r="F268" s="1138"/>
      <c r="G268" s="1138"/>
      <c r="H268" s="1138"/>
      <c r="I268" s="732"/>
    </row>
    <row r="269" spans="1:9" ht="29.25" hidden="1" customHeight="1">
      <c r="A269" s="525"/>
      <c r="B269" s="1140" t="s">
        <v>675</v>
      </c>
      <c r="C269" s="1140"/>
      <c r="D269" s="1140"/>
      <c r="E269" s="1140"/>
      <c r="F269" s="1140"/>
      <c r="G269" s="1140"/>
      <c r="H269" s="1140"/>
      <c r="I269" s="732"/>
    </row>
    <row r="270" spans="1:9" ht="17.25" hidden="1" customHeight="1">
      <c r="A270" s="525"/>
      <c r="B270" s="573"/>
      <c r="C270" s="573"/>
      <c r="D270" s="573"/>
      <c r="E270" s="573"/>
      <c r="F270" s="573"/>
      <c r="G270" s="573"/>
      <c r="H270" s="573"/>
    </row>
    <row r="271" spans="1:9" ht="72" hidden="1" customHeight="1">
      <c r="A271" s="526">
        <v>4.0999999999999996</v>
      </c>
      <c r="B271" s="1136" t="s">
        <v>676</v>
      </c>
      <c r="C271" s="1136"/>
      <c r="D271" s="1136"/>
      <c r="E271" s="1136"/>
      <c r="F271" s="1136"/>
      <c r="G271" s="1136"/>
      <c r="H271" s="1136"/>
    </row>
    <row r="272" spans="1:9" ht="16.5" hidden="1" customHeight="1">
      <c r="A272" s="759" t="s">
        <v>593</v>
      </c>
      <c r="B272" s="1137" t="str">
        <f>"For  " &amp;B147</f>
        <v>For  Name of the Bidder</v>
      </c>
      <c r="C272" s="1137"/>
      <c r="D272" s="1137"/>
      <c r="E272" s="1137"/>
      <c r="F272" s="1137"/>
      <c r="G272" s="732"/>
      <c r="H272" s="732"/>
      <c r="I272" s="732"/>
    </row>
    <row r="273" spans="1:9" ht="15.75" hidden="1" customHeight="1">
      <c r="A273" s="732"/>
      <c r="B273" s="574" t="s">
        <v>17</v>
      </c>
      <c r="C273" s="1131"/>
      <c r="D273" s="1132"/>
      <c r="E273" s="1132"/>
      <c r="F273" s="1132"/>
      <c r="G273" s="1132"/>
      <c r="H273" s="1133"/>
      <c r="I273" s="732"/>
    </row>
    <row r="274" spans="1:9" ht="15.75" hidden="1" customHeight="1">
      <c r="A274" s="732"/>
      <c r="B274" s="574" t="s">
        <v>26</v>
      </c>
      <c r="C274" s="1131"/>
      <c r="D274" s="1132"/>
      <c r="E274" s="1132"/>
      <c r="F274" s="1132"/>
      <c r="G274" s="1132"/>
      <c r="H274" s="1133"/>
      <c r="I274" s="732"/>
    </row>
    <row r="275" spans="1:9" ht="15.75" hidden="1" customHeight="1">
      <c r="A275" s="732"/>
      <c r="B275" s="574" t="s">
        <v>472</v>
      </c>
      <c r="C275" s="1131"/>
      <c r="D275" s="1132"/>
      <c r="E275" s="1132"/>
      <c r="F275" s="1132"/>
      <c r="G275" s="1132"/>
      <c r="H275" s="1133"/>
      <c r="I275" s="732"/>
    </row>
    <row r="276" spans="1:9" ht="15.75" hidden="1" customHeight="1">
      <c r="A276" s="732"/>
      <c r="B276" s="574" t="s">
        <v>523</v>
      </c>
      <c r="C276" s="1131"/>
      <c r="D276" s="1132"/>
      <c r="E276" s="1132"/>
      <c r="F276" s="1132"/>
      <c r="G276" s="1132"/>
      <c r="H276" s="1133"/>
      <c r="I276" s="732"/>
    </row>
    <row r="277" spans="1:9" ht="15.75" hidden="1" customHeight="1">
      <c r="A277" s="732"/>
      <c r="B277" s="574" t="s">
        <v>473</v>
      </c>
      <c r="C277" s="1131"/>
      <c r="D277" s="1132"/>
      <c r="E277" s="1132"/>
      <c r="F277" s="1132"/>
      <c r="G277" s="1132"/>
      <c r="H277" s="1133"/>
      <c r="I277" s="732"/>
    </row>
    <row r="278" spans="1:9" ht="15.75" hidden="1" customHeight="1">
      <c r="A278" s="732"/>
      <c r="B278" s="574" t="s">
        <v>478</v>
      </c>
      <c r="C278" s="1131"/>
      <c r="D278" s="1132"/>
      <c r="E278" s="1132"/>
      <c r="F278" s="1132"/>
      <c r="G278" s="1132"/>
      <c r="H278" s="1133"/>
      <c r="I278" s="732"/>
    </row>
    <row r="279" spans="1:9" ht="15.75" hidden="1" customHeight="1">
      <c r="A279" s="732"/>
      <c r="B279" s="574" t="s">
        <v>677</v>
      </c>
      <c r="C279" s="1131"/>
      <c r="D279" s="1132"/>
      <c r="E279" s="1132"/>
      <c r="F279" s="1132"/>
      <c r="G279" s="1132"/>
      <c r="H279" s="1133"/>
      <c r="I279" s="732"/>
    </row>
    <row r="280" spans="1:9" ht="15.75" hidden="1" customHeight="1">
      <c r="A280" s="732"/>
      <c r="B280" s="574" t="s">
        <v>678</v>
      </c>
      <c r="C280" s="1131"/>
      <c r="D280" s="1132"/>
      <c r="E280" s="1132"/>
      <c r="F280" s="1132"/>
      <c r="G280" s="1132"/>
      <c r="H280" s="1133"/>
      <c r="I280" s="732"/>
    </row>
    <row r="281" spans="1:9" ht="15.75" hidden="1" customHeight="1">
      <c r="A281" s="732"/>
      <c r="B281" s="574" t="s">
        <v>679</v>
      </c>
      <c r="C281" s="1131"/>
      <c r="D281" s="1132"/>
      <c r="E281" s="1132"/>
      <c r="F281" s="1132"/>
      <c r="G281" s="1132"/>
      <c r="H281" s="1133"/>
      <c r="I281" s="732"/>
    </row>
    <row r="282" spans="1:9" ht="15.75" hidden="1" customHeight="1">
      <c r="A282" s="732"/>
      <c r="B282" s="574" t="s">
        <v>680</v>
      </c>
      <c r="C282" s="1131"/>
      <c r="D282" s="1132"/>
      <c r="E282" s="1132"/>
      <c r="F282" s="1132"/>
      <c r="G282" s="1132"/>
      <c r="H282" s="1133"/>
      <c r="I282" s="732"/>
    </row>
    <row r="283" spans="1:9" hidden="1">
      <c r="A283" s="732"/>
      <c r="B283" s="732"/>
      <c r="C283" s="732"/>
      <c r="D283" s="732"/>
      <c r="E283" s="732"/>
      <c r="F283" s="732"/>
      <c r="G283" s="732"/>
      <c r="H283" s="732"/>
      <c r="I283" s="732"/>
    </row>
    <row r="284" spans="1:9" ht="16.5" hidden="1" customHeight="1">
      <c r="A284" s="759" t="s">
        <v>598</v>
      </c>
      <c r="B284" s="1137" t="str">
        <f>"For  " &amp;B180</f>
        <v>For  Name of Other Partner-1 of JV</v>
      </c>
      <c r="C284" s="1137"/>
      <c r="D284" s="1137"/>
      <c r="E284" s="1137"/>
      <c r="F284" s="1137"/>
      <c r="G284" s="732"/>
      <c r="H284" s="732"/>
      <c r="I284" s="732"/>
    </row>
    <row r="285" spans="1:9" ht="15.75" hidden="1" customHeight="1">
      <c r="A285" s="732"/>
      <c r="B285" s="574" t="s">
        <v>17</v>
      </c>
      <c r="C285" s="1131"/>
      <c r="D285" s="1132"/>
      <c r="E285" s="1132"/>
      <c r="F285" s="1132"/>
      <c r="G285" s="1132"/>
      <c r="H285" s="1133"/>
      <c r="I285" s="732"/>
    </row>
    <row r="286" spans="1:9" ht="15.75" hidden="1" customHeight="1">
      <c r="A286" s="732"/>
      <c r="B286" s="574" t="s">
        <v>26</v>
      </c>
      <c r="C286" s="1131"/>
      <c r="D286" s="1132"/>
      <c r="E286" s="1132"/>
      <c r="F286" s="1132"/>
      <c r="G286" s="1132"/>
      <c r="H286" s="1133"/>
      <c r="I286" s="732"/>
    </row>
    <row r="287" spans="1:9" ht="15.75" hidden="1" customHeight="1">
      <c r="A287" s="732"/>
      <c r="B287" s="574" t="s">
        <v>472</v>
      </c>
      <c r="C287" s="1131"/>
      <c r="D287" s="1132"/>
      <c r="E287" s="1132"/>
      <c r="F287" s="1132"/>
      <c r="G287" s="1132"/>
      <c r="H287" s="1133"/>
      <c r="I287" s="732"/>
    </row>
    <row r="288" spans="1:9" ht="15.75" hidden="1" customHeight="1">
      <c r="A288" s="732"/>
      <c r="B288" s="574" t="s">
        <v>523</v>
      </c>
      <c r="C288" s="1131"/>
      <c r="D288" s="1132"/>
      <c r="E288" s="1132"/>
      <c r="F288" s="1132"/>
      <c r="G288" s="1132"/>
      <c r="H288" s="1133"/>
      <c r="I288" s="732"/>
    </row>
    <row r="289" spans="1:9" ht="15.75" hidden="1" customHeight="1">
      <c r="A289" s="732"/>
      <c r="B289" s="574" t="s">
        <v>473</v>
      </c>
      <c r="C289" s="1131"/>
      <c r="D289" s="1132"/>
      <c r="E289" s="1132"/>
      <c r="F289" s="1132"/>
      <c r="G289" s="1132"/>
      <c r="H289" s="1133"/>
      <c r="I289" s="732"/>
    </row>
    <row r="290" spans="1:9" ht="15.75" hidden="1" customHeight="1">
      <c r="A290" s="732"/>
      <c r="B290" s="574" t="s">
        <v>478</v>
      </c>
      <c r="C290" s="1131"/>
      <c r="D290" s="1132"/>
      <c r="E290" s="1132"/>
      <c r="F290" s="1132"/>
      <c r="G290" s="1132"/>
      <c r="H290" s="1133"/>
      <c r="I290" s="732"/>
    </row>
    <row r="291" spans="1:9" ht="15.75" hidden="1" customHeight="1">
      <c r="A291" s="732"/>
      <c r="B291" s="574" t="s">
        <v>677</v>
      </c>
      <c r="C291" s="1131"/>
      <c r="D291" s="1132"/>
      <c r="E291" s="1132"/>
      <c r="F291" s="1132"/>
      <c r="G291" s="1132"/>
      <c r="H291" s="1133"/>
      <c r="I291" s="732"/>
    </row>
    <row r="292" spans="1:9" ht="15.75" hidden="1" customHeight="1">
      <c r="A292" s="732"/>
      <c r="B292" s="574" t="s">
        <v>678</v>
      </c>
      <c r="C292" s="1131"/>
      <c r="D292" s="1132"/>
      <c r="E292" s="1132"/>
      <c r="F292" s="1132"/>
      <c r="G292" s="1132"/>
      <c r="H292" s="1133"/>
      <c r="I292" s="732"/>
    </row>
    <row r="293" spans="1:9" ht="15.75" hidden="1" customHeight="1">
      <c r="A293" s="732"/>
      <c r="B293" s="574" t="s">
        <v>679</v>
      </c>
      <c r="C293" s="1131"/>
      <c r="D293" s="1132"/>
      <c r="E293" s="1132"/>
      <c r="F293" s="1132"/>
      <c r="G293" s="1132"/>
      <c r="H293" s="1133"/>
      <c r="I293" s="732"/>
    </row>
    <row r="294" spans="1:9" ht="15.75" hidden="1" customHeight="1">
      <c r="A294" s="732"/>
      <c r="B294" s="574" t="s">
        <v>680</v>
      </c>
      <c r="C294" s="1131"/>
      <c r="D294" s="1132"/>
      <c r="E294" s="1132"/>
      <c r="F294" s="1132"/>
      <c r="G294" s="1132"/>
      <c r="H294" s="1133"/>
      <c r="I294" s="732"/>
    </row>
    <row r="295" spans="1:9" hidden="1">
      <c r="A295" s="732"/>
      <c r="B295" s="575"/>
      <c r="C295" s="576"/>
      <c r="D295" s="576"/>
      <c r="E295" s="576"/>
      <c r="F295" s="576"/>
      <c r="G295" s="576"/>
      <c r="H295" s="576"/>
      <c r="I295" s="732"/>
    </row>
    <row r="296" spans="1:9" ht="16.5" hidden="1" customHeight="1">
      <c r="A296" s="759" t="s">
        <v>658</v>
      </c>
      <c r="B296" s="1137" t="str">
        <f>"For  "&amp;B216</f>
        <v>For  Name of Other Partner-2 of JV</v>
      </c>
      <c r="C296" s="1137"/>
      <c r="D296" s="1137"/>
      <c r="E296" s="1137"/>
      <c r="F296" s="1137"/>
      <c r="G296" s="732"/>
      <c r="H296" s="732"/>
      <c r="I296" s="732"/>
    </row>
    <row r="297" spans="1:9" ht="15.75" hidden="1" customHeight="1">
      <c r="A297" s="732"/>
      <c r="B297" s="574" t="s">
        <v>17</v>
      </c>
      <c r="C297" s="1131"/>
      <c r="D297" s="1132"/>
      <c r="E297" s="1132"/>
      <c r="F297" s="1132"/>
      <c r="G297" s="1132"/>
      <c r="H297" s="1133"/>
      <c r="I297" s="732"/>
    </row>
    <row r="298" spans="1:9" ht="15.75" hidden="1" customHeight="1">
      <c r="A298" s="732"/>
      <c r="B298" s="574" t="s">
        <v>26</v>
      </c>
      <c r="C298" s="1131"/>
      <c r="D298" s="1132"/>
      <c r="E298" s="1132"/>
      <c r="F298" s="1132"/>
      <c r="G298" s="1132"/>
      <c r="H298" s="1133"/>
      <c r="I298" s="732"/>
    </row>
    <row r="299" spans="1:9" ht="15.75" hidden="1" customHeight="1">
      <c r="A299" s="732"/>
      <c r="B299" s="574" t="s">
        <v>472</v>
      </c>
      <c r="C299" s="1131"/>
      <c r="D299" s="1132"/>
      <c r="E299" s="1132"/>
      <c r="F299" s="1132"/>
      <c r="G299" s="1132"/>
      <c r="H299" s="1133"/>
      <c r="I299" s="732"/>
    </row>
    <row r="300" spans="1:9" ht="15.75" hidden="1" customHeight="1">
      <c r="A300" s="732"/>
      <c r="B300" s="574" t="s">
        <v>523</v>
      </c>
      <c r="C300" s="1131"/>
      <c r="D300" s="1132"/>
      <c r="E300" s="1132"/>
      <c r="F300" s="1132"/>
      <c r="G300" s="1132"/>
      <c r="H300" s="1133"/>
      <c r="I300" s="732"/>
    </row>
    <row r="301" spans="1:9" ht="15.75" hidden="1" customHeight="1">
      <c r="A301" s="732"/>
      <c r="B301" s="574" t="s">
        <v>473</v>
      </c>
      <c r="C301" s="1131"/>
      <c r="D301" s="1132"/>
      <c r="E301" s="1132"/>
      <c r="F301" s="1132"/>
      <c r="G301" s="1132"/>
      <c r="H301" s="1133"/>
      <c r="I301" s="732"/>
    </row>
    <row r="302" spans="1:9" ht="15.75" hidden="1" customHeight="1">
      <c r="A302" s="732"/>
      <c r="B302" s="574" t="s">
        <v>478</v>
      </c>
      <c r="C302" s="1131"/>
      <c r="D302" s="1132"/>
      <c r="E302" s="1132"/>
      <c r="F302" s="1132"/>
      <c r="G302" s="1132"/>
      <c r="H302" s="1133"/>
      <c r="I302" s="732"/>
    </row>
    <row r="303" spans="1:9" ht="15.75" hidden="1" customHeight="1">
      <c r="A303" s="732"/>
      <c r="B303" s="574" t="s">
        <v>677</v>
      </c>
      <c r="C303" s="1131"/>
      <c r="D303" s="1132"/>
      <c r="E303" s="1132"/>
      <c r="F303" s="1132"/>
      <c r="G303" s="1132"/>
      <c r="H303" s="1133"/>
      <c r="I303" s="732"/>
    </row>
    <row r="304" spans="1:9" ht="15.75" hidden="1" customHeight="1">
      <c r="A304" s="732"/>
      <c r="B304" s="574" t="s">
        <v>678</v>
      </c>
      <c r="C304" s="1131"/>
      <c r="D304" s="1132"/>
      <c r="E304" s="1132"/>
      <c r="F304" s="1132"/>
      <c r="G304" s="1132"/>
      <c r="H304" s="1133"/>
      <c r="I304" s="732"/>
    </row>
    <row r="305" spans="1:12" ht="15.75" hidden="1" customHeight="1">
      <c r="A305" s="732"/>
      <c r="B305" s="574" t="s">
        <v>679</v>
      </c>
      <c r="C305" s="1131"/>
      <c r="D305" s="1132"/>
      <c r="E305" s="1132"/>
      <c r="F305" s="1132"/>
      <c r="G305" s="1132"/>
      <c r="H305" s="1133"/>
      <c r="I305" s="732"/>
    </row>
    <row r="306" spans="1:12" ht="15.75" hidden="1" customHeight="1">
      <c r="A306" s="732"/>
      <c r="B306" s="574" t="s">
        <v>680</v>
      </c>
      <c r="C306" s="1131"/>
      <c r="D306" s="1132"/>
      <c r="E306" s="1132"/>
      <c r="F306" s="1132"/>
      <c r="G306" s="1132"/>
      <c r="H306" s="1133"/>
      <c r="I306" s="732"/>
    </row>
    <row r="307" spans="1:12">
      <c r="A307" s="940"/>
      <c r="B307" s="575"/>
      <c r="C307" s="1565"/>
      <c r="D307" s="1565"/>
      <c r="E307" s="1565"/>
      <c r="F307" s="1565"/>
      <c r="G307" s="1565"/>
      <c r="H307" s="1565"/>
      <c r="I307" s="940"/>
    </row>
    <row r="308" spans="1:12" ht="24" customHeight="1">
      <c r="A308" s="571" t="s">
        <v>850</v>
      </c>
      <c r="B308" s="1134" t="s">
        <v>681</v>
      </c>
      <c r="C308" s="1134"/>
      <c r="D308" s="1134"/>
      <c r="E308" s="1134"/>
      <c r="F308" s="1134"/>
      <c r="G308" s="1134"/>
      <c r="H308" s="1134"/>
      <c r="I308" s="732"/>
    </row>
    <row r="309" spans="1:12" ht="36" customHeight="1">
      <c r="A309" s="526">
        <v>5.0999999999999996</v>
      </c>
      <c r="B309" s="1294" t="s">
        <v>682</v>
      </c>
      <c r="C309" s="1294"/>
      <c r="D309" s="1294"/>
      <c r="E309" s="1294"/>
      <c r="F309" s="1294"/>
      <c r="G309" s="1294"/>
      <c r="H309" s="1294"/>
    </row>
    <row r="310" spans="1:12" ht="105.75" customHeight="1">
      <c r="A310" s="732"/>
      <c r="B310" s="525" t="s">
        <v>683</v>
      </c>
      <c r="C310" s="1139" t="s">
        <v>684</v>
      </c>
      <c r="D310" s="1139"/>
      <c r="E310" s="1139"/>
      <c r="F310" s="1139"/>
      <c r="G310" s="1139"/>
      <c r="H310" s="1139"/>
      <c r="I310" s="577"/>
    </row>
    <row r="311" spans="1:12" ht="78" customHeight="1">
      <c r="A311" s="732"/>
      <c r="B311" s="525" t="s">
        <v>474</v>
      </c>
      <c r="C311" s="1139" t="s">
        <v>685</v>
      </c>
      <c r="D311" s="1139"/>
      <c r="E311" s="1139"/>
      <c r="F311" s="1139"/>
      <c r="G311" s="1139"/>
      <c r="H311" s="1139"/>
      <c r="I311" s="732"/>
    </row>
    <row r="312" spans="1:12" ht="9" customHeight="1">
      <c r="A312" s="732"/>
      <c r="B312" s="732"/>
      <c r="C312" s="732"/>
      <c r="D312" s="732"/>
      <c r="E312" s="732"/>
      <c r="F312" s="732"/>
      <c r="G312" s="732"/>
      <c r="H312" s="732"/>
      <c r="I312" s="732"/>
    </row>
    <row r="313" spans="1:12" ht="36.75" customHeight="1">
      <c r="A313" s="526">
        <v>5.2</v>
      </c>
      <c r="B313" s="1136" t="s">
        <v>170</v>
      </c>
      <c r="C313" s="1136"/>
      <c r="D313" s="1136"/>
      <c r="E313" s="1136"/>
      <c r="F313" s="1136"/>
      <c r="G313" s="1136"/>
      <c r="H313" s="1136"/>
    </row>
    <row r="314" spans="1:12" ht="10.5" customHeight="1">
      <c r="A314" s="732"/>
      <c r="B314" s="732"/>
      <c r="C314" s="732"/>
      <c r="D314" s="732"/>
      <c r="E314" s="732"/>
      <c r="F314" s="732"/>
      <c r="G314" s="732"/>
      <c r="H314" s="732"/>
      <c r="I314" s="732"/>
    </row>
    <row r="315" spans="1:12" ht="24" customHeight="1">
      <c r="A315" s="335"/>
      <c r="B315" s="1124" t="s">
        <v>686</v>
      </c>
      <c r="C315" s="1124"/>
      <c r="D315" s="1124"/>
      <c r="E315" s="1124"/>
      <c r="F315" s="1124"/>
      <c r="G315" s="1124"/>
      <c r="H315" s="1124"/>
      <c r="I315" s="732"/>
    </row>
    <row r="316" spans="1:12" ht="32.25" customHeight="1">
      <c r="A316" s="578"/>
      <c r="B316" s="1125"/>
      <c r="C316" s="1126"/>
      <c r="D316" s="579" t="s">
        <v>687</v>
      </c>
      <c r="E316" s="1127"/>
      <c r="F316" s="1128"/>
      <c r="G316" s="1128"/>
      <c r="H316" s="1128"/>
      <c r="I316" s="730"/>
    </row>
    <row r="317" spans="1:12" ht="50.25" customHeight="1">
      <c r="A317" s="580" t="s">
        <v>593</v>
      </c>
      <c r="B317" s="1026" t="s">
        <v>688</v>
      </c>
      <c r="C317" s="1026"/>
      <c r="D317" s="581" t="s">
        <v>689</v>
      </c>
      <c r="E317" s="732"/>
      <c r="F317" s="732"/>
      <c r="G317" s="732"/>
      <c r="H317" s="732"/>
      <c r="I317" s="730"/>
    </row>
    <row r="318" spans="1:12" ht="21" customHeight="1">
      <c r="A318" s="582"/>
      <c r="B318" s="1129" t="s">
        <v>690</v>
      </c>
      <c r="C318" s="1130"/>
      <c r="D318" s="583"/>
      <c r="E318" s="732"/>
      <c r="F318" s="732"/>
      <c r="G318" s="732"/>
      <c r="H318" s="732"/>
      <c r="I318" s="524"/>
      <c r="J318" s="584"/>
      <c r="K318" s="585"/>
    </row>
    <row r="319" spans="1:12" ht="23.25" customHeight="1">
      <c r="A319" s="582"/>
      <c r="B319" s="1129" t="s">
        <v>691</v>
      </c>
      <c r="C319" s="1130"/>
      <c r="D319" s="583"/>
      <c r="E319" s="732"/>
      <c r="F319" s="732"/>
      <c r="G319" s="732"/>
      <c r="H319" s="732"/>
      <c r="I319" s="586"/>
      <c r="J319" s="587"/>
      <c r="K319" s="588"/>
    </row>
    <row r="320" spans="1:12" ht="21.75" customHeight="1">
      <c r="A320" s="582"/>
      <c r="B320" s="1129" t="s">
        <v>692</v>
      </c>
      <c r="C320" s="1130"/>
      <c r="D320" s="583"/>
      <c r="E320" s="732"/>
      <c r="F320" s="732"/>
      <c r="G320" s="732"/>
      <c r="H320" s="732"/>
      <c r="I320" s="524"/>
      <c r="J320" s="584"/>
      <c r="K320" s="585"/>
      <c r="L320" s="375"/>
    </row>
    <row r="321" spans="1:12" ht="20.25" customHeight="1">
      <c r="A321" s="582"/>
      <c r="B321" s="1129" t="s">
        <v>693</v>
      </c>
      <c r="C321" s="1130"/>
      <c r="D321" s="583"/>
      <c r="E321" s="732"/>
      <c r="F321" s="732"/>
      <c r="G321" s="732"/>
      <c r="H321" s="732"/>
      <c r="I321" s="524"/>
      <c r="J321" s="584"/>
      <c r="K321" s="585"/>
      <c r="L321" s="375"/>
    </row>
    <row r="322" spans="1:12" ht="21.75" customHeight="1">
      <c r="A322" s="582"/>
      <c r="B322" s="1033" t="s">
        <v>694</v>
      </c>
      <c r="C322" s="1035"/>
      <c r="D322" s="583"/>
      <c r="E322" s="732"/>
      <c r="F322" s="732"/>
      <c r="G322" s="732"/>
      <c r="H322" s="732"/>
      <c r="I322" s="524"/>
      <c r="J322" s="584"/>
      <c r="K322" s="585"/>
      <c r="L322" s="375"/>
    </row>
    <row r="323" spans="1:12" ht="16.5" customHeight="1">
      <c r="A323" s="732"/>
      <c r="B323" s="732"/>
      <c r="C323" s="732"/>
      <c r="D323" s="732"/>
      <c r="E323" s="732"/>
      <c r="F323" s="732"/>
      <c r="G323" s="732"/>
      <c r="H323" s="732"/>
      <c r="I323" s="730"/>
    </row>
    <row r="324" spans="1:12">
      <c r="A324" s="732"/>
      <c r="B324" s="732"/>
      <c r="C324" s="732"/>
      <c r="D324" s="732"/>
      <c r="E324" s="732"/>
      <c r="F324" s="732"/>
      <c r="G324" s="732"/>
      <c r="H324" s="732"/>
      <c r="I324" s="730"/>
    </row>
    <row r="325" spans="1:12">
      <c r="I325" s="589"/>
    </row>
    <row r="326" spans="1:12" ht="16.5">
      <c r="B326" s="758" t="s">
        <v>6</v>
      </c>
      <c r="C326" s="590" t="str">
        <f>'Attach 3(JV)'!B24</f>
        <v>--</v>
      </c>
      <c r="F326" s="372" t="s">
        <v>4</v>
      </c>
      <c r="G326" s="758" t="str">
        <f>'Attach 3(JV)'!E24</f>
        <v/>
      </c>
      <c r="H326" s="758"/>
      <c r="I326" s="758"/>
    </row>
    <row r="327" spans="1:12" ht="16.5">
      <c r="B327" s="758" t="s">
        <v>7</v>
      </c>
      <c r="C327" s="590" t="str">
        <f>'Attach 3(JV)'!B25</f>
        <v/>
      </c>
      <c r="F327" s="372" t="s">
        <v>5</v>
      </c>
      <c r="G327" s="758" t="str">
        <f>'Attach 3(JV)'!E25</f>
        <v/>
      </c>
      <c r="H327" s="758"/>
      <c r="I327" s="758"/>
    </row>
  </sheetData>
  <sheetProtection algorithmName="SHA-512" hashValue="Ob013KGE5cNosB92eZLuH12UjlgCsrooBHVn1hcK6qPLJhqgWyPBWB24yghETyhe6TKzlld/KpS6Tv6h+uur7A==" saltValue="DVqtkJXE3LbUxu3ATxlewQ==" spinCount="100000" sheet="1" formatColumns="0" formatRows="0" selectLockedCells="1"/>
  <customSheetViews>
    <customSheetView guid="{BCE30E3D-0C5D-4C23-ABC5-E7C2D3AC4971}" scale="80" showPageBreaks="1" showGridLines="0" zeroValues="0" fitToPage="1" printArea="1" hiddenRows="1" hiddenColumns="1" view="pageBreakPreview" topLeftCell="A313">
      <selection activeCell="D322" sqref="D322"/>
      <rowBreaks count="1" manualBreakCount="1">
        <brk id="148" max="8" man="1"/>
      </rowBreaks>
      <pageMargins left="0.42" right="0.28999999999999998" top="0.4" bottom="0.31" header="0.32" footer="0.24"/>
      <printOptions horizontalCentered="1"/>
      <pageSetup paperSize="9" scale="65" fitToHeight="0" orientation="portrait" r:id="rId1"/>
      <headerFooter alignWithMargins="0"/>
    </customSheetView>
    <customSheetView guid="{9F341631-288D-49D9-8F81-65CCC818C9BA}" scale="80" showPageBreaks="1" showGridLines="0" zeroValues="0" fitToPage="1" printArea="1" hiddenRows="1" hiddenColumns="1" view="pageBreakPreview">
      <rowBreaks count="1" manualBreakCount="1">
        <brk id="198" max="8" man="1"/>
      </rowBreaks>
      <pageMargins left="0.42" right="0.28999999999999998" top="0.4" bottom="0.31" header="0.32" footer="0.24"/>
      <printOptions horizontalCentered="1"/>
      <pageSetup paperSize="9" scale="65" fitToHeight="0" orientation="portrait" r:id="rId2"/>
      <headerFooter alignWithMargins="0"/>
    </customSheetView>
    <customSheetView guid="{DBB6855E-D634-47BF-8EAD-2479D63E426E}" scale="70" showPageBreaks="1" showGridLines="0" zeroValues="0" fitToPage="1" printArea="1" hiddenRows="1" hiddenColumns="1" view="pageBreakPreview">
      <selection activeCell="D44" sqref="D44:F44"/>
      <rowBreaks count="1" manualBreakCount="1">
        <brk id="198" max="8" man="1"/>
      </rowBreaks>
      <pageMargins left="0.42" right="0.28999999999999998" top="0.4" bottom="0.31" header="0.32" footer="0.24"/>
      <printOptions horizontalCentered="1"/>
      <pageSetup paperSize="9" scale="65" fitToHeight="0" orientation="portrait" r:id="rId3"/>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4"/>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42" right="0.28999999999999998" top="0.4" bottom="0.31" header="0.32" footer="0.24"/>
      <printOptions horizontalCentered="1"/>
      <pageSetup paperSize="9" scale="65" fitToHeight="0" orientation="portrait" r:id="rId5"/>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6"/>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7"/>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8"/>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9"/>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10"/>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11"/>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12"/>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13"/>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14"/>
      <headerFooter alignWithMargins="0"/>
    </customSheetView>
    <customSheetView guid="{B9DDBA10-9BB0-4D91-9619-C113F75B2489}"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15"/>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16"/>
      <headerFooter alignWithMargins="0"/>
    </customSheetView>
    <customSheetView guid="{4B898AE2-7356-489E-882D-EC3B09CB95AA}" scale="70" showPageBreaks="1" showGridLines="0" zeroValues="0" fitToPage="1" printArea="1" hiddenRows="1" hiddenColumns="1" view="pageBreakPreview">
      <selection activeCell="A3" sqref="A3:I3"/>
      <rowBreaks count="1" manualBreakCount="1">
        <brk id="198" max="8" man="1"/>
      </rowBreaks>
      <pageMargins left="0.42" right="0.28999999999999998" top="0.4" bottom="0.31" header="0.32" footer="0.24"/>
      <printOptions horizontalCentered="1"/>
      <pageSetup paperSize="9" scale="65" fitToHeight="0" orientation="portrait" r:id="rId17"/>
      <headerFooter alignWithMargins="0"/>
    </customSheetView>
    <customSheetView guid="{176DC383-BC5B-4A2C-B484-0B54305CAC0E}" scale="80" showPageBreaks="1" showGridLines="0" zeroValues="0" fitToPage="1" printArea="1" hiddenRows="1" hiddenColumns="1" view="pageBreakPreview">
      <rowBreaks count="1" manualBreakCount="1">
        <brk id="198" max="8" man="1"/>
      </rowBreaks>
      <pageMargins left="0.42" right="0.28999999999999998" top="0.4" bottom="0.31" header="0.32" footer="0.24"/>
      <printOptions horizontalCentered="1"/>
      <pageSetup paperSize="9" scale="65" fitToHeight="0" orientation="portrait" r:id="rId18"/>
      <headerFooter alignWithMargins="0"/>
    </customSheetView>
  </customSheetViews>
  <mergeCells count="353">
    <mergeCell ref="B317:C317"/>
    <mergeCell ref="B318:C318"/>
    <mergeCell ref="B319:C319"/>
    <mergeCell ref="B320:C320"/>
    <mergeCell ref="B321:C321"/>
    <mergeCell ref="B322:C322"/>
    <mergeCell ref="C310:H310"/>
    <mergeCell ref="C311:H311"/>
    <mergeCell ref="B313:H313"/>
    <mergeCell ref="B315:H315"/>
    <mergeCell ref="B316:C316"/>
    <mergeCell ref="E316:F316"/>
    <mergeCell ref="G316:H316"/>
    <mergeCell ref="C303:H303"/>
    <mergeCell ref="C304:H304"/>
    <mergeCell ref="C305:H305"/>
    <mergeCell ref="C306:H306"/>
    <mergeCell ref="B308:H308"/>
    <mergeCell ref="B309:H309"/>
    <mergeCell ref="C297:H297"/>
    <mergeCell ref="C298:H298"/>
    <mergeCell ref="C299:H299"/>
    <mergeCell ref="C300:H300"/>
    <mergeCell ref="C301:H301"/>
    <mergeCell ref="C302:H302"/>
    <mergeCell ref="C290:H290"/>
    <mergeCell ref="C291:H291"/>
    <mergeCell ref="C292:H292"/>
    <mergeCell ref="C293:H293"/>
    <mergeCell ref="C294:H294"/>
    <mergeCell ref="B296:F296"/>
    <mergeCell ref="B284:F284"/>
    <mergeCell ref="C285:H285"/>
    <mergeCell ref="C286:H286"/>
    <mergeCell ref="C287:H287"/>
    <mergeCell ref="C288:H288"/>
    <mergeCell ref="C289:H289"/>
    <mergeCell ref="C277:H277"/>
    <mergeCell ref="C278:H278"/>
    <mergeCell ref="C279:H279"/>
    <mergeCell ref="C280:H280"/>
    <mergeCell ref="C281:H281"/>
    <mergeCell ref="C282:H282"/>
    <mergeCell ref="B271:H271"/>
    <mergeCell ref="B272:F272"/>
    <mergeCell ref="C273:H273"/>
    <mergeCell ref="C274:H274"/>
    <mergeCell ref="C275:H275"/>
    <mergeCell ref="C276:H276"/>
    <mergeCell ref="B260:H260"/>
    <mergeCell ref="B262:H262"/>
    <mergeCell ref="B264:H264"/>
    <mergeCell ref="B266:H266"/>
    <mergeCell ref="B268:H268"/>
    <mergeCell ref="B269:H269"/>
    <mergeCell ref="B250:H250"/>
    <mergeCell ref="B252:H252"/>
    <mergeCell ref="B253:H253"/>
    <mergeCell ref="B254:H254"/>
    <mergeCell ref="B256:H256"/>
    <mergeCell ref="B258:H258"/>
    <mergeCell ref="B247:C247"/>
    <mergeCell ref="E247:F247"/>
    <mergeCell ref="G247:H247"/>
    <mergeCell ref="B248:C248"/>
    <mergeCell ref="E248:F248"/>
    <mergeCell ref="G248:H248"/>
    <mergeCell ref="B245:C245"/>
    <mergeCell ref="E245:F245"/>
    <mergeCell ref="G245:H245"/>
    <mergeCell ref="B246:C246"/>
    <mergeCell ref="E246:F246"/>
    <mergeCell ref="G246:H246"/>
    <mergeCell ref="B241:C241"/>
    <mergeCell ref="G241:H241"/>
    <mergeCell ref="B242:H242"/>
    <mergeCell ref="B244:C244"/>
    <mergeCell ref="E244:F244"/>
    <mergeCell ref="G244:H244"/>
    <mergeCell ref="B236:C236"/>
    <mergeCell ref="G236:H236"/>
    <mergeCell ref="G237:H237"/>
    <mergeCell ref="G238:H238"/>
    <mergeCell ref="G239:H239"/>
    <mergeCell ref="G240:H240"/>
    <mergeCell ref="B233:C233"/>
    <mergeCell ref="E233:F233"/>
    <mergeCell ref="G233:H233"/>
    <mergeCell ref="B234:D234"/>
    <mergeCell ref="B235:C235"/>
    <mergeCell ref="G235:H235"/>
    <mergeCell ref="G225:H225"/>
    <mergeCell ref="G226:H226"/>
    <mergeCell ref="G227:H227"/>
    <mergeCell ref="B228:H228"/>
    <mergeCell ref="B230:H230"/>
    <mergeCell ref="E231:E232"/>
    <mergeCell ref="F231:F232"/>
    <mergeCell ref="G231:H232"/>
    <mergeCell ref="B221:D221"/>
    <mergeCell ref="B222:C222"/>
    <mergeCell ref="G222:H222"/>
    <mergeCell ref="B223:C223"/>
    <mergeCell ref="G223:H223"/>
    <mergeCell ref="G224:H224"/>
    <mergeCell ref="E218:E219"/>
    <mergeCell ref="F218:F219"/>
    <mergeCell ref="G218:H219"/>
    <mergeCell ref="B220:C220"/>
    <mergeCell ref="E220:F220"/>
    <mergeCell ref="G220:H220"/>
    <mergeCell ref="B214:C214"/>
    <mergeCell ref="E214:F214"/>
    <mergeCell ref="G214:H214"/>
    <mergeCell ref="B216:D216"/>
    <mergeCell ref="E216:H216"/>
    <mergeCell ref="B217:H217"/>
    <mergeCell ref="B212:C212"/>
    <mergeCell ref="E212:F212"/>
    <mergeCell ref="G212:H212"/>
    <mergeCell ref="B213:C213"/>
    <mergeCell ref="E213:F213"/>
    <mergeCell ref="G213:H213"/>
    <mergeCell ref="B208:H208"/>
    <mergeCell ref="B210:C210"/>
    <mergeCell ref="E210:F210"/>
    <mergeCell ref="G210:H210"/>
    <mergeCell ref="B211:C211"/>
    <mergeCell ref="E211:F211"/>
    <mergeCell ref="G211:H211"/>
    <mergeCell ref="B203:C203"/>
    <mergeCell ref="G203:H203"/>
    <mergeCell ref="G204:H204"/>
    <mergeCell ref="G205:H205"/>
    <mergeCell ref="G206:H206"/>
    <mergeCell ref="G207:H207"/>
    <mergeCell ref="B200:C200"/>
    <mergeCell ref="E200:F200"/>
    <mergeCell ref="G200:H200"/>
    <mergeCell ref="B201:D201"/>
    <mergeCell ref="B202:C202"/>
    <mergeCell ref="G202:H202"/>
    <mergeCell ref="G189:H189"/>
    <mergeCell ref="G190:H190"/>
    <mergeCell ref="G191:H191"/>
    <mergeCell ref="B192:H192"/>
    <mergeCell ref="B197:H197"/>
    <mergeCell ref="E198:E199"/>
    <mergeCell ref="F198:F199"/>
    <mergeCell ref="G198:H199"/>
    <mergeCell ref="B185:D185"/>
    <mergeCell ref="B186:C186"/>
    <mergeCell ref="G186:H186"/>
    <mergeCell ref="B187:C187"/>
    <mergeCell ref="G187:H187"/>
    <mergeCell ref="G188:H188"/>
    <mergeCell ref="B181:H181"/>
    <mergeCell ref="E182:E183"/>
    <mergeCell ref="F182:F183"/>
    <mergeCell ref="G182:H183"/>
    <mergeCell ref="B184:C184"/>
    <mergeCell ref="E184:F184"/>
    <mergeCell ref="G184:H184"/>
    <mergeCell ref="B177:C177"/>
    <mergeCell ref="E177:F177"/>
    <mergeCell ref="G177:H177"/>
    <mergeCell ref="B178:C178"/>
    <mergeCell ref="E178:H178"/>
    <mergeCell ref="B180:D180"/>
    <mergeCell ref="E180:H180"/>
    <mergeCell ref="B174:C174"/>
    <mergeCell ref="E174:F174"/>
    <mergeCell ref="G174:H174"/>
    <mergeCell ref="B175:C175"/>
    <mergeCell ref="E175:H175"/>
    <mergeCell ref="B176:C176"/>
    <mergeCell ref="E176:H176"/>
    <mergeCell ref="F168:H168"/>
    <mergeCell ref="F169:H169"/>
    <mergeCell ref="F171:H171"/>
    <mergeCell ref="B172:C172"/>
    <mergeCell ref="F172:H172"/>
    <mergeCell ref="B165:D165"/>
    <mergeCell ref="F165:H165"/>
    <mergeCell ref="F166:H166"/>
    <mergeCell ref="F167:H167"/>
    <mergeCell ref="F170:H170"/>
    <mergeCell ref="F158:H158"/>
    <mergeCell ref="B161:H161"/>
    <mergeCell ref="E162:E163"/>
    <mergeCell ref="F162:H163"/>
    <mergeCell ref="B164:C164"/>
    <mergeCell ref="F164:H164"/>
    <mergeCell ref="F153:H153"/>
    <mergeCell ref="F154:H154"/>
    <mergeCell ref="F155:H155"/>
    <mergeCell ref="F157:H157"/>
    <mergeCell ref="F156:H156"/>
    <mergeCell ref="B151:C151"/>
    <mergeCell ref="F151:H151"/>
    <mergeCell ref="B152:D152"/>
    <mergeCell ref="F152:H152"/>
    <mergeCell ref="B139:H139"/>
    <mergeCell ref="B141:H141"/>
    <mergeCell ref="B143:H143"/>
    <mergeCell ref="B146:H146"/>
    <mergeCell ref="B147:D147"/>
    <mergeCell ref="E147:H147"/>
    <mergeCell ref="B137:H137"/>
    <mergeCell ref="B148:H148"/>
    <mergeCell ref="E149:E150"/>
    <mergeCell ref="F149:H150"/>
    <mergeCell ref="G82:H82"/>
    <mergeCell ref="G83:H83"/>
    <mergeCell ref="G84:H84"/>
    <mergeCell ref="G85:H85"/>
    <mergeCell ref="B86:E86"/>
    <mergeCell ref="B87:E87"/>
    <mergeCell ref="G87:H87"/>
    <mergeCell ref="B88:E88"/>
    <mergeCell ref="F88:G88"/>
    <mergeCell ref="H88:I88"/>
    <mergeCell ref="B89:E89"/>
    <mergeCell ref="G89:H89"/>
    <mergeCell ref="B90:E90"/>
    <mergeCell ref="G90:H90"/>
    <mergeCell ref="B91:E91"/>
    <mergeCell ref="G91:H91"/>
    <mergeCell ref="B100:E100"/>
    <mergeCell ref="F100:I100"/>
    <mergeCell ref="B101:I101"/>
    <mergeCell ref="B102:E102"/>
    <mergeCell ref="B75:E75"/>
    <mergeCell ref="F75:I75"/>
    <mergeCell ref="B76:E76"/>
    <mergeCell ref="F76:I76"/>
    <mergeCell ref="B77:E77"/>
    <mergeCell ref="G77:H77"/>
    <mergeCell ref="B78:E78"/>
    <mergeCell ref="G78:H78"/>
    <mergeCell ref="A79:A85"/>
    <mergeCell ref="B79:E82"/>
    <mergeCell ref="G79:H79"/>
    <mergeCell ref="G80:H80"/>
    <mergeCell ref="G81:H81"/>
    <mergeCell ref="B66:I66"/>
    <mergeCell ref="B67:I67"/>
    <mergeCell ref="B69:I69"/>
    <mergeCell ref="B72:I72"/>
    <mergeCell ref="B73:I73"/>
    <mergeCell ref="D55:F55"/>
    <mergeCell ref="B57:F57"/>
    <mergeCell ref="B58:F58"/>
    <mergeCell ref="B61:I61"/>
    <mergeCell ref="B63:I63"/>
    <mergeCell ref="B65:I65"/>
    <mergeCell ref="B68:I68"/>
    <mergeCell ref="B70:I70"/>
    <mergeCell ref="B51:C51"/>
    <mergeCell ref="D51:F51"/>
    <mergeCell ref="B52:C52"/>
    <mergeCell ref="D52:F52"/>
    <mergeCell ref="D53:F53"/>
    <mergeCell ref="D54:F54"/>
    <mergeCell ref="B48:C48"/>
    <mergeCell ref="D48:F48"/>
    <mergeCell ref="B49:C49"/>
    <mergeCell ref="D49:F49"/>
    <mergeCell ref="B50:C50"/>
    <mergeCell ref="D50:F50"/>
    <mergeCell ref="A44:A46"/>
    <mergeCell ref="B44:C46"/>
    <mergeCell ref="D44:F44"/>
    <mergeCell ref="D45:F45"/>
    <mergeCell ref="D46:F46"/>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22:H22"/>
    <mergeCell ref="A25:H25"/>
    <mergeCell ref="A27:H27"/>
    <mergeCell ref="B28:H28"/>
    <mergeCell ref="B29:H29"/>
    <mergeCell ref="B30:H30"/>
    <mergeCell ref="B12:C12"/>
    <mergeCell ref="A16:I16"/>
    <mergeCell ref="B18:F18"/>
    <mergeCell ref="B19:H19"/>
    <mergeCell ref="B20:H20"/>
    <mergeCell ref="B21:H21"/>
    <mergeCell ref="A3:I3"/>
    <mergeCell ref="A5:I5"/>
    <mergeCell ref="A8:D8"/>
    <mergeCell ref="B9:C9"/>
    <mergeCell ref="B10:C10"/>
    <mergeCell ref="B11:C11"/>
    <mergeCell ref="A104:A108"/>
    <mergeCell ref="B104:E105"/>
    <mergeCell ref="G104:H104"/>
    <mergeCell ref="G105:H105"/>
    <mergeCell ref="G106:H106"/>
    <mergeCell ref="G107:H107"/>
    <mergeCell ref="G108:H108"/>
    <mergeCell ref="A92:A93"/>
    <mergeCell ref="B92:E92"/>
    <mergeCell ref="B93:E93"/>
    <mergeCell ref="B94:E94"/>
    <mergeCell ref="A96:I96"/>
    <mergeCell ref="A97:I97"/>
    <mergeCell ref="B98:E98"/>
    <mergeCell ref="F98:I98"/>
    <mergeCell ref="B99:E99"/>
    <mergeCell ref="F99:I99"/>
    <mergeCell ref="A117:A119"/>
    <mergeCell ref="B117:E117"/>
    <mergeCell ref="B118:E119"/>
    <mergeCell ref="B110:E110"/>
    <mergeCell ref="B111:E111"/>
    <mergeCell ref="G111:H111"/>
    <mergeCell ref="B112:E112"/>
    <mergeCell ref="G112:H112"/>
    <mergeCell ref="B113:E113"/>
    <mergeCell ref="G113:H113"/>
    <mergeCell ref="B114:E114"/>
    <mergeCell ref="F114:G114"/>
    <mergeCell ref="H114:I114"/>
    <mergeCell ref="G94:H94"/>
    <mergeCell ref="B121:H121"/>
    <mergeCell ref="B122:E122"/>
    <mergeCell ref="B123:H123"/>
    <mergeCell ref="B124:E124"/>
    <mergeCell ref="B125:H125"/>
    <mergeCell ref="B126:E126"/>
    <mergeCell ref="B127:E127"/>
    <mergeCell ref="G127:H127"/>
    <mergeCell ref="B115:E115"/>
    <mergeCell ref="G115:H115"/>
    <mergeCell ref="B116:E116"/>
    <mergeCell ref="G116:H116"/>
    <mergeCell ref="G102:H102"/>
    <mergeCell ref="B103:E103"/>
    <mergeCell ref="G103:H103"/>
  </mergeCells>
  <conditionalFormatting sqref="E249:H249 D316 E177:H177 D162:D163 E164:F164 E162:F162 E173:H173 E215:H215 E222:H227 D149:D150 E151 E149:F149 D182:D183 E184:H184 E182 G182 D218:D219 E220:H220 E218 G218 E186:H191 A25:H25 A33:H34 E154:E158 E166:F166 E176 E178 E167:E172">
    <cfRule type="expression" dxfId="49" priority="20" stopIfTrue="1">
      <formula>$M$18="Sole Bidder"</formula>
    </cfRule>
  </conditionalFormatting>
  <conditionalFormatting sqref="A308 A295:H295 A307:H307 A250:H268 A270:H271 A269:B269">
    <cfRule type="expression" dxfId="48" priority="21" stopIfTrue="1">
      <formula>$M$18="Sole Bidder"</formula>
    </cfRule>
  </conditionalFormatting>
  <conditionalFormatting sqref="A166 D166:F166 D222:H222 D153:F153">
    <cfRule type="expression" dxfId="47" priority="22" stopIfTrue="1">
      <formula>$E$152="No"</formula>
    </cfRule>
  </conditionalFormatting>
  <conditionalFormatting sqref="A19">
    <cfRule type="expression" dxfId="46" priority="23" stopIfTrue="1">
      <formula>$M$18="Sole Bidder"</formula>
    </cfRule>
    <cfRule type="expression" dxfId="45" priority="24" stopIfTrue="1">
      <formula>$M$18=1</formula>
    </cfRule>
  </conditionalFormatting>
  <conditionalFormatting sqref="A180:H180 A193:C201 A208:C214 D193:H214">
    <cfRule type="expression" dxfId="44" priority="25" stopIfTrue="1">
      <formula>$M$144&lt;2</formula>
    </cfRule>
  </conditionalFormatting>
  <conditionalFormatting sqref="A216:H216 A229:C234 D229:H239 A241:H248">
    <cfRule type="expression" dxfId="43" priority="26" stopIfTrue="1">
      <formula>$M$144&lt;2</formula>
    </cfRule>
    <cfRule type="expression" dxfId="42" priority="27" stopIfTrue="1">
      <formula>$M$146=1</formula>
    </cfRule>
  </conditionalFormatting>
  <conditionalFormatting sqref="E316:F316 A284:H294">
    <cfRule type="expression" dxfId="41" priority="28" stopIfTrue="1">
      <formula>$M$144&lt;2</formula>
    </cfRule>
  </conditionalFormatting>
  <conditionalFormatting sqref="G316:H316 A296:H306">
    <cfRule type="expression" dxfId="40" priority="29" stopIfTrue="1">
      <formula>$M$144&lt;2</formula>
    </cfRule>
    <cfRule type="expression" dxfId="39" priority="30" stopIfTrue="1">
      <formula>$M$146=1</formula>
    </cfRule>
  </conditionalFormatting>
  <conditionalFormatting sqref="B19:H19 B18:F18">
    <cfRule type="expression" dxfId="38" priority="31" stopIfTrue="1">
      <formula>$M$20&lt;2</formula>
    </cfRule>
  </conditionalFormatting>
  <conditionalFormatting sqref="A22:H22">
    <cfRule type="expression" dxfId="37" priority="32" stopIfTrue="1">
      <formula>AND($M$20=2,$M$21="2 or more")</formula>
    </cfRule>
  </conditionalFormatting>
  <conditionalFormatting sqref="A20:H21">
    <cfRule type="expression" dxfId="36" priority="33" stopIfTrue="1">
      <formula>$M$20=2</formula>
    </cfRule>
  </conditionalFormatting>
  <conditionalFormatting sqref="A35:H35">
    <cfRule type="expression" dxfId="35" priority="34" stopIfTrue="1">
      <formula>$M$20&lt;2</formula>
    </cfRule>
  </conditionalFormatting>
  <conditionalFormatting sqref="E153:F153">
    <cfRule type="expression" dxfId="34" priority="18" stopIfTrue="1">
      <formula>$M$18="Sole Bidder"</formula>
    </cfRule>
  </conditionalFormatting>
  <conditionalFormatting sqref="A153">
    <cfRule type="expression" dxfId="33" priority="19" stopIfTrue="1">
      <formula>$E$152="No"</formula>
    </cfRule>
  </conditionalFormatting>
  <conditionalFormatting sqref="D240:H240">
    <cfRule type="expression" dxfId="32" priority="16" stopIfTrue="1">
      <formula>$M$144&lt;2</formula>
    </cfRule>
    <cfRule type="expression" dxfId="31" priority="17" stopIfTrue="1">
      <formula>$M$146=1</formula>
    </cfRule>
  </conditionalFormatting>
  <conditionalFormatting sqref="D318:D322">
    <cfRule type="expression" dxfId="30" priority="15" stopIfTrue="1">
      <formula>$M$144&lt;2</formula>
    </cfRule>
  </conditionalFormatting>
  <conditionalFormatting sqref="F152">
    <cfRule type="expression" dxfId="29" priority="14" stopIfTrue="1">
      <formula>$E$152="No"</formula>
    </cfRule>
  </conditionalFormatting>
  <conditionalFormatting sqref="F152">
    <cfRule type="expression" dxfId="28" priority="13" stopIfTrue="1">
      <formula>$M$18="Sole Bidder"</formula>
    </cfRule>
  </conditionalFormatting>
  <conditionalFormatting sqref="F165">
    <cfRule type="expression" dxfId="27" priority="2" stopIfTrue="1">
      <formula>$E$152="No"</formula>
    </cfRule>
  </conditionalFormatting>
  <conditionalFormatting sqref="F165">
    <cfRule type="expression" dxfId="26" priority="1" stopIfTrue="1">
      <formula>$M$18="Sole Bidder"</formula>
    </cfRule>
  </conditionalFormatting>
  <dataValidations count="1">
    <dataValidation type="list" allowBlank="1" showInputMessage="1" showErrorMessage="1" sqref="I65658 WVQ983166 WLU983166 WBY983166 VSC983166 VIG983166 UYK983166 UOO983166 UES983166 TUW983166 TLA983166 TBE983166 SRI983166 SHM983166 RXQ983166 RNU983166 RDY983166 QUC983166 QKG983166 QAK983166 PQO983166 PGS983166 OWW983166 ONA983166 ODE983166 NTI983166 NJM983166 MZQ983166 MPU983166 MFY983166 LWC983166 LMG983166 LCK983166 KSO983166 KIS983166 JYW983166 JPA983166 JFE983166 IVI983166 ILM983166 IBQ983166 HRU983166 HHY983166 GYC983166 GOG983166 GEK983166 FUO983166 FKS983166 FAW983166 ERA983166 EHE983166 DXI983166 DNM983166 DDQ983166 CTU983166 CJY983166 CAC983166 BQG983166 BGK983166 AWO983166 AMS983166 ACW983166 TA983166 JE983166 I983166 WVQ917630 WLU917630 WBY917630 VSC917630 VIG917630 UYK917630 UOO917630 UES917630 TUW917630 TLA917630 TBE917630 SRI917630 SHM917630 RXQ917630 RNU917630 RDY917630 QUC917630 QKG917630 QAK917630 PQO917630 PGS917630 OWW917630 ONA917630 ODE917630 NTI917630 NJM917630 MZQ917630 MPU917630 MFY917630 LWC917630 LMG917630 LCK917630 KSO917630 KIS917630 JYW917630 JPA917630 JFE917630 IVI917630 ILM917630 IBQ917630 HRU917630 HHY917630 GYC917630 GOG917630 GEK917630 FUO917630 FKS917630 FAW917630 ERA917630 EHE917630 DXI917630 DNM917630 DDQ917630 CTU917630 CJY917630 CAC917630 BQG917630 BGK917630 AWO917630 AMS917630 ACW917630 TA917630 JE917630 I917630 WVQ852094 WLU852094 WBY852094 VSC852094 VIG852094 UYK852094 UOO852094 UES852094 TUW852094 TLA852094 TBE852094 SRI852094 SHM852094 RXQ852094 RNU852094 RDY852094 QUC852094 QKG852094 QAK852094 PQO852094 PGS852094 OWW852094 ONA852094 ODE852094 NTI852094 NJM852094 MZQ852094 MPU852094 MFY852094 LWC852094 LMG852094 LCK852094 KSO852094 KIS852094 JYW852094 JPA852094 JFE852094 IVI852094 ILM852094 IBQ852094 HRU852094 HHY852094 GYC852094 GOG852094 GEK852094 FUO852094 FKS852094 FAW852094 ERA852094 EHE852094 DXI852094 DNM852094 DDQ852094 CTU852094 CJY852094 CAC852094 BQG852094 BGK852094 AWO852094 AMS852094 ACW852094 TA852094 JE852094 I852094 WVQ786558 WLU786558 WBY786558 VSC786558 VIG786558 UYK786558 UOO786558 UES786558 TUW786558 TLA786558 TBE786558 SRI786558 SHM786558 RXQ786558 RNU786558 RDY786558 QUC786558 QKG786558 QAK786558 PQO786558 PGS786558 OWW786558 ONA786558 ODE786558 NTI786558 NJM786558 MZQ786558 MPU786558 MFY786558 LWC786558 LMG786558 LCK786558 KSO786558 KIS786558 JYW786558 JPA786558 JFE786558 IVI786558 ILM786558 IBQ786558 HRU786558 HHY786558 GYC786558 GOG786558 GEK786558 FUO786558 FKS786558 FAW786558 ERA786558 EHE786558 DXI786558 DNM786558 DDQ786558 CTU786558 CJY786558 CAC786558 BQG786558 BGK786558 AWO786558 AMS786558 ACW786558 TA786558 JE786558 I786558 WVQ721022 WLU721022 WBY721022 VSC721022 VIG721022 UYK721022 UOO721022 UES721022 TUW721022 TLA721022 TBE721022 SRI721022 SHM721022 RXQ721022 RNU721022 RDY721022 QUC721022 QKG721022 QAK721022 PQO721022 PGS721022 OWW721022 ONA721022 ODE721022 NTI721022 NJM721022 MZQ721022 MPU721022 MFY721022 LWC721022 LMG721022 LCK721022 KSO721022 KIS721022 JYW721022 JPA721022 JFE721022 IVI721022 ILM721022 IBQ721022 HRU721022 HHY721022 GYC721022 GOG721022 GEK721022 FUO721022 FKS721022 FAW721022 ERA721022 EHE721022 DXI721022 DNM721022 DDQ721022 CTU721022 CJY721022 CAC721022 BQG721022 BGK721022 AWO721022 AMS721022 ACW721022 TA721022 JE721022 I721022 WVQ655486 WLU655486 WBY655486 VSC655486 VIG655486 UYK655486 UOO655486 UES655486 TUW655486 TLA655486 TBE655486 SRI655486 SHM655486 RXQ655486 RNU655486 RDY655486 QUC655486 QKG655486 QAK655486 PQO655486 PGS655486 OWW655486 ONA655486 ODE655486 NTI655486 NJM655486 MZQ655486 MPU655486 MFY655486 LWC655486 LMG655486 LCK655486 KSO655486 KIS655486 JYW655486 JPA655486 JFE655486 IVI655486 ILM655486 IBQ655486 HRU655486 HHY655486 GYC655486 GOG655486 GEK655486 FUO655486 FKS655486 FAW655486 ERA655486 EHE655486 DXI655486 DNM655486 DDQ655486 CTU655486 CJY655486 CAC655486 BQG655486 BGK655486 AWO655486 AMS655486 ACW655486 TA655486 JE655486 I655486 WVQ589950 WLU589950 WBY589950 VSC589950 VIG589950 UYK589950 UOO589950 UES589950 TUW589950 TLA589950 TBE589950 SRI589950 SHM589950 RXQ589950 RNU589950 RDY589950 QUC589950 QKG589950 QAK589950 PQO589950 PGS589950 OWW589950 ONA589950 ODE589950 NTI589950 NJM589950 MZQ589950 MPU589950 MFY589950 LWC589950 LMG589950 LCK589950 KSO589950 KIS589950 JYW589950 JPA589950 JFE589950 IVI589950 ILM589950 IBQ589950 HRU589950 HHY589950 GYC589950 GOG589950 GEK589950 FUO589950 FKS589950 FAW589950 ERA589950 EHE589950 DXI589950 DNM589950 DDQ589950 CTU589950 CJY589950 CAC589950 BQG589950 BGK589950 AWO589950 AMS589950 ACW589950 TA589950 JE589950 I589950 WVQ524414 WLU524414 WBY524414 VSC524414 VIG524414 UYK524414 UOO524414 UES524414 TUW524414 TLA524414 TBE524414 SRI524414 SHM524414 RXQ524414 RNU524414 RDY524414 QUC524414 QKG524414 QAK524414 PQO524414 PGS524414 OWW524414 ONA524414 ODE524414 NTI524414 NJM524414 MZQ524414 MPU524414 MFY524414 LWC524414 LMG524414 LCK524414 KSO524414 KIS524414 JYW524414 JPA524414 JFE524414 IVI524414 ILM524414 IBQ524414 HRU524414 HHY524414 GYC524414 GOG524414 GEK524414 FUO524414 FKS524414 FAW524414 ERA524414 EHE524414 DXI524414 DNM524414 DDQ524414 CTU524414 CJY524414 CAC524414 BQG524414 BGK524414 AWO524414 AMS524414 ACW524414 TA524414 JE524414 I524414 WVQ458878 WLU458878 WBY458878 VSC458878 VIG458878 UYK458878 UOO458878 UES458878 TUW458878 TLA458878 TBE458878 SRI458878 SHM458878 RXQ458878 RNU458878 RDY458878 QUC458878 QKG458878 QAK458878 PQO458878 PGS458878 OWW458878 ONA458878 ODE458878 NTI458878 NJM458878 MZQ458878 MPU458878 MFY458878 LWC458878 LMG458878 LCK458878 KSO458878 KIS458878 JYW458878 JPA458878 JFE458878 IVI458878 ILM458878 IBQ458878 HRU458878 HHY458878 GYC458878 GOG458878 GEK458878 FUO458878 FKS458878 FAW458878 ERA458878 EHE458878 DXI458878 DNM458878 DDQ458878 CTU458878 CJY458878 CAC458878 BQG458878 BGK458878 AWO458878 AMS458878 ACW458878 TA458878 JE458878 I458878 WVQ393342 WLU393342 WBY393342 VSC393342 VIG393342 UYK393342 UOO393342 UES393342 TUW393342 TLA393342 TBE393342 SRI393342 SHM393342 RXQ393342 RNU393342 RDY393342 QUC393342 QKG393342 QAK393342 PQO393342 PGS393342 OWW393342 ONA393342 ODE393342 NTI393342 NJM393342 MZQ393342 MPU393342 MFY393342 LWC393342 LMG393342 LCK393342 KSO393342 KIS393342 JYW393342 JPA393342 JFE393342 IVI393342 ILM393342 IBQ393342 HRU393342 HHY393342 GYC393342 GOG393342 GEK393342 FUO393342 FKS393342 FAW393342 ERA393342 EHE393342 DXI393342 DNM393342 DDQ393342 CTU393342 CJY393342 CAC393342 BQG393342 BGK393342 AWO393342 AMS393342 ACW393342 TA393342 JE393342 I393342 WVQ327806 WLU327806 WBY327806 VSC327806 VIG327806 UYK327806 UOO327806 UES327806 TUW327806 TLA327806 TBE327806 SRI327806 SHM327806 RXQ327806 RNU327806 RDY327806 QUC327806 QKG327806 QAK327806 PQO327806 PGS327806 OWW327806 ONA327806 ODE327806 NTI327806 NJM327806 MZQ327806 MPU327806 MFY327806 LWC327806 LMG327806 LCK327806 KSO327806 KIS327806 JYW327806 JPA327806 JFE327806 IVI327806 ILM327806 IBQ327806 HRU327806 HHY327806 GYC327806 GOG327806 GEK327806 FUO327806 FKS327806 FAW327806 ERA327806 EHE327806 DXI327806 DNM327806 DDQ327806 CTU327806 CJY327806 CAC327806 BQG327806 BGK327806 AWO327806 AMS327806 ACW327806 TA327806 JE327806 I327806 WVQ262270 WLU262270 WBY262270 VSC262270 VIG262270 UYK262270 UOO262270 UES262270 TUW262270 TLA262270 TBE262270 SRI262270 SHM262270 RXQ262270 RNU262270 RDY262270 QUC262270 QKG262270 QAK262270 PQO262270 PGS262270 OWW262270 ONA262270 ODE262270 NTI262270 NJM262270 MZQ262270 MPU262270 MFY262270 LWC262270 LMG262270 LCK262270 KSO262270 KIS262270 JYW262270 JPA262270 JFE262270 IVI262270 ILM262270 IBQ262270 HRU262270 HHY262270 GYC262270 GOG262270 GEK262270 FUO262270 FKS262270 FAW262270 ERA262270 EHE262270 DXI262270 DNM262270 DDQ262270 CTU262270 CJY262270 CAC262270 BQG262270 BGK262270 AWO262270 AMS262270 ACW262270 TA262270 JE262270 I262270 WVQ196734 WLU196734 WBY196734 VSC196734 VIG196734 UYK196734 UOO196734 UES196734 TUW196734 TLA196734 TBE196734 SRI196734 SHM196734 RXQ196734 RNU196734 RDY196734 QUC196734 QKG196734 QAK196734 PQO196734 PGS196734 OWW196734 ONA196734 ODE196734 NTI196734 NJM196734 MZQ196734 MPU196734 MFY196734 LWC196734 LMG196734 LCK196734 KSO196734 KIS196734 JYW196734 JPA196734 JFE196734 IVI196734 ILM196734 IBQ196734 HRU196734 HHY196734 GYC196734 GOG196734 GEK196734 FUO196734 FKS196734 FAW196734 ERA196734 EHE196734 DXI196734 DNM196734 DDQ196734 CTU196734 CJY196734 CAC196734 BQG196734 BGK196734 AWO196734 AMS196734 ACW196734 TA196734 JE196734 I196734 WVQ131198 WLU131198 WBY131198 VSC131198 VIG131198 UYK131198 UOO131198 UES131198 TUW131198 TLA131198 TBE131198 SRI131198 SHM131198 RXQ131198 RNU131198 RDY131198 QUC131198 QKG131198 QAK131198 PQO131198 PGS131198 OWW131198 ONA131198 ODE131198 NTI131198 NJM131198 MZQ131198 MPU131198 MFY131198 LWC131198 LMG131198 LCK131198 KSO131198 KIS131198 JYW131198 JPA131198 JFE131198 IVI131198 ILM131198 IBQ131198 HRU131198 HHY131198 GYC131198 GOG131198 GEK131198 FUO131198 FKS131198 FAW131198 ERA131198 EHE131198 DXI131198 DNM131198 DDQ131198 CTU131198 CJY131198 CAC131198 BQG131198 BGK131198 AWO131198 AMS131198 ACW131198 TA131198 JE131198 I131198 WVQ65662 WLU65662 WBY65662 VSC65662 VIG65662 UYK65662 UOO65662 UES65662 TUW65662 TLA65662 TBE65662 SRI65662 SHM65662 RXQ65662 RNU65662 RDY65662 QUC65662 QKG65662 QAK65662 PQO65662 PGS65662 OWW65662 ONA65662 ODE65662 NTI65662 NJM65662 MZQ65662 MPU65662 MFY65662 LWC65662 LMG65662 LCK65662 KSO65662 KIS65662 JYW65662 JPA65662 JFE65662 IVI65662 ILM65662 IBQ65662 HRU65662 HHY65662 GYC65662 GOG65662 GEK65662 FUO65662 FKS65662 FAW65662 ERA65662 EHE65662 DXI65662 DNM65662 DDQ65662 CTU65662 CJY65662 CAC65662 BQG65662 BGK65662 AWO65662 AMS65662 ACW65662 TA65662 JE65662 I65662 WVQ983164 WLU983164 WBY983164 VSC983164 VIG983164 UYK983164 UOO983164 UES983164 TUW983164 TLA983164 TBE983164 SRI983164 SHM983164 RXQ983164 RNU983164 RDY983164 QUC983164 QKG983164 QAK983164 PQO983164 PGS983164 OWW983164 ONA983164 ODE983164 NTI983164 NJM983164 MZQ983164 MPU983164 MFY983164 LWC983164 LMG983164 LCK983164 KSO983164 KIS983164 JYW983164 JPA983164 JFE983164 IVI983164 ILM983164 IBQ983164 HRU983164 HHY983164 GYC983164 GOG983164 GEK983164 FUO983164 FKS983164 FAW983164 ERA983164 EHE983164 DXI983164 DNM983164 DDQ983164 CTU983164 CJY983164 CAC983164 BQG983164 BGK983164 AWO983164 AMS983164 ACW983164 TA983164 JE983164 I983164 WVQ917628 WLU917628 WBY917628 VSC917628 VIG917628 UYK917628 UOO917628 UES917628 TUW917628 TLA917628 TBE917628 SRI917628 SHM917628 RXQ917628 RNU917628 RDY917628 QUC917628 QKG917628 QAK917628 PQO917628 PGS917628 OWW917628 ONA917628 ODE917628 NTI917628 NJM917628 MZQ917628 MPU917628 MFY917628 LWC917628 LMG917628 LCK917628 KSO917628 KIS917628 JYW917628 JPA917628 JFE917628 IVI917628 ILM917628 IBQ917628 HRU917628 HHY917628 GYC917628 GOG917628 GEK917628 FUO917628 FKS917628 FAW917628 ERA917628 EHE917628 DXI917628 DNM917628 DDQ917628 CTU917628 CJY917628 CAC917628 BQG917628 BGK917628 AWO917628 AMS917628 ACW917628 TA917628 JE917628 I917628 WVQ852092 WLU852092 WBY852092 VSC852092 VIG852092 UYK852092 UOO852092 UES852092 TUW852092 TLA852092 TBE852092 SRI852092 SHM852092 RXQ852092 RNU852092 RDY852092 QUC852092 QKG852092 QAK852092 PQO852092 PGS852092 OWW852092 ONA852092 ODE852092 NTI852092 NJM852092 MZQ852092 MPU852092 MFY852092 LWC852092 LMG852092 LCK852092 KSO852092 KIS852092 JYW852092 JPA852092 JFE852092 IVI852092 ILM852092 IBQ852092 HRU852092 HHY852092 GYC852092 GOG852092 GEK852092 FUO852092 FKS852092 FAW852092 ERA852092 EHE852092 DXI852092 DNM852092 DDQ852092 CTU852092 CJY852092 CAC852092 BQG852092 BGK852092 AWO852092 AMS852092 ACW852092 TA852092 JE852092 I852092 WVQ786556 WLU786556 WBY786556 VSC786556 VIG786556 UYK786556 UOO786556 UES786556 TUW786556 TLA786556 TBE786556 SRI786556 SHM786556 RXQ786556 RNU786556 RDY786556 QUC786556 QKG786556 QAK786556 PQO786556 PGS786556 OWW786556 ONA786556 ODE786556 NTI786556 NJM786556 MZQ786556 MPU786556 MFY786556 LWC786556 LMG786556 LCK786556 KSO786556 KIS786556 JYW786556 JPA786556 JFE786556 IVI786556 ILM786556 IBQ786556 HRU786556 HHY786556 GYC786556 GOG786556 GEK786556 FUO786556 FKS786556 FAW786556 ERA786556 EHE786556 DXI786556 DNM786556 DDQ786556 CTU786556 CJY786556 CAC786556 BQG786556 BGK786556 AWO786556 AMS786556 ACW786556 TA786556 JE786556 I786556 WVQ721020 WLU721020 WBY721020 VSC721020 VIG721020 UYK721020 UOO721020 UES721020 TUW721020 TLA721020 TBE721020 SRI721020 SHM721020 RXQ721020 RNU721020 RDY721020 QUC721020 QKG721020 QAK721020 PQO721020 PGS721020 OWW721020 ONA721020 ODE721020 NTI721020 NJM721020 MZQ721020 MPU721020 MFY721020 LWC721020 LMG721020 LCK721020 KSO721020 KIS721020 JYW721020 JPA721020 JFE721020 IVI721020 ILM721020 IBQ721020 HRU721020 HHY721020 GYC721020 GOG721020 GEK721020 FUO721020 FKS721020 FAW721020 ERA721020 EHE721020 DXI721020 DNM721020 DDQ721020 CTU721020 CJY721020 CAC721020 BQG721020 BGK721020 AWO721020 AMS721020 ACW721020 TA721020 JE721020 I721020 WVQ655484 WLU655484 WBY655484 VSC655484 VIG655484 UYK655484 UOO655484 UES655484 TUW655484 TLA655484 TBE655484 SRI655484 SHM655484 RXQ655484 RNU655484 RDY655484 QUC655484 QKG655484 QAK655484 PQO655484 PGS655484 OWW655484 ONA655484 ODE655484 NTI655484 NJM655484 MZQ655484 MPU655484 MFY655484 LWC655484 LMG655484 LCK655484 KSO655484 KIS655484 JYW655484 JPA655484 JFE655484 IVI655484 ILM655484 IBQ655484 HRU655484 HHY655484 GYC655484 GOG655484 GEK655484 FUO655484 FKS655484 FAW655484 ERA655484 EHE655484 DXI655484 DNM655484 DDQ655484 CTU655484 CJY655484 CAC655484 BQG655484 BGK655484 AWO655484 AMS655484 ACW655484 TA655484 JE655484 I655484 WVQ589948 WLU589948 WBY589948 VSC589948 VIG589948 UYK589948 UOO589948 UES589948 TUW589948 TLA589948 TBE589948 SRI589948 SHM589948 RXQ589948 RNU589948 RDY589948 QUC589948 QKG589948 QAK589948 PQO589948 PGS589948 OWW589948 ONA589948 ODE589948 NTI589948 NJM589948 MZQ589948 MPU589948 MFY589948 LWC589948 LMG589948 LCK589948 KSO589948 KIS589948 JYW589948 JPA589948 JFE589948 IVI589948 ILM589948 IBQ589948 HRU589948 HHY589948 GYC589948 GOG589948 GEK589948 FUO589948 FKS589948 FAW589948 ERA589948 EHE589948 DXI589948 DNM589948 DDQ589948 CTU589948 CJY589948 CAC589948 BQG589948 BGK589948 AWO589948 AMS589948 ACW589948 TA589948 JE589948 I589948 WVQ524412 WLU524412 WBY524412 VSC524412 VIG524412 UYK524412 UOO524412 UES524412 TUW524412 TLA524412 TBE524412 SRI524412 SHM524412 RXQ524412 RNU524412 RDY524412 QUC524412 QKG524412 QAK524412 PQO524412 PGS524412 OWW524412 ONA524412 ODE524412 NTI524412 NJM524412 MZQ524412 MPU524412 MFY524412 LWC524412 LMG524412 LCK524412 KSO524412 KIS524412 JYW524412 JPA524412 JFE524412 IVI524412 ILM524412 IBQ524412 HRU524412 HHY524412 GYC524412 GOG524412 GEK524412 FUO524412 FKS524412 FAW524412 ERA524412 EHE524412 DXI524412 DNM524412 DDQ524412 CTU524412 CJY524412 CAC524412 BQG524412 BGK524412 AWO524412 AMS524412 ACW524412 TA524412 JE524412 I524412 WVQ458876 WLU458876 WBY458876 VSC458876 VIG458876 UYK458876 UOO458876 UES458876 TUW458876 TLA458876 TBE458876 SRI458876 SHM458876 RXQ458876 RNU458876 RDY458876 QUC458876 QKG458876 QAK458876 PQO458876 PGS458876 OWW458876 ONA458876 ODE458876 NTI458876 NJM458876 MZQ458876 MPU458876 MFY458876 LWC458876 LMG458876 LCK458876 KSO458876 KIS458876 JYW458876 JPA458876 JFE458876 IVI458876 ILM458876 IBQ458876 HRU458876 HHY458876 GYC458876 GOG458876 GEK458876 FUO458876 FKS458876 FAW458876 ERA458876 EHE458876 DXI458876 DNM458876 DDQ458876 CTU458876 CJY458876 CAC458876 BQG458876 BGK458876 AWO458876 AMS458876 ACW458876 TA458876 JE458876 I458876 WVQ393340 WLU393340 WBY393340 VSC393340 VIG393340 UYK393340 UOO393340 UES393340 TUW393340 TLA393340 TBE393340 SRI393340 SHM393340 RXQ393340 RNU393340 RDY393340 QUC393340 QKG393340 QAK393340 PQO393340 PGS393340 OWW393340 ONA393340 ODE393340 NTI393340 NJM393340 MZQ393340 MPU393340 MFY393340 LWC393340 LMG393340 LCK393340 KSO393340 KIS393340 JYW393340 JPA393340 JFE393340 IVI393340 ILM393340 IBQ393340 HRU393340 HHY393340 GYC393340 GOG393340 GEK393340 FUO393340 FKS393340 FAW393340 ERA393340 EHE393340 DXI393340 DNM393340 DDQ393340 CTU393340 CJY393340 CAC393340 BQG393340 BGK393340 AWO393340 AMS393340 ACW393340 TA393340 JE393340 I393340 WVQ327804 WLU327804 WBY327804 VSC327804 VIG327804 UYK327804 UOO327804 UES327804 TUW327804 TLA327804 TBE327804 SRI327804 SHM327804 RXQ327804 RNU327804 RDY327804 QUC327804 QKG327804 QAK327804 PQO327804 PGS327804 OWW327804 ONA327804 ODE327804 NTI327804 NJM327804 MZQ327804 MPU327804 MFY327804 LWC327804 LMG327804 LCK327804 KSO327804 KIS327804 JYW327804 JPA327804 JFE327804 IVI327804 ILM327804 IBQ327804 HRU327804 HHY327804 GYC327804 GOG327804 GEK327804 FUO327804 FKS327804 FAW327804 ERA327804 EHE327804 DXI327804 DNM327804 DDQ327804 CTU327804 CJY327804 CAC327804 BQG327804 BGK327804 AWO327804 AMS327804 ACW327804 TA327804 JE327804 I327804 WVQ262268 WLU262268 WBY262268 VSC262268 VIG262268 UYK262268 UOO262268 UES262268 TUW262268 TLA262268 TBE262268 SRI262268 SHM262268 RXQ262268 RNU262268 RDY262268 QUC262268 QKG262268 QAK262268 PQO262268 PGS262268 OWW262268 ONA262268 ODE262268 NTI262268 NJM262268 MZQ262268 MPU262268 MFY262268 LWC262268 LMG262268 LCK262268 KSO262268 KIS262268 JYW262268 JPA262268 JFE262268 IVI262268 ILM262268 IBQ262268 HRU262268 HHY262268 GYC262268 GOG262268 GEK262268 FUO262268 FKS262268 FAW262268 ERA262268 EHE262268 DXI262268 DNM262268 DDQ262268 CTU262268 CJY262268 CAC262268 BQG262268 BGK262268 AWO262268 AMS262268 ACW262268 TA262268 JE262268 I262268 WVQ196732 WLU196732 WBY196732 VSC196732 VIG196732 UYK196732 UOO196732 UES196732 TUW196732 TLA196732 TBE196732 SRI196732 SHM196732 RXQ196732 RNU196732 RDY196732 QUC196732 QKG196732 QAK196732 PQO196732 PGS196732 OWW196732 ONA196732 ODE196732 NTI196732 NJM196732 MZQ196732 MPU196732 MFY196732 LWC196732 LMG196732 LCK196732 KSO196732 KIS196732 JYW196732 JPA196732 JFE196732 IVI196732 ILM196732 IBQ196732 HRU196732 HHY196732 GYC196732 GOG196732 GEK196732 FUO196732 FKS196732 FAW196732 ERA196732 EHE196732 DXI196732 DNM196732 DDQ196732 CTU196732 CJY196732 CAC196732 BQG196732 BGK196732 AWO196732 AMS196732 ACW196732 TA196732 JE196732 I196732 WVQ131196 WLU131196 WBY131196 VSC131196 VIG131196 UYK131196 UOO131196 UES131196 TUW131196 TLA131196 TBE131196 SRI131196 SHM131196 RXQ131196 RNU131196 RDY131196 QUC131196 QKG131196 QAK131196 PQO131196 PGS131196 OWW131196 ONA131196 ODE131196 NTI131196 NJM131196 MZQ131196 MPU131196 MFY131196 LWC131196 LMG131196 LCK131196 KSO131196 KIS131196 JYW131196 JPA131196 JFE131196 IVI131196 ILM131196 IBQ131196 HRU131196 HHY131196 GYC131196 GOG131196 GEK131196 FUO131196 FKS131196 FAW131196 ERA131196 EHE131196 DXI131196 DNM131196 DDQ131196 CTU131196 CJY131196 CAC131196 BQG131196 BGK131196 AWO131196 AMS131196 ACW131196 TA131196 JE131196 I131196 WVQ65660 WLU65660 WBY65660 VSC65660 VIG65660 UYK65660 UOO65660 UES65660 TUW65660 TLA65660 TBE65660 SRI65660 SHM65660 RXQ65660 RNU65660 RDY65660 QUC65660 QKG65660 QAK65660 PQO65660 PGS65660 OWW65660 ONA65660 ODE65660 NTI65660 NJM65660 MZQ65660 MPU65660 MFY65660 LWC65660 LMG65660 LCK65660 KSO65660 KIS65660 JYW65660 JPA65660 JFE65660 IVI65660 ILM65660 IBQ65660 HRU65660 HHY65660 GYC65660 GOG65660 GEK65660 FUO65660 FKS65660 FAW65660 ERA65660 EHE65660 DXI65660 DNM65660 DDQ65660 CTU65660 CJY65660 CAC65660 BQG65660 BGK65660 AWO65660 AMS65660 ACW65660 TA65660 JE65660 I65660 WVQ983162 WLU983162 WBY983162 VSC983162 VIG983162 UYK983162 UOO983162 UES983162 TUW983162 TLA983162 TBE983162 SRI983162 SHM983162 RXQ983162 RNU983162 RDY983162 QUC983162 QKG983162 QAK983162 PQO983162 PGS983162 OWW983162 ONA983162 ODE983162 NTI983162 NJM983162 MZQ983162 MPU983162 MFY983162 LWC983162 LMG983162 LCK983162 KSO983162 KIS983162 JYW983162 JPA983162 JFE983162 IVI983162 ILM983162 IBQ983162 HRU983162 HHY983162 GYC983162 GOG983162 GEK983162 FUO983162 FKS983162 FAW983162 ERA983162 EHE983162 DXI983162 DNM983162 DDQ983162 CTU983162 CJY983162 CAC983162 BQG983162 BGK983162 AWO983162 AMS983162 ACW983162 TA983162 JE983162 I983162 WVQ917626 WLU917626 WBY917626 VSC917626 VIG917626 UYK917626 UOO917626 UES917626 TUW917626 TLA917626 TBE917626 SRI917626 SHM917626 RXQ917626 RNU917626 RDY917626 QUC917626 QKG917626 QAK917626 PQO917626 PGS917626 OWW917626 ONA917626 ODE917626 NTI917626 NJM917626 MZQ917626 MPU917626 MFY917626 LWC917626 LMG917626 LCK917626 KSO917626 KIS917626 JYW917626 JPA917626 JFE917626 IVI917626 ILM917626 IBQ917626 HRU917626 HHY917626 GYC917626 GOG917626 GEK917626 FUO917626 FKS917626 FAW917626 ERA917626 EHE917626 DXI917626 DNM917626 DDQ917626 CTU917626 CJY917626 CAC917626 BQG917626 BGK917626 AWO917626 AMS917626 ACW917626 TA917626 JE917626 I917626 WVQ852090 WLU852090 WBY852090 VSC852090 VIG852090 UYK852090 UOO852090 UES852090 TUW852090 TLA852090 TBE852090 SRI852090 SHM852090 RXQ852090 RNU852090 RDY852090 QUC852090 QKG852090 QAK852090 PQO852090 PGS852090 OWW852090 ONA852090 ODE852090 NTI852090 NJM852090 MZQ852090 MPU852090 MFY852090 LWC852090 LMG852090 LCK852090 KSO852090 KIS852090 JYW852090 JPA852090 JFE852090 IVI852090 ILM852090 IBQ852090 HRU852090 HHY852090 GYC852090 GOG852090 GEK852090 FUO852090 FKS852090 FAW852090 ERA852090 EHE852090 DXI852090 DNM852090 DDQ852090 CTU852090 CJY852090 CAC852090 BQG852090 BGK852090 AWO852090 AMS852090 ACW852090 TA852090 JE852090 I852090 WVQ786554 WLU786554 WBY786554 VSC786554 VIG786554 UYK786554 UOO786554 UES786554 TUW786554 TLA786554 TBE786554 SRI786554 SHM786554 RXQ786554 RNU786554 RDY786554 QUC786554 QKG786554 QAK786554 PQO786554 PGS786554 OWW786554 ONA786554 ODE786554 NTI786554 NJM786554 MZQ786554 MPU786554 MFY786554 LWC786554 LMG786554 LCK786554 KSO786554 KIS786554 JYW786554 JPA786554 JFE786554 IVI786554 ILM786554 IBQ786554 HRU786554 HHY786554 GYC786554 GOG786554 GEK786554 FUO786554 FKS786554 FAW786554 ERA786554 EHE786554 DXI786554 DNM786554 DDQ786554 CTU786554 CJY786554 CAC786554 BQG786554 BGK786554 AWO786554 AMS786554 ACW786554 TA786554 JE786554 I786554 WVQ721018 WLU721018 WBY721018 VSC721018 VIG721018 UYK721018 UOO721018 UES721018 TUW721018 TLA721018 TBE721018 SRI721018 SHM721018 RXQ721018 RNU721018 RDY721018 QUC721018 QKG721018 QAK721018 PQO721018 PGS721018 OWW721018 ONA721018 ODE721018 NTI721018 NJM721018 MZQ721018 MPU721018 MFY721018 LWC721018 LMG721018 LCK721018 KSO721018 KIS721018 JYW721018 JPA721018 JFE721018 IVI721018 ILM721018 IBQ721018 HRU721018 HHY721018 GYC721018 GOG721018 GEK721018 FUO721018 FKS721018 FAW721018 ERA721018 EHE721018 DXI721018 DNM721018 DDQ721018 CTU721018 CJY721018 CAC721018 BQG721018 BGK721018 AWO721018 AMS721018 ACW721018 TA721018 JE721018 I721018 WVQ655482 WLU655482 WBY655482 VSC655482 VIG655482 UYK655482 UOO655482 UES655482 TUW655482 TLA655482 TBE655482 SRI655482 SHM655482 RXQ655482 RNU655482 RDY655482 QUC655482 QKG655482 QAK655482 PQO655482 PGS655482 OWW655482 ONA655482 ODE655482 NTI655482 NJM655482 MZQ655482 MPU655482 MFY655482 LWC655482 LMG655482 LCK655482 KSO655482 KIS655482 JYW655482 JPA655482 JFE655482 IVI655482 ILM655482 IBQ655482 HRU655482 HHY655482 GYC655482 GOG655482 GEK655482 FUO655482 FKS655482 FAW655482 ERA655482 EHE655482 DXI655482 DNM655482 DDQ655482 CTU655482 CJY655482 CAC655482 BQG655482 BGK655482 AWO655482 AMS655482 ACW655482 TA655482 JE655482 I655482 WVQ589946 WLU589946 WBY589946 VSC589946 VIG589946 UYK589946 UOO589946 UES589946 TUW589946 TLA589946 TBE589946 SRI589946 SHM589946 RXQ589946 RNU589946 RDY589946 QUC589946 QKG589946 QAK589946 PQO589946 PGS589946 OWW589946 ONA589946 ODE589946 NTI589946 NJM589946 MZQ589946 MPU589946 MFY589946 LWC589946 LMG589946 LCK589946 KSO589946 KIS589946 JYW589946 JPA589946 JFE589946 IVI589946 ILM589946 IBQ589946 HRU589946 HHY589946 GYC589946 GOG589946 GEK589946 FUO589946 FKS589946 FAW589946 ERA589946 EHE589946 DXI589946 DNM589946 DDQ589946 CTU589946 CJY589946 CAC589946 BQG589946 BGK589946 AWO589946 AMS589946 ACW589946 TA589946 JE589946 I589946 WVQ524410 WLU524410 WBY524410 VSC524410 VIG524410 UYK524410 UOO524410 UES524410 TUW524410 TLA524410 TBE524410 SRI524410 SHM524410 RXQ524410 RNU524410 RDY524410 QUC524410 QKG524410 QAK524410 PQO524410 PGS524410 OWW524410 ONA524410 ODE524410 NTI524410 NJM524410 MZQ524410 MPU524410 MFY524410 LWC524410 LMG524410 LCK524410 KSO524410 KIS524410 JYW524410 JPA524410 JFE524410 IVI524410 ILM524410 IBQ524410 HRU524410 HHY524410 GYC524410 GOG524410 GEK524410 FUO524410 FKS524410 FAW524410 ERA524410 EHE524410 DXI524410 DNM524410 DDQ524410 CTU524410 CJY524410 CAC524410 BQG524410 BGK524410 AWO524410 AMS524410 ACW524410 TA524410 JE524410 I524410 WVQ458874 WLU458874 WBY458874 VSC458874 VIG458874 UYK458874 UOO458874 UES458874 TUW458874 TLA458874 TBE458874 SRI458874 SHM458874 RXQ458874 RNU458874 RDY458874 QUC458874 QKG458874 QAK458874 PQO458874 PGS458874 OWW458874 ONA458874 ODE458874 NTI458874 NJM458874 MZQ458874 MPU458874 MFY458874 LWC458874 LMG458874 LCK458874 KSO458874 KIS458874 JYW458874 JPA458874 JFE458874 IVI458874 ILM458874 IBQ458874 HRU458874 HHY458874 GYC458874 GOG458874 GEK458874 FUO458874 FKS458874 FAW458874 ERA458874 EHE458874 DXI458874 DNM458874 DDQ458874 CTU458874 CJY458874 CAC458874 BQG458874 BGK458874 AWO458874 AMS458874 ACW458874 TA458874 JE458874 I458874 WVQ393338 WLU393338 WBY393338 VSC393338 VIG393338 UYK393338 UOO393338 UES393338 TUW393338 TLA393338 TBE393338 SRI393338 SHM393338 RXQ393338 RNU393338 RDY393338 QUC393338 QKG393338 QAK393338 PQO393338 PGS393338 OWW393338 ONA393338 ODE393338 NTI393338 NJM393338 MZQ393338 MPU393338 MFY393338 LWC393338 LMG393338 LCK393338 KSO393338 KIS393338 JYW393338 JPA393338 JFE393338 IVI393338 ILM393338 IBQ393338 HRU393338 HHY393338 GYC393338 GOG393338 GEK393338 FUO393338 FKS393338 FAW393338 ERA393338 EHE393338 DXI393338 DNM393338 DDQ393338 CTU393338 CJY393338 CAC393338 BQG393338 BGK393338 AWO393338 AMS393338 ACW393338 TA393338 JE393338 I393338 WVQ327802 WLU327802 WBY327802 VSC327802 VIG327802 UYK327802 UOO327802 UES327802 TUW327802 TLA327802 TBE327802 SRI327802 SHM327802 RXQ327802 RNU327802 RDY327802 QUC327802 QKG327802 QAK327802 PQO327802 PGS327802 OWW327802 ONA327802 ODE327802 NTI327802 NJM327802 MZQ327802 MPU327802 MFY327802 LWC327802 LMG327802 LCK327802 KSO327802 KIS327802 JYW327802 JPA327802 JFE327802 IVI327802 ILM327802 IBQ327802 HRU327802 HHY327802 GYC327802 GOG327802 GEK327802 FUO327802 FKS327802 FAW327802 ERA327802 EHE327802 DXI327802 DNM327802 DDQ327802 CTU327802 CJY327802 CAC327802 BQG327802 BGK327802 AWO327802 AMS327802 ACW327802 TA327802 JE327802 I327802 WVQ262266 WLU262266 WBY262266 VSC262266 VIG262266 UYK262266 UOO262266 UES262266 TUW262266 TLA262266 TBE262266 SRI262266 SHM262266 RXQ262266 RNU262266 RDY262266 QUC262266 QKG262266 QAK262266 PQO262266 PGS262266 OWW262266 ONA262266 ODE262266 NTI262266 NJM262266 MZQ262266 MPU262266 MFY262266 LWC262266 LMG262266 LCK262266 KSO262266 KIS262266 JYW262266 JPA262266 JFE262266 IVI262266 ILM262266 IBQ262266 HRU262266 HHY262266 GYC262266 GOG262266 GEK262266 FUO262266 FKS262266 FAW262266 ERA262266 EHE262266 DXI262266 DNM262266 DDQ262266 CTU262266 CJY262266 CAC262266 BQG262266 BGK262266 AWO262266 AMS262266 ACW262266 TA262266 JE262266 I262266 WVQ196730 WLU196730 WBY196730 VSC196730 VIG196730 UYK196730 UOO196730 UES196730 TUW196730 TLA196730 TBE196730 SRI196730 SHM196730 RXQ196730 RNU196730 RDY196730 QUC196730 QKG196730 QAK196730 PQO196730 PGS196730 OWW196730 ONA196730 ODE196730 NTI196730 NJM196730 MZQ196730 MPU196730 MFY196730 LWC196730 LMG196730 LCK196730 KSO196730 KIS196730 JYW196730 JPA196730 JFE196730 IVI196730 ILM196730 IBQ196730 HRU196730 HHY196730 GYC196730 GOG196730 GEK196730 FUO196730 FKS196730 FAW196730 ERA196730 EHE196730 DXI196730 DNM196730 DDQ196730 CTU196730 CJY196730 CAC196730 BQG196730 BGK196730 AWO196730 AMS196730 ACW196730 TA196730 JE196730 I196730 WVQ131194 WLU131194 WBY131194 VSC131194 VIG131194 UYK131194 UOO131194 UES131194 TUW131194 TLA131194 TBE131194 SRI131194 SHM131194 RXQ131194 RNU131194 RDY131194 QUC131194 QKG131194 QAK131194 PQO131194 PGS131194 OWW131194 ONA131194 ODE131194 NTI131194 NJM131194 MZQ131194 MPU131194 MFY131194 LWC131194 LMG131194 LCK131194 KSO131194 KIS131194 JYW131194 JPA131194 JFE131194 IVI131194 ILM131194 IBQ131194 HRU131194 HHY131194 GYC131194 GOG131194 GEK131194 FUO131194 FKS131194 FAW131194 ERA131194 EHE131194 DXI131194 DNM131194 DDQ131194 CTU131194 CJY131194 CAC131194 BQG131194 BGK131194 AWO131194 AMS131194 ACW131194 TA131194 JE131194 I131194 WVQ65658 WLU65658 WBY65658 VSC65658 VIG65658 UYK65658 UOO65658 UES65658 TUW65658 TLA65658 TBE65658 SRI65658 SHM65658 RXQ65658 RNU65658 RDY65658 QUC65658 QKG65658 QAK65658 PQO65658 PGS65658 OWW65658 ONA65658 ODE65658 NTI65658 NJM65658 MZQ65658 MPU65658 MFY65658 LWC65658 LMG65658 LCK65658 KSO65658 KIS65658 JYW65658 JPA65658 JFE65658 IVI65658 ILM65658 IBQ65658 HRU65658 HHY65658 GYC65658 GOG65658 GEK65658 FUO65658 FKS65658 FAW65658 ERA65658 EHE65658 DXI65658 DNM65658 DDQ65658 CTU65658 CJY65658 CAC65658 BQG65658 BGK65658 AWO65658 AMS65658 ACW65658 TA65658 JE65658">
      <formula1>#REF!</formula1>
    </dataValidation>
  </dataValidations>
  <printOptions horizontalCentered="1"/>
  <pageMargins left="0.42" right="0.28999999999999998" top="0.4" bottom="0.31" header="0.32" footer="0.24"/>
  <pageSetup paperSize="9" scale="65" fitToHeight="0" orientation="portrait" r:id="rId19"/>
  <headerFooter alignWithMargins="0"/>
  <rowBreaks count="1" manualBreakCount="1">
    <brk id="148" max="8" man="1"/>
  </rowBreaks>
  <drawing r:id="rId20"/>
  <legacyDrawing r:id="rId21"/>
  <mc:AlternateContent xmlns:mc="http://schemas.openxmlformats.org/markup-compatibility/2006">
    <mc:Choice Requires="x14">
      <controls>
        <mc:AlternateContent xmlns:mc="http://schemas.openxmlformats.org/markup-compatibility/2006">
          <mc:Choice Requires="x14">
            <control shapeId="141345" r:id="rId22" name="Check Box 33">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41346" r:id="rId23" name="Check Box 34">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41347" r:id="rId24" name="Check Box 35">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41348" r:id="rId25" name="Check Box 36">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41349" r:id="rId26" name="Check Box 37">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41350" r:id="rId27" name="Check Box 38">
              <controlPr defaultSize="0" autoFill="0" autoLine="0" autoPict="0">
                <anchor moveWithCells="1" sizeWithCells="1">
                  <from>
                    <xdr:col>5</xdr:col>
                    <xdr:colOff>47625</xdr:colOff>
                    <xdr:row>85</xdr:row>
                    <xdr:rowOff>0</xdr:rowOff>
                  </from>
                  <to>
                    <xdr:col>5</xdr:col>
                    <xdr:colOff>47625</xdr:colOff>
                    <xdr:row>85</xdr:row>
                    <xdr:rowOff>0</xdr:rowOff>
                  </to>
                </anchor>
              </controlPr>
            </control>
          </mc:Choice>
        </mc:AlternateContent>
        <mc:AlternateContent xmlns:mc="http://schemas.openxmlformats.org/markup-compatibility/2006">
          <mc:Choice Requires="x14">
            <control shapeId="141351" r:id="rId28" name="Check Box 39">
              <controlPr defaultSize="0" autoFill="0" autoLine="0" autoPict="0">
                <anchor moveWithCells="1" sizeWithCells="1">
                  <from>
                    <xdr:col>8</xdr:col>
                    <xdr:colOff>1543050</xdr:colOff>
                    <xdr:row>85</xdr:row>
                    <xdr:rowOff>0</xdr:rowOff>
                  </from>
                  <to>
                    <xdr:col>8</xdr:col>
                    <xdr:colOff>1543050</xdr:colOff>
                    <xdr:row>85</xdr:row>
                    <xdr:rowOff>0</xdr:rowOff>
                  </to>
                </anchor>
              </controlPr>
            </control>
          </mc:Choice>
        </mc:AlternateContent>
        <mc:AlternateContent xmlns:mc="http://schemas.openxmlformats.org/markup-compatibility/2006">
          <mc:Choice Requires="x14">
            <control shapeId="141352" r:id="rId29" name="Check Box 40">
              <controlPr defaultSize="0" autoFill="0" autoLine="0" autoPict="0">
                <anchor moveWithCells="1" sizeWithCells="1">
                  <from>
                    <xdr:col>8</xdr:col>
                    <xdr:colOff>1543050</xdr:colOff>
                    <xdr:row>85</xdr:row>
                    <xdr:rowOff>0</xdr:rowOff>
                  </from>
                  <to>
                    <xdr:col>8</xdr:col>
                    <xdr:colOff>1543050</xdr:colOff>
                    <xdr:row>85</xdr:row>
                    <xdr:rowOff>0</xdr:rowOff>
                  </to>
                </anchor>
              </controlPr>
            </control>
          </mc:Choice>
        </mc:AlternateContent>
        <mc:AlternateContent xmlns:mc="http://schemas.openxmlformats.org/markup-compatibility/2006">
          <mc:Choice Requires="x14">
            <control shapeId="141353" r:id="rId30" name="Check Box 41">
              <controlPr defaultSize="0" autoFill="0" autoLine="0" autoPict="0">
                <anchor moveWithCells="1" sizeWithCells="1">
                  <from>
                    <xdr:col>8</xdr:col>
                    <xdr:colOff>1543050</xdr:colOff>
                    <xdr:row>85</xdr:row>
                    <xdr:rowOff>0</xdr:rowOff>
                  </from>
                  <to>
                    <xdr:col>8</xdr:col>
                    <xdr:colOff>1543050</xdr:colOff>
                    <xdr:row>85</xdr:row>
                    <xdr:rowOff>0</xdr:rowOff>
                  </to>
                </anchor>
              </controlPr>
            </control>
          </mc:Choice>
        </mc:AlternateContent>
        <mc:AlternateContent xmlns:mc="http://schemas.openxmlformats.org/markup-compatibility/2006">
          <mc:Choice Requires="x14">
            <control shapeId="141354" r:id="rId31" name="Check Box 42">
              <controlPr defaultSize="0" autoFill="0" autoLine="0" autoPict="0">
                <anchor moveWithCells="1" sizeWithCells="1">
                  <from>
                    <xdr:col>8</xdr:col>
                    <xdr:colOff>1543050</xdr:colOff>
                    <xdr:row>85</xdr:row>
                    <xdr:rowOff>0</xdr:rowOff>
                  </from>
                  <to>
                    <xdr:col>8</xdr:col>
                    <xdr:colOff>1543050</xdr:colOff>
                    <xdr:row>85</xdr:row>
                    <xdr:rowOff>0</xdr:rowOff>
                  </to>
                </anchor>
              </controlPr>
            </control>
          </mc:Choice>
        </mc:AlternateContent>
        <mc:AlternateContent xmlns:mc="http://schemas.openxmlformats.org/markup-compatibility/2006">
          <mc:Choice Requires="x14">
            <control shapeId="141355" r:id="rId32" name="Check Box 43">
              <controlPr defaultSize="0" autoFill="0" autoLine="0" autoPict="0">
                <anchor moveWithCells="1" sizeWithCells="1">
                  <from>
                    <xdr:col>8</xdr:col>
                    <xdr:colOff>1543050</xdr:colOff>
                    <xdr:row>85</xdr:row>
                    <xdr:rowOff>0</xdr:rowOff>
                  </from>
                  <to>
                    <xdr:col>9</xdr:col>
                    <xdr:colOff>0</xdr:colOff>
                    <xdr:row>85</xdr:row>
                    <xdr:rowOff>0</xdr:rowOff>
                  </to>
                </anchor>
              </controlPr>
            </control>
          </mc:Choice>
        </mc:AlternateContent>
        <mc:AlternateContent xmlns:mc="http://schemas.openxmlformats.org/markup-compatibility/2006">
          <mc:Choice Requires="x14">
            <control shapeId="141356" r:id="rId33" name="Check Box 44">
              <controlPr defaultSize="0" autoFill="0" autoLine="0" autoPict="0">
                <anchor moveWithCells="1" sizeWithCells="1">
                  <from>
                    <xdr:col>7</xdr:col>
                    <xdr:colOff>47625</xdr:colOff>
                    <xdr:row>85</xdr:row>
                    <xdr:rowOff>0</xdr:rowOff>
                  </from>
                  <to>
                    <xdr:col>7</xdr:col>
                    <xdr:colOff>47625</xdr:colOff>
                    <xdr:row>85</xdr:row>
                    <xdr:rowOff>0</xdr:rowOff>
                  </to>
                </anchor>
              </controlPr>
            </control>
          </mc:Choice>
        </mc:AlternateContent>
        <mc:AlternateContent xmlns:mc="http://schemas.openxmlformats.org/markup-compatibility/2006">
          <mc:Choice Requires="x14">
            <control shapeId="141357" r:id="rId34" name="Check Box 45">
              <controlPr defaultSize="0" autoFill="0" autoLine="0" autoPict="0">
                <anchor moveWithCells="1" sizeWithCells="1">
                  <from>
                    <xdr:col>5</xdr:col>
                    <xdr:colOff>66675</xdr:colOff>
                    <xdr:row>91</xdr:row>
                    <xdr:rowOff>38100</xdr:rowOff>
                  </from>
                  <to>
                    <xdr:col>5</xdr:col>
                    <xdr:colOff>447675</xdr:colOff>
                    <xdr:row>91</xdr:row>
                    <xdr:rowOff>266700</xdr:rowOff>
                  </to>
                </anchor>
              </controlPr>
            </control>
          </mc:Choice>
        </mc:AlternateContent>
        <mc:AlternateContent xmlns:mc="http://schemas.openxmlformats.org/markup-compatibility/2006">
          <mc:Choice Requires="x14">
            <control shapeId="141358" r:id="rId35" name="Check Box 46">
              <controlPr defaultSize="0" autoFill="0" autoLine="0" autoPict="0">
                <anchor moveWithCells="1" sizeWithCells="1">
                  <from>
                    <xdr:col>5</xdr:col>
                    <xdr:colOff>581025</xdr:colOff>
                    <xdr:row>91</xdr:row>
                    <xdr:rowOff>38100</xdr:rowOff>
                  </from>
                  <to>
                    <xdr:col>5</xdr:col>
                    <xdr:colOff>1104900</xdr:colOff>
                    <xdr:row>91</xdr:row>
                    <xdr:rowOff>266700</xdr:rowOff>
                  </to>
                </anchor>
              </controlPr>
            </control>
          </mc:Choice>
        </mc:AlternateContent>
        <mc:AlternateContent xmlns:mc="http://schemas.openxmlformats.org/markup-compatibility/2006">
          <mc:Choice Requires="x14">
            <control shapeId="141359" r:id="rId36" name="Check Box 47">
              <controlPr defaultSize="0" autoFill="0" autoLine="0" autoPict="0">
                <anchor moveWithCells="1" sizeWithCells="1">
                  <from>
                    <xdr:col>5</xdr:col>
                    <xdr:colOff>57150</xdr:colOff>
                    <xdr:row>91</xdr:row>
                    <xdr:rowOff>276225</xdr:rowOff>
                  </from>
                  <to>
                    <xdr:col>5</xdr:col>
                    <xdr:colOff>533400</xdr:colOff>
                    <xdr:row>92</xdr:row>
                    <xdr:rowOff>190500</xdr:rowOff>
                  </to>
                </anchor>
              </controlPr>
            </control>
          </mc:Choice>
        </mc:AlternateContent>
        <mc:AlternateContent xmlns:mc="http://schemas.openxmlformats.org/markup-compatibility/2006">
          <mc:Choice Requires="x14">
            <control shapeId="141360" r:id="rId37" name="Check Box 48">
              <controlPr defaultSize="0" autoFill="0" autoLine="0" autoPict="0">
                <anchor moveWithCells="1" sizeWithCells="1">
                  <from>
                    <xdr:col>5</xdr:col>
                    <xdr:colOff>590550</xdr:colOff>
                    <xdr:row>91</xdr:row>
                    <xdr:rowOff>285750</xdr:rowOff>
                  </from>
                  <to>
                    <xdr:col>6</xdr:col>
                    <xdr:colOff>0</xdr:colOff>
                    <xdr:row>92</xdr:row>
                    <xdr:rowOff>190500</xdr:rowOff>
                  </to>
                </anchor>
              </controlPr>
            </control>
          </mc:Choice>
        </mc:AlternateContent>
        <mc:AlternateContent xmlns:mc="http://schemas.openxmlformats.org/markup-compatibility/2006">
          <mc:Choice Requires="x14">
            <control shapeId="141361" r:id="rId38" name="Check Box 49">
              <controlPr defaultSize="0" autoFill="0" autoLine="0" autoPict="0">
                <anchor moveWithCells="1" sizeWithCells="1">
                  <from>
                    <xdr:col>6</xdr:col>
                    <xdr:colOff>133350</xdr:colOff>
                    <xdr:row>91</xdr:row>
                    <xdr:rowOff>95250</xdr:rowOff>
                  </from>
                  <to>
                    <xdr:col>6</xdr:col>
                    <xdr:colOff>619125</xdr:colOff>
                    <xdr:row>92</xdr:row>
                    <xdr:rowOff>228600</xdr:rowOff>
                  </to>
                </anchor>
              </controlPr>
            </control>
          </mc:Choice>
        </mc:AlternateContent>
        <mc:AlternateContent xmlns:mc="http://schemas.openxmlformats.org/markup-compatibility/2006">
          <mc:Choice Requires="x14">
            <control shapeId="141362" r:id="rId39" name="Check Box 50">
              <controlPr defaultSize="0" autoFill="0" autoLine="0" autoPict="0">
                <anchor moveWithCells="1" sizeWithCells="1">
                  <from>
                    <xdr:col>6</xdr:col>
                    <xdr:colOff>790575</xdr:colOff>
                    <xdr:row>91</xdr:row>
                    <xdr:rowOff>95250</xdr:rowOff>
                  </from>
                  <to>
                    <xdr:col>7</xdr:col>
                    <xdr:colOff>161925</xdr:colOff>
                    <xdr:row>92</xdr:row>
                    <xdr:rowOff>228600</xdr:rowOff>
                  </to>
                </anchor>
              </controlPr>
            </control>
          </mc:Choice>
        </mc:AlternateContent>
        <mc:AlternateContent xmlns:mc="http://schemas.openxmlformats.org/markup-compatibility/2006">
          <mc:Choice Requires="x14">
            <control shapeId="141363" r:id="rId40" name="Check Box 51">
              <controlPr defaultSize="0" autoFill="0" autoLine="0" autoPict="0">
                <anchor moveWithCells="1" sizeWithCells="1">
                  <from>
                    <xdr:col>6</xdr:col>
                    <xdr:colOff>123825</xdr:colOff>
                    <xdr:row>92</xdr:row>
                    <xdr:rowOff>247650</xdr:rowOff>
                  </from>
                  <to>
                    <xdr:col>6</xdr:col>
                    <xdr:colOff>733425</xdr:colOff>
                    <xdr:row>92</xdr:row>
                    <xdr:rowOff>695325</xdr:rowOff>
                  </to>
                </anchor>
              </controlPr>
            </control>
          </mc:Choice>
        </mc:AlternateContent>
        <mc:AlternateContent xmlns:mc="http://schemas.openxmlformats.org/markup-compatibility/2006">
          <mc:Choice Requires="x14">
            <control shapeId="141364" r:id="rId41" name="Check Box 52">
              <controlPr defaultSize="0" autoFill="0" autoLine="0" autoPict="0">
                <anchor moveWithCells="1" sizeWithCells="1">
                  <from>
                    <xdr:col>6</xdr:col>
                    <xdr:colOff>800100</xdr:colOff>
                    <xdr:row>92</xdr:row>
                    <xdr:rowOff>257175</xdr:rowOff>
                  </from>
                  <to>
                    <xdr:col>7</xdr:col>
                    <xdr:colOff>542925</xdr:colOff>
                    <xdr:row>92</xdr:row>
                    <xdr:rowOff>704850</xdr:rowOff>
                  </to>
                </anchor>
              </controlPr>
            </control>
          </mc:Choice>
        </mc:AlternateContent>
        <mc:AlternateContent xmlns:mc="http://schemas.openxmlformats.org/markup-compatibility/2006">
          <mc:Choice Requires="x14">
            <control shapeId="141369" r:id="rId42" name="Check Box 57">
              <controlPr defaultSize="0" autoFill="0" autoLine="0" autoPict="0">
                <anchor moveWithCells="1" sizeWithCells="1">
                  <from>
                    <xdr:col>5</xdr:col>
                    <xdr:colOff>19050</xdr:colOff>
                    <xdr:row>116</xdr:row>
                    <xdr:rowOff>76200</xdr:rowOff>
                  </from>
                  <to>
                    <xdr:col>5</xdr:col>
                    <xdr:colOff>542925</xdr:colOff>
                    <xdr:row>116</xdr:row>
                    <xdr:rowOff>523875</xdr:rowOff>
                  </to>
                </anchor>
              </controlPr>
            </control>
          </mc:Choice>
        </mc:AlternateContent>
        <mc:AlternateContent xmlns:mc="http://schemas.openxmlformats.org/markup-compatibility/2006">
          <mc:Choice Requires="x14">
            <control shapeId="141370" r:id="rId43" name="Check Box 58">
              <controlPr defaultSize="0" autoFill="0" autoLine="0" autoPict="0">
                <anchor moveWithCells="1" sizeWithCells="1">
                  <from>
                    <xdr:col>5</xdr:col>
                    <xdr:colOff>9525</xdr:colOff>
                    <xdr:row>116</xdr:row>
                    <xdr:rowOff>400050</xdr:rowOff>
                  </from>
                  <to>
                    <xdr:col>5</xdr:col>
                    <xdr:colOff>781050</xdr:colOff>
                    <xdr:row>116</xdr:row>
                    <xdr:rowOff>847725</xdr:rowOff>
                  </to>
                </anchor>
              </controlPr>
            </control>
          </mc:Choice>
        </mc:AlternateContent>
        <mc:AlternateContent xmlns:mc="http://schemas.openxmlformats.org/markup-compatibility/2006">
          <mc:Choice Requires="x14">
            <control shapeId="141371" r:id="rId44" name="Check Box 59">
              <controlPr defaultSize="0" autoFill="0" autoLine="0" autoPict="0">
                <anchor moveWithCells="1" sizeWithCells="1">
                  <from>
                    <xdr:col>5</xdr:col>
                    <xdr:colOff>828675</xdr:colOff>
                    <xdr:row>116</xdr:row>
                    <xdr:rowOff>409575</xdr:rowOff>
                  </from>
                  <to>
                    <xdr:col>6</xdr:col>
                    <xdr:colOff>0</xdr:colOff>
                    <xdr:row>117</xdr:row>
                    <xdr:rowOff>0</xdr:rowOff>
                  </to>
                </anchor>
              </controlPr>
            </control>
          </mc:Choice>
        </mc:AlternateContent>
        <mc:AlternateContent xmlns:mc="http://schemas.openxmlformats.org/markup-compatibility/2006">
          <mc:Choice Requires="x14">
            <control shapeId="141372" r:id="rId45" name="Check Box 60">
              <controlPr defaultSize="0" autoFill="0" autoLine="0" autoPict="0">
                <anchor moveWithCells="1" sizeWithCells="1">
                  <from>
                    <xdr:col>6</xdr:col>
                    <xdr:colOff>85725</xdr:colOff>
                    <xdr:row>116</xdr:row>
                    <xdr:rowOff>171450</xdr:rowOff>
                  </from>
                  <to>
                    <xdr:col>6</xdr:col>
                    <xdr:colOff>771525</xdr:colOff>
                    <xdr:row>116</xdr:row>
                    <xdr:rowOff>561975</xdr:rowOff>
                  </to>
                </anchor>
              </controlPr>
            </control>
          </mc:Choice>
        </mc:AlternateContent>
        <mc:AlternateContent xmlns:mc="http://schemas.openxmlformats.org/markup-compatibility/2006">
          <mc:Choice Requires="x14">
            <control shapeId="141373" r:id="rId46" name="Check Box 61">
              <controlPr defaultSize="0" autoFill="0" autoLine="0" autoPict="0">
                <anchor moveWithCells="1" sizeWithCells="1">
                  <from>
                    <xdr:col>6</xdr:col>
                    <xdr:colOff>76200</xdr:colOff>
                    <xdr:row>116</xdr:row>
                    <xdr:rowOff>457200</xdr:rowOff>
                  </from>
                  <to>
                    <xdr:col>6</xdr:col>
                    <xdr:colOff>1085850</xdr:colOff>
                    <xdr:row>116</xdr:row>
                    <xdr:rowOff>847725</xdr:rowOff>
                  </to>
                </anchor>
              </controlPr>
            </control>
          </mc:Choice>
        </mc:AlternateContent>
        <mc:AlternateContent xmlns:mc="http://schemas.openxmlformats.org/markup-compatibility/2006">
          <mc:Choice Requires="x14">
            <control shapeId="141374" r:id="rId47" name="Check Box 62">
              <controlPr defaultSize="0" autoFill="0" autoLine="0" autoPict="0">
                <anchor moveWithCells="1" sizeWithCells="1">
                  <from>
                    <xdr:col>6</xdr:col>
                    <xdr:colOff>1152525</xdr:colOff>
                    <xdr:row>116</xdr:row>
                    <xdr:rowOff>466725</xdr:rowOff>
                  </from>
                  <to>
                    <xdr:col>7</xdr:col>
                    <xdr:colOff>590550</xdr:colOff>
                    <xdr:row>117</xdr:row>
                    <xdr:rowOff>0</xdr:rowOff>
                  </to>
                </anchor>
              </controlPr>
            </control>
          </mc:Choice>
        </mc:AlternateContent>
        <mc:AlternateContent xmlns:mc="http://schemas.openxmlformats.org/markup-compatibility/2006">
          <mc:Choice Requires="x14">
            <control shapeId="141375" r:id="rId48" name="Check Box 63">
              <controlPr defaultSize="0" autoFill="0" autoLine="0" autoPict="0">
                <anchor moveWithCells="1" sizeWithCells="1">
                  <from>
                    <xdr:col>8</xdr:col>
                    <xdr:colOff>104775</xdr:colOff>
                    <xdr:row>116</xdr:row>
                    <xdr:rowOff>152400</xdr:rowOff>
                  </from>
                  <to>
                    <xdr:col>8</xdr:col>
                    <xdr:colOff>647700</xdr:colOff>
                    <xdr:row>116</xdr:row>
                    <xdr:rowOff>180975</xdr:rowOff>
                  </to>
                </anchor>
              </controlPr>
            </control>
          </mc:Choice>
        </mc:AlternateContent>
        <mc:AlternateContent xmlns:mc="http://schemas.openxmlformats.org/markup-compatibility/2006">
          <mc:Choice Requires="x14">
            <control shapeId="141376" r:id="rId49" name="Check Box 64">
              <controlPr defaultSize="0" autoFill="0" autoLine="0" autoPict="0">
                <anchor moveWithCells="1" sizeWithCells="1">
                  <from>
                    <xdr:col>8</xdr:col>
                    <xdr:colOff>95250</xdr:colOff>
                    <xdr:row>116</xdr:row>
                    <xdr:rowOff>171450</xdr:rowOff>
                  </from>
                  <to>
                    <xdr:col>8</xdr:col>
                    <xdr:colOff>895350</xdr:colOff>
                    <xdr:row>116</xdr:row>
                    <xdr:rowOff>200025</xdr:rowOff>
                  </to>
                </anchor>
              </controlPr>
            </control>
          </mc:Choice>
        </mc:AlternateContent>
        <mc:AlternateContent xmlns:mc="http://schemas.openxmlformats.org/markup-compatibility/2006">
          <mc:Choice Requires="x14">
            <control shapeId="141377" r:id="rId50" name="Check Box 65">
              <controlPr defaultSize="0" autoFill="0" autoLine="0" autoPict="0">
                <anchor moveWithCells="1" sizeWithCells="1">
                  <from>
                    <xdr:col>8</xdr:col>
                    <xdr:colOff>952500</xdr:colOff>
                    <xdr:row>116</xdr:row>
                    <xdr:rowOff>171450</xdr:rowOff>
                  </from>
                  <to>
                    <xdr:col>8</xdr:col>
                    <xdr:colOff>1543050</xdr:colOff>
                    <xdr:row>116</xdr:row>
                    <xdr:rowOff>200025</xdr:rowOff>
                  </to>
                </anchor>
              </controlPr>
            </control>
          </mc:Choice>
        </mc:AlternateContent>
        <mc:AlternateContent xmlns:mc="http://schemas.openxmlformats.org/markup-compatibility/2006">
          <mc:Choice Requires="x14">
            <control shapeId="141405" r:id="rId51" name="Check Box 93">
              <controlPr defaultSize="0" autoFill="0" autoLine="0" autoPict="0">
                <anchor moveWithCells="1" sizeWithCells="1">
                  <from>
                    <xdr:col>8</xdr:col>
                    <xdr:colOff>66675</xdr:colOff>
                    <xdr:row>91</xdr:row>
                    <xdr:rowOff>9525</xdr:rowOff>
                  </from>
                  <to>
                    <xdr:col>8</xdr:col>
                    <xdr:colOff>552450</xdr:colOff>
                    <xdr:row>92</xdr:row>
                    <xdr:rowOff>133350</xdr:rowOff>
                  </to>
                </anchor>
              </controlPr>
            </control>
          </mc:Choice>
        </mc:AlternateContent>
        <mc:AlternateContent xmlns:mc="http://schemas.openxmlformats.org/markup-compatibility/2006">
          <mc:Choice Requires="x14">
            <control shapeId="141406" r:id="rId52" name="Check Box 94">
              <controlPr defaultSize="0" autoFill="0" autoLine="0" autoPict="0">
                <anchor moveWithCells="1" sizeWithCells="1">
                  <from>
                    <xdr:col>8</xdr:col>
                    <xdr:colOff>733425</xdr:colOff>
                    <xdr:row>91</xdr:row>
                    <xdr:rowOff>9525</xdr:rowOff>
                  </from>
                  <to>
                    <xdr:col>8</xdr:col>
                    <xdr:colOff>1409700</xdr:colOff>
                    <xdr:row>92</xdr:row>
                    <xdr:rowOff>133350</xdr:rowOff>
                  </to>
                </anchor>
              </controlPr>
            </control>
          </mc:Choice>
        </mc:AlternateContent>
        <mc:AlternateContent xmlns:mc="http://schemas.openxmlformats.org/markup-compatibility/2006">
          <mc:Choice Requires="x14">
            <control shapeId="141407" r:id="rId53" name="Check Box 95">
              <controlPr defaultSize="0" autoFill="0" autoLine="0" autoPict="0">
                <anchor moveWithCells="1" sizeWithCells="1">
                  <from>
                    <xdr:col>8</xdr:col>
                    <xdr:colOff>57150</xdr:colOff>
                    <xdr:row>92</xdr:row>
                    <xdr:rowOff>152400</xdr:rowOff>
                  </from>
                  <to>
                    <xdr:col>8</xdr:col>
                    <xdr:colOff>666750</xdr:colOff>
                    <xdr:row>92</xdr:row>
                    <xdr:rowOff>600075</xdr:rowOff>
                  </to>
                </anchor>
              </controlPr>
            </control>
          </mc:Choice>
        </mc:AlternateContent>
        <mc:AlternateContent xmlns:mc="http://schemas.openxmlformats.org/markup-compatibility/2006">
          <mc:Choice Requires="x14">
            <control shapeId="141408" r:id="rId54" name="Check Box 96">
              <controlPr defaultSize="0" autoFill="0" autoLine="0" autoPict="0">
                <anchor moveWithCells="1" sizeWithCells="1">
                  <from>
                    <xdr:col>8</xdr:col>
                    <xdr:colOff>742950</xdr:colOff>
                    <xdr:row>92</xdr:row>
                    <xdr:rowOff>161925</xdr:rowOff>
                  </from>
                  <to>
                    <xdr:col>24</xdr:col>
                    <xdr:colOff>247650</xdr:colOff>
                    <xdr:row>92</xdr:row>
                    <xdr:rowOff>619125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"Yes,No"</xm:f>
          </x14:formula1>
          <xm:sqref>G318:G322 JC318:JC322 SY318:SY322 ACU318:ACU322 AMQ318:AMQ322 AWM318:AWM322 BGI318:BGI322 BQE318:BQE322 CAA318:CAA322 CJW318:CJW322 CTS318:CTS322 DDO318:DDO322 DNK318:DNK322 DXG318:DXG322 EHC318:EHC322 EQY318:EQY322 FAU318:FAU322 FKQ318:FKQ322 FUM318:FUM322 GEI318:GEI322 GOE318:GOE322 GYA318:GYA322 HHW318:HHW322 HRS318:HRS322 IBO318:IBO322 ILK318:ILK322 IVG318:IVG322 JFC318:JFC322 JOY318:JOY322 JYU318:JYU322 KIQ318:KIQ322 KSM318:KSM322 LCI318:LCI322 LME318:LME322 LWA318:LWA322 MFW318:MFW322 MPS318:MPS322 MZO318:MZO322 NJK318:NJK322 NTG318:NTG322 ODC318:ODC322 OMY318:OMY322 OWU318:OWU322 PGQ318:PGQ322 PQM318:PQM322 QAI318:QAI322 QKE318:QKE322 QUA318:QUA322 RDW318:RDW322 RNS318:RNS322 RXO318:RXO322 SHK318:SHK322 SRG318:SRG322 TBC318:TBC322 TKY318:TKY322 TUU318:TUU322 UEQ318:UEQ322 UOM318:UOM322 UYI318:UYI322 VIE318:VIE322 VSA318:VSA322 WBW318:WBW322 WLS318:WLS322 WVO318:WVO322 G65854:G65858 JC65854:JC65858 SY65854:SY65858 ACU65854:ACU65858 AMQ65854:AMQ65858 AWM65854:AWM65858 BGI65854:BGI65858 BQE65854:BQE65858 CAA65854:CAA65858 CJW65854:CJW65858 CTS65854:CTS65858 DDO65854:DDO65858 DNK65854:DNK65858 DXG65854:DXG65858 EHC65854:EHC65858 EQY65854:EQY65858 FAU65854:FAU65858 FKQ65854:FKQ65858 FUM65854:FUM65858 GEI65854:GEI65858 GOE65854:GOE65858 GYA65854:GYA65858 HHW65854:HHW65858 HRS65854:HRS65858 IBO65854:IBO65858 ILK65854:ILK65858 IVG65854:IVG65858 JFC65854:JFC65858 JOY65854:JOY65858 JYU65854:JYU65858 KIQ65854:KIQ65858 KSM65854:KSM65858 LCI65854:LCI65858 LME65854:LME65858 LWA65854:LWA65858 MFW65854:MFW65858 MPS65854:MPS65858 MZO65854:MZO65858 NJK65854:NJK65858 NTG65854:NTG65858 ODC65854:ODC65858 OMY65854:OMY65858 OWU65854:OWU65858 PGQ65854:PGQ65858 PQM65854:PQM65858 QAI65854:QAI65858 QKE65854:QKE65858 QUA65854:QUA65858 RDW65854:RDW65858 RNS65854:RNS65858 RXO65854:RXO65858 SHK65854:SHK65858 SRG65854:SRG65858 TBC65854:TBC65858 TKY65854:TKY65858 TUU65854:TUU65858 UEQ65854:UEQ65858 UOM65854:UOM65858 UYI65854:UYI65858 VIE65854:VIE65858 VSA65854:VSA65858 WBW65854:WBW65858 WLS65854:WLS65858 WVO65854:WVO65858 G131390:G131394 JC131390:JC131394 SY131390:SY131394 ACU131390:ACU131394 AMQ131390:AMQ131394 AWM131390:AWM131394 BGI131390:BGI131394 BQE131390:BQE131394 CAA131390:CAA131394 CJW131390:CJW131394 CTS131390:CTS131394 DDO131390:DDO131394 DNK131390:DNK131394 DXG131390:DXG131394 EHC131390:EHC131394 EQY131390:EQY131394 FAU131390:FAU131394 FKQ131390:FKQ131394 FUM131390:FUM131394 GEI131390:GEI131394 GOE131390:GOE131394 GYA131390:GYA131394 HHW131390:HHW131394 HRS131390:HRS131394 IBO131390:IBO131394 ILK131390:ILK131394 IVG131390:IVG131394 JFC131390:JFC131394 JOY131390:JOY131394 JYU131390:JYU131394 KIQ131390:KIQ131394 KSM131390:KSM131394 LCI131390:LCI131394 LME131390:LME131394 LWA131390:LWA131394 MFW131390:MFW131394 MPS131390:MPS131394 MZO131390:MZO131394 NJK131390:NJK131394 NTG131390:NTG131394 ODC131390:ODC131394 OMY131390:OMY131394 OWU131390:OWU131394 PGQ131390:PGQ131394 PQM131390:PQM131394 QAI131390:QAI131394 QKE131390:QKE131394 QUA131390:QUA131394 RDW131390:RDW131394 RNS131390:RNS131394 RXO131390:RXO131394 SHK131390:SHK131394 SRG131390:SRG131394 TBC131390:TBC131394 TKY131390:TKY131394 TUU131390:TUU131394 UEQ131390:UEQ131394 UOM131390:UOM131394 UYI131390:UYI131394 VIE131390:VIE131394 VSA131390:VSA131394 WBW131390:WBW131394 WLS131390:WLS131394 WVO131390:WVO131394 G196926:G196930 JC196926:JC196930 SY196926:SY196930 ACU196926:ACU196930 AMQ196926:AMQ196930 AWM196926:AWM196930 BGI196926:BGI196930 BQE196926:BQE196930 CAA196926:CAA196930 CJW196926:CJW196930 CTS196926:CTS196930 DDO196926:DDO196930 DNK196926:DNK196930 DXG196926:DXG196930 EHC196926:EHC196930 EQY196926:EQY196930 FAU196926:FAU196930 FKQ196926:FKQ196930 FUM196926:FUM196930 GEI196926:GEI196930 GOE196926:GOE196930 GYA196926:GYA196930 HHW196926:HHW196930 HRS196926:HRS196930 IBO196926:IBO196930 ILK196926:ILK196930 IVG196926:IVG196930 JFC196926:JFC196930 JOY196926:JOY196930 JYU196926:JYU196930 KIQ196926:KIQ196930 KSM196926:KSM196930 LCI196926:LCI196930 LME196926:LME196930 LWA196926:LWA196930 MFW196926:MFW196930 MPS196926:MPS196930 MZO196926:MZO196930 NJK196926:NJK196930 NTG196926:NTG196930 ODC196926:ODC196930 OMY196926:OMY196930 OWU196926:OWU196930 PGQ196926:PGQ196930 PQM196926:PQM196930 QAI196926:QAI196930 QKE196926:QKE196930 QUA196926:QUA196930 RDW196926:RDW196930 RNS196926:RNS196930 RXO196926:RXO196930 SHK196926:SHK196930 SRG196926:SRG196930 TBC196926:TBC196930 TKY196926:TKY196930 TUU196926:TUU196930 UEQ196926:UEQ196930 UOM196926:UOM196930 UYI196926:UYI196930 VIE196926:VIE196930 VSA196926:VSA196930 WBW196926:WBW196930 WLS196926:WLS196930 WVO196926:WVO196930 G262462:G262466 JC262462:JC262466 SY262462:SY262466 ACU262462:ACU262466 AMQ262462:AMQ262466 AWM262462:AWM262466 BGI262462:BGI262466 BQE262462:BQE262466 CAA262462:CAA262466 CJW262462:CJW262466 CTS262462:CTS262466 DDO262462:DDO262466 DNK262462:DNK262466 DXG262462:DXG262466 EHC262462:EHC262466 EQY262462:EQY262466 FAU262462:FAU262466 FKQ262462:FKQ262466 FUM262462:FUM262466 GEI262462:GEI262466 GOE262462:GOE262466 GYA262462:GYA262466 HHW262462:HHW262466 HRS262462:HRS262466 IBO262462:IBO262466 ILK262462:ILK262466 IVG262462:IVG262466 JFC262462:JFC262466 JOY262462:JOY262466 JYU262462:JYU262466 KIQ262462:KIQ262466 KSM262462:KSM262466 LCI262462:LCI262466 LME262462:LME262466 LWA262462:LWA262466 MFW262462:MFW262466 MPS262462:MPS262466 MZO262462:MZO262466 NJK262462:NJK262466 NTG262462:NTG262466 ODC262462:ODC262466 OMY262462:OMY262466 OWU262462:OWU262466 PGQ262462:PGQ262466 PQM262462:PQM262466 QAI262462:QAI262466 QKE262462:QKE262466 QUA262462:QUA262466 RDW262462:RDW262466 RNS262462:RNS262466 RXO262462:RXO262466 SHK262462:SHK262466 SRG262462:SRG262466 TBC262462:TBC262466 TKY262462:TKY262466 TUU262462:TUU262466 UEQ262462:UEQ262466 UOM262462:UOM262466 UYI262462:UYI262466 VIE262462:VIE262466 VSA262462:VSA262466 WBW262462:WBW262466 WLS262462:WLS262466 WVO262462:WVO262466 G327998:G328002 JC327998:JC328002 SY327998:SY328002 ACU327998:ACU328002 AMQ327998:AMQ328002 AWM327998:AWM328002 BGI327998:BGI328002 BQE327998:BQE328002 CAA327998:CAA328002 CJW327998:CJW328002 CTS327998:CTS328002 DDO327998:DDO328002 DNK327998:DNK328002 DXG327998:DXG328002 EHC327998:EHC328002 EQY327998:EQY328002 FAU327998:FAU328002 FKQ327998:FKQ328002 FUM327998:FUM328002 GEI327998:GEI328002 GOE327998:GOE328002 GYA327998:GYA328002 HHW327998:HHW328002 HRS327998:HRS328002 IBO327998:IBO328002 ILK327998:ILK328002 IVG327998:IVG328002 JFC327998:JFC328002 JOY327998:JOY328002 JYU327998:JYU328002 KIQ327998:KIQ328002 KSM327998:KSM328002 LCI327998:LCI328002 LME327998:LME328002 LWA327998:LWA328002 MFW327998:MFW328002 MPS327998:MPS328002 MZO327998:MZO328002 NJK327998:NJK328002 NTG327998:NTG328002 ODC327998:ODC328002 OMY327998:OMY328002 OWU327998:OWU328002 PGQ327998:PGQ328002 PQM327998:PQM328002 QAI327998:QAI328002 QKE327998:QKE328002 QUA327998:QUA328002 RDW327998:RDW328002 RNS327998:RNS328002 RXO327998:RXO328002 SHK327998:SHK328002 SRG327998:SRG328002 TBC327998:TBC328002 TKY327998:TKY328002 TUU327998:TUU328002 UEQ327998:UEQ328002 UOM327998:UOM328002 UYI327998:UYI328002 VIE327998:VIE328002 VSA327998:VSA328002 WBW327998:WBW328002 WLS327998:WLS328002 WVO327998:WVO328002 G393534:G393538 JC393534:JC393538 SY393534:SY393538 ACU393534:ACU393538 AMQ393534:AMQ393538 AWM393534:AWM393538 BGI393534:BGI393538 BQE393534:BQE393538 CAA393534:CAA393538 CJW393534:CJW393538 CTS393534:CTS393538 DDO393534:DDO393538 DNK393534:DNK393538 DXG393534:DXG393538 EHC393534:EHC393538 EQY393534:EQY393538 FAU393534:FAU393538 FKQ393534:FKQ393538 FUM393534:FUM393538 GEI393534:GEI393538 GOE393534:GOE393538 GYA393534:GYA393538 HHW393534:HHW393538 HRS393534:HRS393538 IBO393534:IBO393538 ILK393534:ILK393538 IVG393534:IVG393538 JFC393534:JFC393538 JOY393534:JOY393538 JYU393534:JYU393538 KIQ393534:KIQ393538 KSM393534:KSM393538 LCI393534:LCI393538 LME393534:LME393538 LWA393534:LWA393538 MFW393534:MFW393538 MPS393534:MPS393538 MZO393534:MZO393538 NJK393534:NJK393538 NTG393534:NTG393538 ODC393534:ODC393538 OMY393534:OMY393538 OWU393534:OWU393538 PGQ393534:PGQ393538 PQM393534:PQM393538 QAI393534:QAI393538 QKE393534:QKE393538 QUA393534:QUA393538 RDW393534:RDW393538 RNS393534:RNS393538 RXO393534:RXO393538 SHK393534:SHK393538 SRG393534:SRG393538 TBC393534:TBC393538 TKY393534:TKY393538 TUU393534:TUU393538 UEQ393534:UEQ393538 UOM393534:UOM393538 UYI393534:UYI393538 VIE393534:VIE393538 VSA393534:VSA393538 WBW393534:WBW393538 WLS393534:WLS393538 WVO393534:WVO393538 G459070:G459074 JC459070:JC459074 SY459070:SY459074 ACU459070:ACU459074 AMQ459070:AMQ459074 AWM459070:AWM459074 BGI459070:BGI459074 BQE459070:BQE459074 CAA459070:CAA459074 CJW459070:CJW459074 CTS459070:CTS459074 DDO459070:DDO459074 DNK459070:DNK459074 DXG459070:DXG459074 EHC459070:EHC459074 EQY459070:EQY459074 FAU459070:FAU459074 FKQ459070:FKQ459074 FUM459070:FUM459074 GEI459070:GEI459074 GOE459070:GOE459074 GYA459070:GYA459074 HHW459070:HHW459074 HRS459070:HRS459074 IBO459070:IBO459074 ILK459070:ILK459074 IVG459070:IVG459074 JFC459070:JFC459074 JOY459070:JOY459074 JYU459070:JYU459074 KIQ459070:KIQ459074 KSM459070:KSM459074 LCI459070:LCI459074 LME459070:LME459074 LWA459070:LWA459074 MFW459070:MFW459074 MPS459070:MPS459074 MZO459070:MZO459074 NJK459070:NJK459074 NTG459070:NTG459074 ODC459070:ODC459074 OMY459070:OMY459074 OWU459070:OWU459074 PGQ459070:PGQ459074 PQM459070:PQM459074 QAI459070:QAI459074 QKE459070:QKE459074 QUA459070:QUA459074 RDW459070:RDW459074 RNS459070:RNS459074 RXO459070:RXO459074 SHK459070:SHK459074 SRG459070:SRG459074 TBC459070:TBC459074 TKY459070:TKY459074 TUU459070:TUU459074 UEQ459070:UEQ459074 UOM459070:UOM459074 UYI459070:UYI459074 VIE459070:VIE459074 VSA459070:VSA459074 WBW459070:WBW459074 WLS459070:WLS459074 WVO459070:WVO459074 G524606:G524610 JC524606:JC524610 SY524606:SY524610 ACU524606:ACU524610 AMQ524606:AMQ524610 AWM524606:AWM524610 BGI524606:BGI524610 BQE524606:BQE524610 CAA524606:CAA524610 CJW524606:CJW524610 CTS524606:CTS524610 DDO524606:DDO524610 DNK524606:DNK524610 DXG524606:DXG524610 EHC524606:EHC524610 EQY524606:EQY524610 FAU524606:FAU524610 FKQ524606:FKQ524610 FUM524606:FUM524610 GEI524606:GEI524610 GOE524606:GOE524610 GYA524606:GYA524610 HHW524606:HHW524610 HRS524606:HRS524610 IBO524606:IBO524610 ILK524606:ILK524610 IVG524606:IVG524610 JFC524606:JFC524610 JOY524606:JOY524610 JYU524606:JYU524610 KIQ524606:KIQ524610 KSM524606:KSM524610 LCI524606:LCI524610 LME524606:LME524610 LWA524606:LWA524610 MFW524606:MFW524610 MPS524606:MPS524610 MZO524606:MZO524610 NJK524606:NJK524610 NTG524606:NTG524610 ODC524606:ODC524610 OMY524606:OMY524610 OWU524606:OWU524610 PGQ524606:PGQ524610 PQM524606:PQM524610 QAI524606:QAI524610 QKE524606:QKE524610 QUA524606:QUA524610 RDW524606:RDW524610 RNS524606:RNS524610 RXO524606:RXO524610 SHK524606:SHK524610 SRG524606:SRG524610 TBC524606:TBC524610 TKY524606:TKY524610 TUU524606:TUU524610 UEQ524606:UEQ524610 UOM524606:UOM524610 UYI524606:UYI524610 VIE524606:VIE524610 VSA524606:VSA524610 WBW524606:WBW524610 WLS524606:WLS524610 WVO524606:WVO524610 G590142:G590146 JC590142:JC590146 SY590142:SY590146 ACU590142:ACU590146 AMQ590142:AMQ590146 AWM590142:AWM590146 BGI590142:BGI590146 BQE590142:BQE590146 CAA590142:CAA590146 CJW590142:CJW590146 CTS590142:CTS590146 DDO590142:DDO590146 DNK590142:DNK590146 DXG590142:DXG590146 EHC590142:EHC590146 EQY590142:EQY590146 FAU590142:FAU590146 FKQ590142:FKQ590146 FUM590142:FUM590146 GEI590142:GEI590146 GOE590142:GOE590146 GYA590142:GYA590146 HHW590142:HHW590146 HRS590142:HRS590146 IBO590142:IBO590146 ILK590142:ILK590146 IVG590142:IVG590146 JFC590142:JFC590146 JOY590142:JOY590146 JYU590142:JYU590146 KIQ590142:KIQ590146 KSM590142:KSM590146 LCI590142:LCI590146 LME590142:LME590146 LWA590142:LWA590146 MFW590142:MFW590146 MPS590142:MPS590146 MZO590142:MZO590146 NJK590142:NJK590146 NTG590142:NTG590146 ODC590142:ODC590146 OMY590142:OMY590146 OWU590142:OWU590146 PGQ590142:PGQ590146 PQM590142:PQM590146 QAI590142:QAI590146 QKE590142:QKE590146 QUA590142:QUA590146 RDW590142:RDW590146 RNS590142:RNS590146 RXO590142:RXO590146 SHK590142:SHK590146 SRG590142:SRG590146 TBC590142:TBC590146 TKY590142:TKY590146 TUU590142:TUU590146 UEQ590142:UEQ590146 UOM590142:UOM590146 UYI590142:UYI590146 VIE590142:VIE590146 VSA590142:VSA590146 WBW590142:WBW590146 WLS590142:WLS590146 WVO590142:WVO590146 G655678:G655682 JC655678:JC655682 SY655678:SY655682 ACU655678:ACU655682 AMQ655678:AMQ655682 AWM655678:AWM655682 BGI655678:BGI655682 BQE655678:BQE655682 CAA655678:CAA655682 CJW655678:CJW655682 CTS655678:CTS655682 DDO655678:DDO655682 DNK655678:DNK655682 DXG655678:DXG655682 EHC655678:EHC655682 EQY655678:EQY655682 FAU655678:FAU655682 FKQ655678:FKQ655682 FUM655678:FUM655682 GEI655678:GEI655682 GOE655678:GOE655682 GYA655678:GYA655682 HHW655678:HHW655682 HRS655678:HRS655682 IBO655678:IBO655682 ILK655678:ILK655682 IVG655678:IVG655682 JFC655678:JFC655682 JOY655678:JOY655682 JYU655678:JYU655682 KIQ655678:KIQ655682 KSM655678:KSM655682 LCI655678:LCI655682 LME655678:LME655682 LWA655678:LWA655682 MFW655678:MFW655682 MPS655678:MPS655682 MZO655678:MZO655682 NJK655678:NJK655682 NTG655678:NTG655682 ODC655678:ODC655682 OMY655678:OMY655682 OWU655678:OWU655682 PGQ655678:PGQ655682 PQM655678:PQM655682 QAI655678:QAI655682 QKE655678:QKE655682 QUA655678:QUA655682 RDW655678:RDW655682 RNS655678:RNS655682 RXO655678:RXO655682 SHK655678:SHK655682 SRG655678:SRG655682 TBC655678:TBC655682 TKY655678:TKY655682 TUU655678:TUU655682 UEQ655678:UEQ655682 UOM655678:UOM655682 UYI655678:UYI655682 VIE655678:VIE655682 VSA655678:VSA655682 WBW655678:WBW655682 WLS655678:WLS655682 WVO655678:WVO655682 G721214:G721218 JC721214:JC721218 SY721214:SY721218 ACU721214:ACU721218 AMQ721214:AMQ721218 AWM721214:AWM721218 BGI721214:BGI721218 BQE721214:BQE721218 CAA721214:CAA721218 CJW721214:CJW721218 CTS721214:CTS721218 DDO721214:DDO721218 DNK721214:DNK721218 DXG721214:DXG721218 EHC721214:EHC721218 EQY721214:EQY721218 FAU721214:FAU721218 FKQ721214:FKQ721218 FUM721214:FUM721218 GEI721214:GEI721218 GOE721214:GOE721218 GYA721214:GYA721218 HHW721214:HHW721218 HRS721214:HRS721218 IBO721214:IBO721218 ILK721214:ILK721218 IVG721214:IVG721218 JFC721214:JFC721218 JOY721214:JOY721218 JYU721214:JYU721218 KIQ721214:KIQ721218 KSM721214:KSM721218 LCI721214:LCI721218 LME721214:LME721218 LWA721214:LWA721218 MFW721214:MFW721218 MPS721214:MPS721218 MZO721214:MZO721218 NJK721214:NJK721218 NTG721214:NTG721218 ODC721214:ODC721218 OMY721214:OMY721218 OWU721214:OWU721218 PGQ721214:PGQ721218 PQM721214:PQM721218 QAI721214:QAI721218 QKE721214:QKE721218 QUA721214:QUA721218 RDW721214:RDW721218 RNS721214:RNS721218 RXO721214:RXO721218 SHK721214:SHK721218 SRG721214:SRG721218 TBC721214:TBC721218 TKY721214:TKY721218 TUU721214:TUU721218 UEQ721214:UEQ721218 UOM721214:UOM721218 UYI721214:UYI721218 VIE721214:VIE721218 VSA721214:VSA721218 WBW721214:WBW721218 WLS721214:WLS721218 WVO721214:WVO721218 G786750:G786754 JC786750:JC786754 SY786750:SY786754 ACU786750:ACU786754 AMQ786750:AMQ786754 AWM786750:AWM786754 BGI786750:BGI786754 BQE786750:BQE786754 CAA786750:CAA786754 CJW786750:CJW786754 CTS786750:CTS786754 DDO786750:DDO786754 DNK786750:DNK786754 DXG786750:DXG786754 EHC786750:EHC786754 EQY786750:EQY786754 FAU786750:FAU786754 FKQ786750:FKQ786754 FUM786750:FUM786754 GEI786750:GEI786754 GOE786750:GOE786754 GYA786750:GYA786754 HHW786750:HHW786754 HRS786750:HRS786754 IBO786750:IBO786754 ILK786750:ILK786754 IVG786750:IVG786754 JFC786750:JFC786754 JOY786750:JOY786754 JYU786750:JYU786754 KIQ786750:KIQ786754 KSM786750:KSM786754 LCI786750:LCI786754 LME786750:LME786754 LWA786750:LWA786754 MFW786750:MFW786754 MPS786750:MPS786754 MZO786750:MZO786754 NJK786750:NJK786754 NTG786750:NTG786754 ODC786750:ODC786754 OMY786750:OMY786754 OWU786750:OWU786754 PGQ786750:PGQ786754 PQM786750:PQM786754 QAI786750:QAI786754 QKE786750:QKE786754 QUA786750:QUA786754 RDW786750:RDW786754 RNS786750:RNS786754 RXO786750:RXO786754 SHK786750:SHK786754 SRG786750:SRG786754 TBC786750:TBC786754 TKY786750:TKY786754 TUU786750:TUU786754 UEQ786750:UEQ786754 UOM786750:UOM786754 UYI786750:UYI786754 VIE786750:VIE786754 VSA786750:VSA786754 WBW786750:WBW786754 WLS786750:WLS786754 WVO786750:WVO786754 G852286:G852290 JC852286:JC852290 SY852286:SY852290 ACU852286:ACU852290 AMQ852286:AMQ852290 AWM852286:AWM852290 BGI852286:BGI852290 BQE852286:BQE852290 CAA852286:CAA852290 CJW852286:CJW852290 CTS852286:CTS852290 DDO852286:DDO852290 DNK852286:DNK852290 DXG852286:DXG852290 EHC852286:EHC852290 EQY852286:EQY852290 FAU852286:FAU852290 FKQ852286:FKQ852290 FUM852286:FUM852290 GEI852286:GEI852290 GOE852286:GOE852290 GYA852286:GYA852290 HHW852286:HHW852290 HRS852286:HRS852290 IBO852286:IBO852290 ILK852286:ILK852290 IVG852286:IVG852290 JFC852286:JFC852290 JOY852286:JOY852290 JYU852286:JYU852290 KIQ852286:KIQ852290 KSM852286:KSM852290 LCI852286:LCI852290 LME852286:LME852290 LWA852286:LWA852290 MFW852286:MFW852290 MPS852286:MPS852290 MZO852286:MZO852290 NJK852286:NJK852290 NTG852286:NTG852290 ODC852286:ODC852290 OMY852286:OMY852290 OWU852286:OWU852290 PGQ852286:PGQ852290 PQM852286:PQM852290 QAI852286:QAI852290 QKE852286:QKE852290 QUA852286:QUA852290 RDW852286:RDW852290 RNS852286:RNS852290 RXO852286:RXO852290 SHK852286:SHK852290 SRG852286:SRG852290 TBC852286:TBC852290 TKY852286:TKY852290 TUU852286:TUU852290 UEQ852286:UEQ852290 UOM852286:UOM852290 UYI852286:UYI852290 VIE852286:VIE852290 VSA852286:VSA852290 WBW852286:WBW852290 WLS852286:WLS852290 WVO852286:WVO852290 G917822:G917826 JC917822:JC917826 SY917822:SY917826 ACU917822:ACU917826 AMQ917822:AMQ917826 AWM917822:AWM917826 BGI917822:BGI917826 BQE917822:BQE917826 CAA917822:CAA917826 CJW917822:CJW917826 CTS917822:CTS917826 DDO917822:DDO917826 DNK917822:DNK917826 DXG917822:DXG917826 EHC917822:EHC917826 EQY917822:EQY917826 FAU917822:FAU917826 FKQ917822:FKQ917826 FUM917822:FUM917826 GEI917822:GEI917826 GOE917822:GOE917826 GYA917822:GYA917826 HHW917822:HHW917826 HRS917822:HRS917826 IBO917822:IBO917826 ILK917822:ILK917826 IVG917822:IVG917826 JFC917822:JFC917826 JOY917822:JOY917826 JYU917822:JYU917826 KIQ917822:KIQ917826 KSM917822:KSM917826 LCI917822:LCI917826 LME917822:LME917826 LWA917822:LWA917826 MFW917822:MFW917826 MPS917822:MPS917826 MZO917822:MZO917826 NJK917822:NJK917826 NTG917822:NTG917826 ODC917822:ODC917826 OMY917822:OMY917826 OWU917822:OWU917826 PGQ917822:PGQ917826 PQM917822:PQM917826 QAI917822:QAI917826 QKE917822:QKE917826 QUA917822:QUA917826 RDW917822:RDW917826 RNS917822:RNS917826 RXO917822:RXO917826 SHK917822:SHK917826 SRG917822:SRG917826 TBC917822:TBC917826 TKY917822:TKY917826 TUU917822:TUU917826 UEQ917822:UEQ917826 UOM917822:UOM917826 UYI917822:UYI917826 VIE917822:VIE917826 VSA917822:VSA917826 WBW917822:WBW917826 WLS917822:WLS917826 WVO917822:WVO917826 G983358:G983362 JC983358:JC983362 SY983358:SY983362 ACU983358:ACU983362 AMQ983358:AMQ983362 AWM983358:AWM983362 BGI983358:BGI983362 BQE983358:BQE983362 CAA983358:CAA983362 CJW983358:CJW983362 CTS983358:CTS983362 DDO983358:DDO983362 DNK983358:DNK983362 DXG983358:DXG983362 EHC983358:EHC983362 EQY983358:EQY983362 FAU983358:FAU983362 FKQ983358:FKQ983362 FUM983358:FUM983362 GEI983358:GEI983362 GOE983358:GOE983362 GYA983358:GYA983362 HHW983358:HHW983362 HRS983358:HRS983362 IBO983358:IBO983362 ILK983358:ILK983362 IVG983358:IVG983362 JFC983358:JFC983362 JOY983358:JOY983362 JYU983358:JYU983362 KIQ983358:KIQ983362 KSM983358:KSM983362 LCI983358:LCI983362 LME983358:LME983362 LWA983358:LWA983362 MFW983358:MFW983362 MPS983358:MPS983362 MZO983358:MZO983362 NJK983358:NJK983362 NTG983358:NTG983362 ODC983358:ODC983362 OMY983358:OMY983362 OWU983358:OWU983362 PGQ983358:PGQ983362 PQM983358:PQM983362 QAI983358:QAI983362 QKE983358:QKE983362 QUA983358:QUA983362 RDW983358:RDW983362 RNS983358:RNS983362 RXO983358:RXO983362 SHK983358:SHK983362 SRG983358:SRG983362 TBC983358:TBC983362 TKY983358:TKY983362 TUU983358:TUU983362 UEQ983358:UEQ983362 UOM983358:UOM983362 UYI983358:UYI983362 VIE983358:VIE983362 VSA983358:VSA983362 WBW983358:WBW983362 WLS983358:WLS983362 WVO983358:WVO983362 E221 JA221 SW221 ACS221 AMO221 AWK221 BGG221 BQC221 BZY221 CJU221 CTQ221 DDM221 DNI221 DXE221 EHA221 EQW221 FAS221 FKO221 FUK221 GEG221 GOC221 GXY221 HHU221 HRQ221 IBM221 ILI221 IVE221 JFA221 JOW221 JYS221 KIO221 KSK221 LCG221 LMC221 LVY221 MFU221 MPQ221 MZM221 NJI221 NTE221 ODA221 OMW221 OWS221 PGO221 PQK221 QAG221 QKC221 QTY221 RDU221 RNQ221 RXM221 SHI221 SRE221 TBA221 TKW221 TUS221 UEO221 UOK221 UYG221 VIC221 VRY221 WBU221 WLQ221 WVM221 E65757 JA65757 SW65757 ACS65757 AMO65757 AWK65757 BGG65757 BQC65757 BZY65757 CJU65757 CTQ65757 DDM65757 DNI65757 DXE65757 EHA65757 EQW65757 FAS65757 FKO65757 FUK65757 GEG65757 GOC65757 GXY65757 HHU65757 HRQ65757 IBM65757 ILI65757 IVE65757 JFA65757 JOW65757 JYS65757 KIO65757 KSK65757 LCG65757 LMC65757 LVY65757 MFU65757 MPQ65757 MZM65757 NJI65757 NTE65757 ODA65757 OMW65757 OWS65757 PGO65757 PQK65757 QAG65757 QKC65757 QTY65757 RDU65757 RNQ65757 RXM65757 SHI65757 SRE65757 TBA65757 TKW65757 TUS65757 UEO65757 UOK65757 UYG65757 VIC65757 VRY65757 WBU65757 WLQ65757 WVM65757 E131293 JA131293 SW131293 ACS131293 AMO131293 AWK131293 BGG131293 BQC131293 BZY131293 CJU131293 CTQ131293 DDM131293 DNI131293 DXE131293 EHA131293 EQW131293 FAS131293 FKO131293 FUK131293 GEG131293 GOC131293 GXY131293 HHU131293 HRQ131293 IBM131293 ILI131293 IVE131293 JFA131293 JOW131293 JYS131293 KIO131293 KSK131293 LCG131293 LMC131293 LVY131293 MFU131293 MPQ131293 MZM131293 NJI131293 NTE131293 ODA131293 OMW131293 OWS131293 PGO131293 PQK131293 QAG131293 QKC131293 QTY131293 RDU131293 RNQ131293 RXM131293 SHI131293 SRE131293 TBA131293 TKW131293 TUS131293 UEO131293 UOK131293 UYG131293 VIC131293 VRY131293 WBU131293 WLQ131293 WVM131293 E196829 JA196829 SW196829 ACS196829 AMO196829 AWK196829 BGG196829 BQC196829 BZY196829 CJU196829 CTQ196829 DDM196829 DNI196829 DXE196829 EHA196829 EQW196829 FAS196829 FKO196829 FUK196829 GEG196829 GOC196829 GXY196829 HHU196829 HRQ196829 IBM196829 ILI196829 IVE196829 JFA196829 JOW196829 JYS196829 KIO196829 KSK196829 LCG196829 LMC196829 LVY196829 MFU196829 MPQ196829 MZM196829 NJI196829 NTE196829 ODA196829 OMW196829 OWS196829 PGO196829 PQK196829 QAG196829 QKC196829 QTY196829 RDU196829 RNQ196829 RXM196829 SHI196829 SRE196829 TBA196829 TKW196829 TUS196829 UEO196829 UOK196829 UYG196829 VIC196829 VRY196829 WBU196829 WLQ196829 WVM196829 E262365 JA262365 SW262365 ACS262365 AMO262365 AWK262365 BGG262365 BQC262365 BZY262365 CJU262365 CTQ262365 DDM262365 DNI262365 DXE262365 EHA262365 EQW262365 FAS262365 FKO262365 FUK262365 GEG262365 GOC262365 GXY262365 HHU262365 HRQ262365 IBM262365 ILI262365 IVE262365 JFA262365 JOW262365 JYS262365 KIO262365 KSK262365 LCG262365 LMC262365 LVY262365 MFU262365 MPQ262365 MZM262365 NJI262365 NTE262365 ODA262365 OMW262365 OWS262365 PGO262365 PQK262365 QAG262365 QKC262365 QTY262365 RDU262365 RNQ262365 RXM262365 SHI262365 SRE262365 TBA262365 TKW262365 TUS262365 UEO262365 UOK262365 UYG262365 VIC262365 VRY262365 WBU262365 WLQ262365 WVM262365 E327901 JA327901 SW327901 ACS327901 AMO327901 AWK327901 BGG327901 BQC327901 BZY327901 CJU327901 CTQ327901 DDM327901 DNI327901 DXE327901 EHA327901 EQW327901 FAS327901 FKO327901 FUK327901 GEG327901 GOC327901 GXY327901 HHU327901 HRQ327901 IBM327901 ILI327901 IVE327901 JFA327901 JOW327901 JYS327901 KIO327901 KSK327901 LCG327901 LMC327901 LVY327901 MFU327901 MPQ327901 MZM327901 NJI327901 NTE327901 ODA327901 OMW327901 OWS327901 PGO327901 PQK327901 QAG327901 QKC327901 QTY327901 RDU327901 RNQ327901 RXM327901 SHI327901 SRE327901 TBA327901 TKW327901 TUS327901 UEO327901 UOK327901 UYG327901 VIC327901 VRY327901 WBU327901 WLQ327901 WVM327901 E393437 JA393437 SW393437 ACS393437 AMO393437 AWK393437 BGG393437 BQC393437 BZY393437 CJU393437 CTQ393437 DDM393437 DNI393437 DXE393437 EHA393437 EQW393437 FAS393437 FKO393437 FUK393437 GEG393437 GOC393437 GXY393437 HHU393437 HRQ393437 IBM393437 ILI393437 IVE393437 JFA393437 JOW393437 JYS393437 KIO393437 KSK393437 LCG393437 LMC393437 LVY393437 MFU393437 MPQ393437 MZM393437 NJI393437 NTE393437 ODA393437 OMW393437 OWS393437 PGO393437 PQK393437 QAG393437 QKC393437 QTY393437 RDU393437 RNQ393437 RXM393437 SHI393437 SRE393437 TBA393437 TKW393437 TUS393437 UEO393437 UOK393437 UYG393437 VIC393437 VRY393437 WBU393437 WLQ393437 WVM393437 E458973 JA458973 SW458973 ACS458973 AMO458973 AWK458973 BGG458973 BQC458973 BZY458973 CJU458973 CTQ458973 DDM458973 DNI458973 DXE458973 EHA458973 EQW458973 FAS458973 FKO458973 FUK458973 GEG458973 GOC458973 GXY458973 HHU458973 HRQ458973 IBM458973 ILI458973 IVE458973 JFA458973 JOW458973 JYS458973 KIO458973 KSK458973 LCG458973 LMC458973 LVY458973 MFU458973 MPQ458973 MZM458973 NJI458973 NTE458973 ODA458973 OMW458973 OWS458973 PGO458973 PQK458973 QAG458973 QKC458973 QTY458973 RDU458973 RNQ458973 RXM458973 SHI458973 SRE458973 TBA458973 TKW458973 TUS458973 UEO458973 UOK458973 UYG458973 VIC458973 VRY458973 WBU458973 WLQ458973 WVM458973 E524509 JA524509 SW524509 ACS524509 AMO524509 AWK524509 BGG524509 BQC524509 BZY524509 CJU524509 CTQ524509 DDM524509 DNI524509 DXE524509 EHA524509 EQW524509 FAS524509 FKO524509 FUK524509 GEG524509 GOC524509 GXY524509 HHU524509 HRQ524509 IBM524509 ILI524509 IVE524509 JFA524509 JOW524509 JYS524509 KIO524509 KSK524509 LCG524509 LMC524509 LVY524509 MFU524509 MPQ524509 MZM524509 NJI524509 NTE524509 ODA524509 OMW524509 OWS524509 PGO524509 PQK524509 QAG524509 QKC524509 QTY524509 RDU524509 RNQ524509 RXM524509 SHI524509 SRE524509 TBA524509 TKW524509 TUS524509 UEO524509 UOK524509 UYG524509 VIC524509 VRY524509 WBU524509 WLQ524509 WVM524509 E590045 JA590045 SW590045 ACS590045 AMO590045 AWK590045 BGG590045 BQC590045 BZY590045 CJU590045 CTQ590045 DDM590045 DNI590045 DXE590045 EHA590045 EQW590045 FAS590045 FKO590045 FUK590045 GEG590045 GOC590045 GXY590045 HHU590045 HRQ590045 IBM590045 ILI590045 IVE590045 JFA590045 JOW590045 JYS590045 KIO590045 KSK590045 LCG590045 LMC590045 LVY590045 MFU590045 MPQ590045 MZM590045 NJI590045 NTE590045 ODA590045 OMW590045 OWS590045 PGO590045 PQK590045 QAG590045 QKC590045 QTY590045 RDU590045 RNQ590045 RXM590045 SHI590045 SRE590045 TBA590045 TKW590045 TUS590045 UEO590045 UOK590045 UYG590045 VIC590045 VRY590045 WBU590045 WLQ590045 WVM590045 E655581 JA655581 SW655581 ACS655581 AMO655581 AWK655581 BGG655581 BQC655581 BZY655581 CJU655581 CTQ655581 DDM655581 DNI655581 DXE655581 EHA655581 EQW655581 FAS655581 FKO655581 FUK655581 GEG655581 GOC655581 GXY655581 HHU655581 HRQ655581 IBM655581 ILI655581 IVE655581 JFA655581 JOW655581 JYS655581 KIO655581 KSK655581 LCG655581 LMC655581 LVY655581 MFU655581 MPQ655581 MZM655581 NJI655581 NTE655581 ODA655581 OMW655581 OWS655581 PGO655581 PQK655581 QAG655581 QKC655581 QTY655581 RDU655581 RNQ655581 RXM655581 SHI655581 SRE655581 TBA655581 TKW655581 TUS655581 UEO655581 UOK655581 UYG655581 VIC655581 VRY655581 WBU655581 WLQ655581 WVM655581 E721117 JA721117 SW721117 ACS721117 AMO721117 AWK721117 BGG721117 BQC721117 BZY721117 CJU721117 CTQ721117 DDM721117 DNI721117 DXE721117 EHA721117 EQW721117 FAS721117 FKO721117 FUK721117 GEG721117 GOC721117 GXY721117 HHU721117 HRQ721117 IBM721117 ILI721117 IVE721117 JFA721117 JOW721117 JYS721117 KIO721117 KSK721117 LCG721117 LMC721117 LVY721117 MFU721117 MPQ721117 MZM721117 NJI721117 NTE721117 ODA721117 OMW721117 OWS721117 PGO721117 PQK721117 QAG721117 QKC721117 QTY721117 RDU721117 RNQ721117 RXM721117 SHI721117 SRE721117 TBA721117 TKW721117 TUS721117 UEO721117 UOK721117 UYG721117 VIC721117 VRY721117 WBU721117 WLQ721117 WVM721117 E786653 JA786653 SW786653 ACS786653 AMO786653 AWK786653 BGG786653 BQC786653 BZY786653 CJU786653 CTQ786653 DDM786653 DNI786653 DXE786653 EHA786653 EQW786653 FAS786653 FKO786653 FUK786653 GEG786653 GOC786653 GXY786653 HHU786653 HRQ786653 IBM786653 ILI786653 IVE786653 JFA786653 JOW786653 JYS786653 KIO786653 KSK786653 LCG786653 LMC786653 LVY786653 MFU786653 MPQ786653 MZM786653 NJI786653 NTE786653 ODA786653 OMW786653 OWS786653 PGO786653 PQK786653 QAG786653 QKC786653 QTY786653 RDU786653 RNQ786653 RXM786653 SHI786653 SRE786653 TBA786653 TKW786653 TUS786653 UEO786653 UOK786653 UYG786653 VIC786653 VRY786653 WBU786653 WLQ786653 WVM786653 E852189 JA852189 SW852189 ACS852189 AMO852189 AWK852189 BGG852189 BQC852189 BZY852189 CJU852189 CTQ852189 DDM852189 DNI852189 DXE852189 EHA852189 EQW852189 FAS852189 FKO852189 FUK852189 GEG852189 GOC852189 GXY852189 HHU852189 HRQ852189 IBM852189 ILI852189 IVE852189 JFA852189 JOW852189 JYS852189 KIO852189 KSK852189 LCG852189 LMC852189 LVY852189 MFU852189 MPQ852189 MZM852189 NJI852189 NTE852189 ODA852189 OMW852189 OWS852189 PGO852189 PQK852189 QAG852189 QKC852189 QTY852189 RDU852189 RNQ852189 RXM852189 SHI852189 SRE852189 TBA852189 TKW852189 TUS852189 UEO852189 UOK852189 UYG852189 VIC852189 VRY852189 WBU852189 WLQ852189 WVM852189 E917725 JA917725 SW917725 ACS917725 AMO917725 AWK917725 BGG917725 BQC917725 BZY917725 CJU917725 CTQ917725 DDM917725 DNI917725 DXE917725 EHA917725 EQW917725 FAS917725 FKO917725 FUK917725 GEG917725 GOC917725 GXY917725 HHU917725 HRQ917725 IBM917725 ILI917725 IVE917725 JFA917725 JOW917725 JYS917725 KIO917725 KSK917725 LCG917725 LMC917725 LVY917725 MFU917725 MPQ917725 MZM917725 NJI917725 NTE917725 ODA917725 OMW917725 OWS917725 PGO917725 PQK917725 QAG917725 QKC917725 QTY917725 RDU917725 RNQ917725 RXM917725 SHI917725 SRE917725 TBA917725 TKW917725 TUS917725 UEO917725 UOK917725 UYG917725 VIC917725 VRY917725 WBU917725 WLQ917725 WVM917725 E983261 JA983261 SW983261 ACS983261 AMO983261 AWK983261 BGG983261 BQC983261 BZY983261 CJU983261 CTQ983261 DDM983261 DNI983261 DXE983261 EHA983261 EQW983261 FAS983261 FKO983261 FUK983261 GEG983261 GOC983261 GXY983261 HHU983261 HRQ983261 IBM983261 ILI983261 IVE983261 JFA983261 JOW983261 JYS983261 KIO983261 KSK983261 LCG983261 LMC983261 LVY983261 MFU983261 MPQ983261 MZM983261 NJI983261 NTE983261 ODA983261 OMW983261 OWS983261 PGO983261 PQK983261 QAG983261 QKC983261 QTY983261 RDU983261 RNQ983261 RXM983261 SHI983261 SRE983261 TBA983261 TKW983261 TUS983261 UEO983261 UOK983261 UYG983261 VIC983261 VRY983261 WBU983261 WLQ983261 WVM983261 E185 JA185 SW185 ACS185 AMO185 AWK185 BGG185 BQC185 BZY185 CJU185 CTQ185 DDM185 DNI185 DXE185 EHA185 EQW185 FAS185 FKO185 FUK185 GEG185 GOC185 GXY185 HHU185 HRQ185 IBM185 ILI185 IVE185 JFA185 JOW185 JYS185 KIO185 KSK185 LCG185 LMC185 LVY185 MFU185 MPQ185 MZM185 NJI185 NTE185 ODA185 OMW185 OWS185 PGO185 PQK185 QAG185 QKC185 QTY185 RDU185 RNQ185 RXM185 SHI185 SRE185 TBA185 TKW185 TUS185 UEO185 UOK185 UYG185 VIC185 VRY185 WBU185 WLQ185 WVM185 E65721 JA65721 SW65721 ACS65721 AMO65721 AWK65721 BGG65721 BQC65721 BZY65721 CJU65721 CTQ65721 DDM65721 DNI65721 DXE65721 EHA65721 EQW65721 FAS65721 FKO65721 FUK65721 GEG65721 GOC65721 GXY65721 HHU65721 HRQ65721 IBM65721 ILI65721 IVE65721 JFA65721 JOW65721 JYS65721 KIO65721 KSK65721 LCG65721 LMC65721 LVY65721 MFU65721 MPQ65721 MZM65721 NJI65721 NTE65721 ODA65721 OMW65721 OWS65721 PGO65721 PQK65721 QAG65721 QKC65721 QTY65721 RDU65721 RNQ65721 RXM65721 SHI65721 SRE65721 TBA65721 TKW65721 TUS65721 UEO65721 UOK65721 UYG65721 VIC65721 VRY65721 WBU65721 WLQ65721 WVM65721 E131257 JA131257 SW131257 ACS131257 AMO131257 AWK131257 BGG131257 BQC131257 BZY131257 CJU131257 CTQ131257 DDM131257 DNI131257 DXE131257 EHA131257 EQW131257 FAS131257 FKO131257 FUK131257 GEG131257 GOC131257 GXY131257 HHU131257 HRQ131257 IBM131257 ILI131257 IVE131257 JFA131257 JOW131257 JYS131257 KIO131257 KSK131257 LCG131257 LMC131257 LVY131257 MFU131257 MPQ131257 MZM131257 NJI131257 NTE131257 ODA131257 OMW131257 OWS131257 PGO131257 PQK131257 QAG131257 QKC131257 QTY131257 RDU131257 RNQ131257 RXM131257 SHI131257 SRE131257 TBA131257 TKW131257 TUS131257 UEO131257 UOK131257 UYG131257 VIC131257 VRY131257 WBU131257 WLQ131257 WVM131257 E196793 JA196793 SW196793 ACS196793 AMO196793 AWK196793 BGG196793 BQC196793 BZY196793 CJU196793 CTQ196793 DDM196793 DNI196793 DXE196793 EHA196793 EQW196793 FAS196793 FKO196793 FUK196793 GEG196793 GOC196793 GXY196793 HHU196793 HRQ196793 IBM196793 ILI196793 IVE196793 JFA196793 JOW196793 JYS196793 KIO196793 KSK196793 LCG196793 LMC196793 LVY196793 MFU196793 MPQ196793 MZM196793 NJI196793 NTE196793 ODA196793 OMW196793 OWS196793 PGO196793 PQK196793 QAG196793 QKC196793 QTY196793 RDU196793 RNQ196793 RXM196793 SHI196793 SRE196793 TBA196793 TKW196793 TUS196793 UEO196793 UOK196793 UYG196793 VIC196793 VRY196793 WBU196793 WLQ196793 WVM196793 E262329 JA262329 SW262329 ACS262329 AMO262329 AWK262329 BGG262329 BQC262329 BZY262329 CJU262329 CTQ262329 DDM262329 DNI262329 DXE262329 EHA262329 EQW262329 FAS262329 FKO262329 FUK262329 GEG262329 GOC262329 GXY262329 HHU262329 HRQ262329 IBM262329 ILI262329 IVE262329 JFA262329 JOW262329 JYS262329 KIO262329 KSK262329 LCG262329 LMC262329 LVY262329 MFU262329 MPQ262329 MZM262329 NJI262329 NTE262329 ODA262329 OMW262329 OWS262329 PGO262329 PQK262329 QAG262329 QKC262329 QTY262329 RDU262329 RNQ262329 RXM262329 SHI262329 SRE262329 TBA262329 TKW262329 TUS262329 UEO262329 UOK262329 UYG262329 VIC262329 VRY262329 WBU262329 WLQ262329 WVM262329 E327865 JA327865 SW327865 ACS327865 AMO327865 AWK327865 BGG327865 BQC327865 BZY327865 CJU327865 CTQ327865 DDM327865 DNI327865 DXE327865 EHA327865 EQW327865 FAS327865 FKO327865 FUK327865 GEG327865 GOC327865 GXY327865 HHU327865 HRQ327865 IBM327865 ILI327865 IVE327865 JFA327865 JOW327865 JYS327865 KIO327865 KSK327865 LCG327865 LMC327865 LVY327865 MFU327865 MPQ327865 MZM327865 NJI327865 NTE327865 ODA327865 OMW327865 OWS327865 PGO327865 PQK327865 QAG327865 QKC327865 QTY327865 RDU327865 RNQ327865 RXM327865 SHI327865 SRE327865 TBA327865 TKW327865 TUS327865 UEO327865 UOK327865 UYG327865 VIC327865 VRY327865 WBU327865 WLQ327865 WVM327865 E393401 JA393401 SW393401 ACS393401 AMO393401 AWK393401 BGG393401 BQC393401 BZY393401 CJU393401 CTQ393401 DDM393401 DNI393401 DXE393401 EHA393401 EQW393401 FAS393401 FKO393401 FUK393401 GEG393401 GOC393401 GXY393401 HHU393401 HRQ393401 IBM393401 ILI393401 IVE393401 JFA393401 JOW393401 JYS393401 KIO393401 KSK393401 LCG393401 LMC393401 LVY393401 MFU393401 MPQ393401 MZM393401 NJI393401 NTE393401 ODA393401 OMW393401 OWS393401 PGO393401 PQK393401 QAG393401 QKC393401 QTY393401 RDU393401 RNQ393401 RXM393401 SHI393401 SRE393401 TBA393401 TKW393401 TUS393401 UEO393401 UOK393401 UYG393401 VIC393401 VRY393401 WBU393401 WLQ393401 WVM393401 E458937 JA458937 SW458937 ACS458937 AMO458937 AWK458937 BGG458937 BQC458937 BZY458937 CJU458937 CTQ458937 DDM458937 DNI458937 DXE458937 EHA458937 EQW458937 FAS458937 FKO458937 FUK458937 GEG458937 GOC458937 GXY458937 HHU458937 HRQ458937 IBM458937 ILI458937 IVE458937 JFA458937 JOW458937 JYS458937 KIO458937 KSK458937 LCG458937 LMC458937 LVY458937 MFU458937 MPQ458937 MZM458937 NJI458937 NTE458937 ODA458937 OMW458937 OWS458937 PGO458937 PQK458937 QAG458937 QKC458937 QTY458937 RDU458937 RNQ458937 RXM458937 SHI458937 SRE458937 TBA458937 TKW458937 TUS458937 UEO458937 UOK458937 UYG458937 VIC458937 VRY458937 WBU458937 WLQ458937 WVM458937 E524473 JA524473 SW524473 ACS524473 AMO524473 AWK524473 BGG524473 BQC524473 BZY524473 CJU524473 CTQ524473 DDM524473 DNI524473 DXE524473 EHA524473 EQW524473 FAS524473 FKO524473 FUK524473 GEG524473 GOC524473 GXY524473 HHU524473 HRQ524473 IBM524473 ILI524473 IVE524473 JFA524473 JOW524473 JYS524473 KIO524473 KSK524473 LCG524473 LMC524473 LVY524473 MFU524473 MPQ524473 MZM524473 NJI524473 NTE524473 ODA524473 OMW524473 OWS524473 PGO524473 PQK524473 QAG524473 QKC524473 QTY524473 RDU524473 RNQ524473 RXM524473 SHI524473 SRE524473 TBA524473 TKW524473 TUS524473 UEO524473 UOK524473 UYG524473 VIC524473 VRY524473 WBU524473 WLQ524473 WVM524473 E590009 JA590009 SW590009 ACS590009 AMO590009 AWK590009 BGG590009 BQC590009 BZY590009 CJU590009 CTQ590009 DDM590009 DNI590009 DXE590009 EHA590009 EQW590009 FAS590009 FKO590009 FUK590009 GEG590009 GOC590009 GXY590009 HHU590009 HRQ590009 IBM590009 ILI590009 IVE590009 JFA590009 JOW590009 JYS590009 KIO590009 KSK590009 LCG590009 LMC590009 LVY590009 MFU590009 MPQ590009 MZM590009 NJI590009 NTE590009 ODA590009 OMW590009 OWS590009 PGO590009 PQK590009 QAG590009 QKC590009 QTY590009 RDU590009 RNQ590009 RXM590009 SHI590009 SRE590009 TBA590009 TKW590009 TUS590009 UEO590009 UOK590009 UYG590009 VIC590009 VRY590009 WBU590009 WLQ590009 WVM590009 E655545 JA655545 SW655545 ACS655545 AMO655545 AWK655545 BGG655545 BQC655545 BZY655545 CJU655545 CTQ655545 DDM655545 DNI655545 DXE655545 EHA655545 EQW655545 FAS655545 FKO655545 FUK655545 GEG655545 GOC655545 GXY655545 HHU655545 HRQ655545 IBM655545 ILI655545 IVE655545 JFA655545 JOW655545 JYS655545 KIO655545 KSK655545 LCG655545 LMC655545 LVY655545 MFU655545 MPQ655545 MZM655545 NJI655545 NTE655545 ODA655545 OMW655545 OWS655545 PGO655545 PQK655545 QAG655545 QKC655545 QTY655545 RDU655545 RNQ655545 RXM655545 SHI655545 SRE655545 TBA655545 TKW655545 TUS655545 UEO655545 UOK655545 UYG655545 VIC655545 VRY655545 WBU655545 WLQ655545 WVM655545 E721081 JA721081 SW721081 ACS721081 AMO721081 AWK721081 BGG721081 BQC721081 BZY721081 CJU721081 CTQ721081 DDM721081 DNI721081 DXE721081 EHA721081 EQW721081 FAS721081 FKO721081 FUK721081 GEG721081 GOC721081 GXY721081 HHU721081 HRQ721081 IBM721081 ILI721081 IVE721081 JFA721081 JOW721081 JYS721081 KIO721081 KSK721081 LCG721081 LMC721081 LVY721081 MFU721081 MPQ721081 MZM721081 NJI721081 NTE721081 ODA721081 OMW721081 OWS721081 PGO721081 PQK721081 QAG721081 QKC721081 QTY721081 RDU721081 RNQ721081 RXM721081 SHI721081 SRE721081 TBA721081 TKW721081 TUS721081 UEO721081 UOK721081 UYG721081 VIC721081 VRY721081 WBU721081 WLQ721081 WVM721081 E786617 JA786617 SW786617 ACS786617 AMO786617 AWK786617 BGG786617 BQC786617 BZY786617 CJU786617 CTQ786617 DDM786617 DNI786617 DXE786617 EHA786617 EQW786617 FAS786617 FKO786617 FUK786617 GEG786617 GOC786617 GXY786617 HHU786617 HRQ786617 IBM786617 ILI786617 IVE786617 JFA786617 JOW786617 JYS786617 KIO786617 KSK786617 LCG786617 LMC786617 LVY786617 MFU786617 MPQ786617 MZM786617 NJI786617 NTE786617 ODA786617 OMW786617 OWS786617 PGO786617 PQK786617 QAG786617 QKC786617 QTY786617 RDU786617 RNQ786617 RXM786617 SHI786617 SRE786617 TBA786617 TKW786617 TUS786617 UEO786617 UOK786617 UYG786617 VIC786617 VRY786617 WBU786617 WLQ786617 WVM786617 E852153 JA852153 SW852153 ACS852153 AMO852153 AWK852153 BGG852153 BQC852153 BZY852153 CJU852153 CTQ852153 DDM852153 DNI852153 DXE852153 EHA852153 EQW852153 FAS852153 FKO852153 FUK852153 GEG852153 GOC852153 GXY852153 HHU852153 HRQ852153 IBM852153 ILI852153 IVE852153 JFA852153 JOW852153 JYS852153 KIO852153 KSK852153 LCG852153 LMC852153 LVY852153 MFU852153 MPQ852153 MZM852153 NJI852153 NTE852153 ODA852153 OMW852153 OWS852153 PGO852153 PQK852153 QAG852153 QKC852153 QTY852153 RDU852153 RNQ852153 RXM852153 SHI852153 SRE852153 TBA852153 TKW852153 TUS852153 UEO852153 UOK852153 UYG852153 VIC852153 VRY852153 WBU852153 WLQ852153 WVM852153 E917689 JA917689 SW917689 ACS917689 AMO917689 AWK917689 BGG917689 BQC917689 BZY917689 CJU917689 CTQ917689 DDM917689 DNI917689 DXE917689 EHA917689 EQW917689 FAS917689 FKO917689 FUK917689 GEG917689 GOC917689 GXY917689 HHU917689 HRQ917689 IBM917689 ILI917689 IVE917689 JFA917689 JOW917689 JYS917689 KIO917689 KSK917689 LCG917689 LMC917689 LVY917689 MFU917689 MPQ917689 MZM917689 NJI917689 NTE917689 ODA917689 OMW917689 OWS917689 PGO917689 PQK917689 QAG917689 QKC917689 QTY917689 RDU917689 RNQ917689 RXM917689 SHI917689 SRE917689 TBA917689 TKW917689 TUS917689 UEO917689 UOK917689 UYG917689 VIC917689 VRY917689 WBU917689 WLQ917689 WVM917689 E983225 JA983225 SW983225 ACS983225 AMO983225 AWK983225 BGG983225 BQC983225 BZY983225 CJU983225 CTQ983225 DDM983225 DNI983225 DXE983225 EHA983225 EQW983225 FAS983225 FKO983225 FUK983225 GEG983225 GOC983225 GXY983225 HHU983225 HRQ983225 IBM983225 ILI983225 IVE983225 JFA983225 JOW983225 JYS983225 KIO983225 KSK983225 LCG983225 LMC983225 LVY983225 MFU983225 MPQ983225 MZM983225 NJI983225 NTE983225 ODA983225 OMW983225 OWS983225 PGO983225 PQK983225 QAG983225 QKC983225 QTY983225 RDU983225 RNQ983225 RXM983225 SHI983225 SRE983225 TBA983225 TKW983225 TUS983225 UEO983225 UOK983225 UYG983225 VIC983225 VRY983225 WBU983225 WLQ983225 WVM983225 E234 JA234 SW234 ACS234 AMO234 AWK234 BGG234 BQC234 BZY234 CJU234 CTQ234 DDM234 DNI234 DXE234 EHA234 EQW234 FAS234 FKO234 FUK234 GEG234 GOC234 GXY234 HHU234 HRQ234 IBM234 ILI234 IVE234 JFA234 JOW234 JYS234 KIO234 KSK234 LCG234 LMC234 LVY234 MFU234 MPQ234 MZM234 NJI234 NTE234 ODA234 OMW234 OWS234 PGO234 PQK234 QAG234 QKC234 QTY234 RDU234 RNQ234 RXM234 SHI234 SRE234 TBA234 TKW234 TUS234 UEO234 UOK234 UYG234 VIC234 VRY234 WBU234 WLQ234 WVM234 E65770 JA65770 SW65770 ACS65770 AMO65770 AWK65770 BGG65770 BQC65770 BZY65770 CJU65770 CTQ65770 DDM65770 DNI65770 DXE65770 EHA65770 EQW65770 FAS65770 FKO65770 FUK65770 GEG65770 GOC65770 GXY65770 HHU65770 HRQ65770 IBM65770 ILI65770 IVE65770 JFA65770 JOW65770 JYS65770 KIO65770 KSK65770 LCG65770 LMC65770 LVY65770 MFU65770 MPQ65770 MZM65770 NJI65770 NTE65770 ODA65770 OMW65770 OWS65770 PGO65770 PQK65770 QAG65770 QKC65770 QTY65770 RDU65770 RNQ65770 RXM65770 SHI65770 SRE65770 TBA65770 TKW65770 TUS65770 UEO65770 UOK65770 UYG65770 VIC65770 VRY65770 WBU65770 WLQ65770 WVM65770 E131306 JA131306 SW131306 ACS131306 AMO131306 AWK131306 BGG131306 BQC131306 BZY131306 CJU131306 CTQ131306 DDM131306 DNI131306 DXE131306 EHA131306 EQW131306 FAS131306 FKO131306 FUK131306 GEG131306 GOC131306 GXY131306 HHU131306 HRQ131306 IBM131306 ILI131306 IVE131306 JFA131306 JOW131306 JYS131306 KIO131306 KSK131306 LCG131306 LMC131306 LVY131306 MFU131306 MPQ131306 MZM131306 NJI131306 NTE131306 ODA131306 OMW131306 OWS131306 PGO131306 PQK131306 QAG131306 QKC131306 QTY131306 RDU131306 RNQ131306 RXM131306 SHI131306 SRE131306 TBA131306 TKW131306 TUS131306 UEO131306 UOK131306 UYG131306 VIC131306 VRY131306 WBU131306 WLQ131306 WVM131306 E196842 JA196842 SW196842 ACS196842 AMO196842 AWK196842 BGG196842 BQC196842 BZY196842 CJU196842 CTQ196842 DDM196842 DNI196842 DXE196842 EHA196842 EQW196842 FAS196842 FKO196842 FUK196842 GEG196842 GOC196842 GXY196842 HHU196842 HRQ196842 IBM196842 ILI196842 IVE196842 JFA196842 JOW196842 JYS196842 KIO196842 KSK196842 LCG196842 LMC196842 LVY196842 MFU196842 MPQ196842 MZM196842 NJI196842 NTE196842 ODA196842 OMW196842 OWS196842 PGO196842 PQK196842 QAG196842 QKC196842 QTY196842 RDU196842 RNQ196842 RXM196842 SHI196842 SRE196842 TBA196842 TKW196842 TUS196842 UEO196842 UOK196842 UYG196842 VIC196842 VRY196842 WBU196842 WLQ196842 WVM196842 E262378 JA262378 SW262378 ACS262378 AMO262378 AWK262378 BGG262378 BQC262378 BZY262378 CJU262378 CTQ262378 DDM262378 DNI262378 DXE262378 EHA262378 EQW262378 FAS262378 FKO262378 FUK262378 GEG262378 GOC262378 GXY262378 HHU262378 HRQ262378 IBM262378 ILI262378 IVE262378 JFA262378 JOW262378 JYS262378 KIO262378 KSK262378 LCG262378 LMC262378 LVY262378 MFU262378 MPQ262378 MZM262378 NJI262378 NTE262378 ODA262378 OMW262378 OWS262378 PGO262378 PQK262378 QAG262378 QKC262378 QTY262378 RDU262378 RNQ262378 RXM262378 SHI262378 SRE262378 TBA262378 TKW262378 TUS262378 UEO262378 UOK262378 UYG262378 VIC262378 VRY262378 WBU262378 WLQ262378 WVM262378 E327914 JA327914 SW327914 ACS327914 AMO327914 AWK327914 BGG327914 BQC327914 BZY327914 CJU327914 CTQ327914 DDM327914 DNI327914 DXE327914 EHA327914 EQW327914 FAS327914 FKO327914 FUK327914 GEG327914 GOC327914 GXY327914 HHU327914 HRQ327914 IBM327914 ILI327914 IVE327914 JFA327914 JOW327914 JYS327914 KIO327914 KSK327914 LCG327914 LMC327914 LVY327914 MFU327914 MPQ327914 MZM327914 NJI327914 NTE327914 ODA327914 OMW327914 OWS327914 PGO327914 PQK327914 QAG327914 QKC327914 QTY327914 RDU327914 RNQ327914 RXM327914 SHI327914 SRE327914 TBA327914 TKW327914 TUS327914 UEO327914 UOK327914 UYG327914 VIC327914 VRY327914 WBU327914 WLQ327914 WVM327914 E393450 JA393450 SW393450 ACS393450 AMO393450 AWK393450 BGG393450 BQC393450 BZY393450 CJU393450 CTQ393450 DDM393450 DNI393450 DXE393450 EHA393450 EQW393450 FAS393450 FKO393450 FUK393450 GEG393450 GOC393450 GXY393450 HHU393450 HRQ393450 IBM393450 ILI393450 IVE393450 JFA393450 JOW393450 JYS393450 KIO393450 KSK393450 LCG393450 LMC393450 LVY393450 MFU393450 MPQ393450 MZM393450 NJI393450 NTE393450 ODA393450 OMW393450 OWS393450 PGO393450 PQK393450 QAG393450 QKC393450 QTY393450 RDU393450 RNQ393450 RXM393450 SHI393450 SRE393450 TBA393450 TKW393450 TUS393450 UEO393450 UOK393450 UYG393450 VIC393450 VRY393450 WBU393450 WLQ393450 WVM393450 E458986 JA458986 SW458986 ACS458986 AMO458986 AWK458986 BGG458986 BQC458986 BZY458986 CJU458986 CTQ458986 DDM458986 DNI458986 DXE458986 EHA458986 EQW458986 FAS458986 FKO458986 FUK458986 GEG458986 GOC458986 GXY458986 HHU458986 HRQ458986 IBM458986 ILI458986 IVE458986 JFA458986 JOW458986 JYS458986 KIO458986 KSK458986 LCG458986 LMC458986 LVY458986 MFU458986 MPQ458986 MZM458986 NJI458986 NTE458986 ODA458986 OMW458986 OWS458986 PGO458986 PQK458986 QAG458986 QKC458986 QTY458986 RDU458986 RNQ458986 RXM458986 SHI458986 SRE458986 TBA458986 TKW458986 TUS458986 UEO458986 UOK458986 UYG458986 VIC458986 VRY458986 WBU458986 WLQ458986 WVM458986 E524522 JA524522 SW524522 ACS524522 AMO524522 AWK524522 BGG524522 BQC524522 BZY524522 CJU524522 CTQ524522 DDM524522 DNI524522 DXE524522 EHA524522 EQW524522 FAS524522 FKO524522 FUK524522 GEG524522 GOC524522 GXY524522 HHU524522 HRQ524522 IBM524522 ILI524522 IVE524522 JFA524522 JOW524522 JYS524522 KIO524522 KSK524522 LCG524522 LMC524522 LVY524522 MFU524522 MPQ524522 MZM524522 NJI524522 NTE524522 ODA524522 OMW524522 OWS524522 PGO524522 PQK524522 QAG524522 QKC524522 QTY524522 RDU524522 RNQ524522 RXM524522 SHI524522 SRE524522 TBA524522 TKW524522 TUS524522 UEO524522 UOK524522 UYG524522 VIC524522 VRY524522 WBU524522 WLQ524522 WVM524522 E590058 JA590058 SW590058 ACS590058 AMO590058 AWK590058 BGG590058 BQC590058 BZY590058 CJU590058 CTQ590058 DDM590058 DNI590058 DXE590058 EHA590058 EQW590058 FAS590058 FKO590058 FUK590058 GEG590058 GOC590058 GXY590058 HHU590058 HRQ590058 IBM590058 ILI590058 IVE590058 JFA590058 JOW590058 JYS590058 KIO590058 KSK590058 LCG590058 LMC590058 LVY590058 MFU590058 MPQ590058 MZM590058 NJI590058 NTE590058 ODA590058 OMW590058 OWS590058 PGO590058 PQK590058 QAG590058 QKC590058 QTY590058 RDU590058 RNQ590058 RXM590058 SHI590058 SRE590058 TBA590058 TKW590058 TUS590058 UEO590058 UOK590058 UYG590058 VIC590058 VRY590058 WBU590058 WLQ590058 WVM590058 E655594 JA655594 SW655594 ACS655594 AMO655594 AWK655594 BGG655594 BQC655594 BZY655594 CJU655594 CTQ655594 DDM655594 DNI655594 DXE655594 EHA655594 EQW655594 FAS655594 FKO655594 FUK655594 GEG655594 GOC655594 GXY655594 HHU655594 HRQ655594 IBM655594 ILI655594 IVE655594 JFA655594 JOW655594 JYS655594 KIO655594 KSK655594 LCG655594 LMC655594 LVY655594 MFU655594 MPQ655594 MZM655594 NJI655594 NTE655594 ODA655594 OMW655594 OWS655594 PGO655594 PQK655594 QAG655594 QKC655594 QTY655594 RDU655594 RNQ655594 RXM655594 SHI655594 SRE655594 TBA655594 TKW655594 TUS655594 UEO655594 UOK655594 UYG655594 VIC655594 VRY655594 WBU655594 WLQ655594 WVM655594 E721130 JA721130 SW721130 ACS721130 AMO721130 AWK721130 BGG721130 BQC721130 BZY721130 CJU721130 CTQ721130 DDM721130 DNI721130 DXE721130 EHA721130 EQW721130 FAS721130 FKO721130 FUK721130 GEG721130 GOC721130 GXY721130 HHU721130 HRQ721130 IBM721130 ILI721130 IVE721130 JFA721130 JOW721130 JYS721130 KIO721130 KSK721130 LCG721130 LMC721130 LVY721130 MFU721130 MPQ721130 MZM721130 NJI721130 NTE721130 ODA721130 OMW721130 OWS721130 PGO721130 PQK721130 QAG721130 QKC721130 QTY721130 RDU721130 RNQ721130 RXM721130 SHI721130 SRE721130 TBA721130 TKW721130 TUS721130 UEO721130 UOK721130 UYG721130 VIC721130 VRY721130 WBU721130 WLQ721130 WVM721130 E786666 JA786666 SW786666 ACS786666 AMO786666 AWK786666 BGG786666 BQC786666 BZY786666 CJU786666 CTQ786666 DDM786666 DNI786666 DXE786666 EHA786666 EQW786666 FAS786666 FKO786666 FUK786666 GEG786666 GOC786666 GXY786666 HHU786666 HRQ786666 IBM786666 ILI786666 IVE786666 JFA786666 JOW786666 JYS786666 KIO786666 KSK786666 LCG786666 LMC786666 LVY786666 MFU786666 MPQ786666 MZM786666 NJI786666 NTE786666 ODA786666 OMW786666 OWS786666 PGO786666 PQK786666 QAG786666 QKC786666 QTY786666 RDU786666 RNQ786666 RXM786666 SHI786666 SRE786666 TBA786666 TKW786666 TUS786666 UEO786666 UOK786666 UYG786666 VIC786666 VRY786666 WBU786666 WLQ786666 WVM786666 E852202 JA852202 SW852202 ACS852202 AMO852202 AWK852202 BGG852202 BQC852202 BZY852202 CJU852202 CTQ852202 DDM852202 DNI852202 DXE852202 EHA852202 EQW852202 FAS852202 FKO852202 FUK852202 GEG852202 GOC852202 GXY852202 HHU852202 HRQ852202 IBM852202 ILI852202 IVE852202 JFA852202 JOW852202 JYS852202 KIO852202 KSK852202 LCG852202 LMC852202 LVY852202 MFU852202 MPQ852202 MZM852202 NJI852202 NTE852202 ODA852202 OMW852202 OWS852202 PGO852202 PQK852202 QAG852202 QKC852202 QTY852202 RDU852202 RNQ852202 RXM852202 SHI852202 SRE852202 TBA852202 TKW852202 TUS852202 UEO852202 UOK852202 UYG852202 VIC852202 VRY852202 WBU852202 WLQ852202 WVM852202 E917738 JA917738 SW917738 ACS917738 AMO917738 AWK917738 BGG917738 BQC917738 BZY917738 CJU917738 CTQ917738 DDM917738 DNI917738 DXE917738 EHA917738 EQW917738 FAS917738 FKO917738 FUK917738 GEG917738 GOC917738 GXY917738 HHU917738 HRQ917738 IBM917738 ILI917738 IVE917738 JFA917738 JOW917738 JYS917738 KIO917738 KSK917738 LCG917738 LMC917738 LVY917738 MFU917738 MPQ917738 MZM917738 NJI917738 NTE917738 ODA917738 OMW917738 OWS917738 PGO917738 PQK917738 QAG917738 QKC917738 QTY917738 RDU917738 RNQ917738 RXM917738 SHI917738 SRE917738 TBA917738 TKW917738 TUS917738 UEO917738 UOK917738 UYG917738 VIC917738 VRY917738 WBU917738 WLQ917738 WVM917738 E983274 JA983274 SW983274 ACS983274 AMO983274 AWK983274 BGG983274 BQC983274 BZY983274 CJU983274 CTQ983274 DDM983274 DNI983274 DXE983274 EHA983274 EQW983274 FAS983274 FKO983274 FUK983274 GEG983274 GOC983274 GXY983274 HHU983274 HRQ983274 IBM983274 ILI983274 IVE983274 JFA983274 JOW983274 JYS983274 KIO983274 KSK983274 LCG983274 LMC983274 LVY983274 MFU983274 MPQ983274 MZM983274 NJI983274 NTE983274 ODA983274 OMW983274 OWS983274 PGO983274 PQK983274 QAG983274 QKC983274 QTY983274 RDU983274 RNQ983274 RXM983274 SHI983274 SRE983274 TBA983274 TKW983274 TUS983274 UEO983274 UOK983274 UYG983274 VIC983274 VRY983274 WBU983274 WLQ983274 WVM983274 E201 JA201 SW201 ACS201 AMO201 AWK201 BGG201 BQC201 BZY201 CJU201 CTQ201 DDM201 DNI201 DXE201 EHA201 EQW201 FAS201 FKO201 FUK201 GEG201 GOC201 GXY201 HHU201 HRQ201 IBM201 ILI201 IVE201 JFA201 JOW201 JYS201 KIO201 KSK201 LCG201 LMC201 LVY201 MFU201 MPQ201 MZM201 NJI201 NTE201 ODA201 OMW201 OWS201 PGO201 PQK201 QAG201 QKC201 QTY201 RDU201 RNQ201 RXM201 SHI201 SRE201 TBA201 TKW201 TUS201 UEO201 UOK201 UYG201 VIC201 VRY201 WBU201 WLQ201 WVM201 E65737 JA65737 SW65737 ACS65737 AMO65737 AWK65737 BGG65737 BQC65737 BZY65737 CJU65737 CTQ65737 DDM65737 DNI65737 DXE65737 EHA65737 EQW65737 FAS65737 FKO65737 FUK65737 GEG65737 GOC65737 GXY65737 HHU65737 HRQ65737 IBM65737 ILI65737 IVE65737 JFA65737 JOW65737 JYS65737 KIO65737 KSK65737 LCG65737 LMC65737 LVY65737 MFU65737 MPQ65737 MZM65737 NJI65737 NTE65737 ODA65737 OMW65737 OWS65737 PGO65737 PQK65737 QAG65737 QKC65737 QTY65737 RDU65737 RNQ65737 RXM65737 SHI65737 SRE65737 TBA65737 TKW65737 TUS65737 UEO65737 UOK65737 UYG65737 VIC65737 VRY65737 WBU65737 WLQ65737 WVM65737 E131273 JA131273 SW131273 ACS131273 AMO131273 AWK131273 BGG131273 BQC131273 BZY131273 CJU131273 CTQ131273 DDM131273 DNI131273 DXE131273 EHA131273 EQW131273 FAS131273 FKO131273 FUK131273 GEG131273 GOC131273 GXY131273 HHU131273 HRQ131273 IBM131273 ILI131273 IVE131273 JFA131273 JOW131273 JYS131273 KIO131273 KSK131273 LCG131273 LMC131273 LVY131273 MFU131273 MPQ131273 MZM131273 NJI131273 NTE131273 ODA131273 OMW131273 OWS131273 PGO131273 PQK131273 QAG131273 QKC131273 QTY131273 RDU131273 RNQ131273 RXM131273 SHI131273 SRE131273 TBA131273 TKW131273 TUS131273 UEO131273 UOK131273 UYG131273 VIC131273 VRY131273 WBU131273 WLQ131273 WVM131273 E196809 JA196809 SW196809 ACS196809 AMO196809 AWK196809 BGG196809 BQC196809 BZY196809 CJU196809 CTQ196809 DDM196809 DNI196809 DXE196809 EHA196809 EQW196809 FAS196809 FKO196809 FUK196809 GEG196809 GOC196809 GXY196809 HHU196809 HRQ196809 IBM196809 ILI196809 IVE196809 JFA196809 JOW196809 JYS196809 KIO196809 KSK196809 LCG196809 LMC196809 LVY196809 MFU196809 MPQ196809 MZM196809 NJI196809 NTE196809 ODA196809 OMW196809 OWS196809 PGO196809 PQK196809 QAG196809 QKC196809 QTY196809 RDU196809 RNQ196809 RXM196809 SHI196809 SRE196809 TBA196809 TKW196809 TUS196809 UEO196809 UOK196809 UYG196809 VIC196809 VRY196809 WBU196809 WLQ196809 WVM196809 E262345 JA262345 SW262345 ACS262345 AMO262345 AWK262345 BGG262345 BQC262345 BZY262345 CJU262345 CTQ262345 DDM262345 DNI262345 DXE262345 EHA262345 EQW262345 FAS262345 FKO262345 FUK262345 GEG262345 GOC262345 GXY262345 HHU262345 HRQ262345 IBM262345 ILI262345 IVE262345 JFA262345 JOW262345 JYS262345 KIO262345 KSK262345 LCG262345 LMC262345 LVY262345 MFU262345 MPQ262345 MZM262345 NJI262345 NTE262345 ODA262345 OMW262345 OWS262345 PGO262345 PQK262345 QAG262345 QKC262345 QTY262345 RDU262345 RNQ262345 RXM262345 SHI262345 SRE262345 TBA262345 TKW262345 TUS262345 UEO262345 UOK262345 UYG262345 VIC262345 VRY262345 WBU262345 WLQ262345 WVM262345 E327881 JA327881 SW327881 ACS327881 AMO327881 AWK327881 BGG327881 BQC327881 BZY327881 CJU327881 CTQ327881 DDM327881 DNI327881 DXE327881 EHA327881 EQW327881 FAS327881 FKO327881 FUK327881 GEG327881 GOC327881 GXY327881 HHU327881 HRQ327881 IBM327881 ILI327881 IVE327881 JFA327881 JOW327881 JYS327881 KIO327881 KSK327881 LCG327881 LMC327881 LVY327881 MFU327881 MPQ327881 MZM327881 NJI327881 NTE327881 ODA327881 OMW327881 OWS327881 PGO327881 PQK327881 QAG327881 QKC327881 QTY327881 RDU327881 RNQ327881 RXM327881 SHI327881 SRE327881 TBA327881 TKW327881 TUS327881 UEO327881 UOK327881 UYG327881 VIC327881 VRY327881 WBU327881 WLQ327881 WVM327881 E393417 JA393417 SW393417 ACS393417 AMO393417 AWK393417 BGG393417 BQC393417 BZY393417 CJU393417 CTQ393417 DDM393417 DNI393417 DXE393417 EHA393417 EQW393417 FAS393417 FKO393417 FUK393417 GEG393417 GOC393417 GXY393417 HHU393417 HRQ393417 IBM393417 ILI393417 IVE393417 JFA393417 JOW393417 JYS393417 KIO393417 KSK393417 LCG393417 LMC393417 LVY393417 MFU393417 MPQ393417 MZM393417 NJI393417 NTE393417 ODA393417 OMW393417 OWS393417 PGO393417 PQK393417 QAG393417 QKC393417 QTY393417 RDU393417 RNQ393417 RXM393417 SHI393417 SRE393417 TBA393417 TKW393417 TUS393417 UEO393417 UOK393417 UYG393417 VIC393417 VRY393417 WBU393417 WLQ393417 WVM393417 E458953 JA458953 SW458953 ACS458953 AMO458953 AWK458953 BGG458953 BQC458953 BZY458953 CJU458953 CTQ458953 DDM458953 DNI458953 DXE458953 EHA458953 EQW458953 FAS458953 FKO458953 FUK458953 GEG458953 GOC458953 GXY458953 HHU458953 HRQ458953 IBM458953 ILI458953 IVE458953 JFA458953 JOW458953 JYS458953 KIO458953 KSK458953 LCG458953 LMC458953 LVY458953 MFU458953 MPQ458953 MZM458953 NJI458953 NTE458953 ODA458953 OMW458953 OWS458953 PGO458953 PQK458953 QAG458953 QKC458953 QTY458953 RDU458953 RNQ458953 RXM458953 SHI458953 SRE458953 TBA458953 TKW458953 TUS458953 UEO458953 UOK458953 UYG458953 VIC458953 VRY458953 WBU458953 WLQ458953 WVM458953 E524489 JA524489 SW524489 ACS524489 AMO524489 AWK524489 BGG524489 BQC524489 BZY524489 CJU524489 CTQ524489 DDM524489 DNI524489 DXE524489 EHA524489 EQW524489 FAS524489 FKO524489 FUK524489 GEG524489 GOC524489 GXY524489 HHU524489 HRQ524489 IBM524489 ILI524489 IVE524489 JFA524489 JOW524489 JYS524489 KIO524489 KSK524489 LCG524489 LMC524489 LVY524489 MFU524489 MPQ524489 MZM524489 NJI524489 NTE524489 ODA524489 OMW524489 OWS524489 PGO524489 PQK524489 QAG524489 QKC524489 QTY524489 RDU524489 RNQ524489 RXM524489 SHI524489 SRE524489 TBA524489 TKW524489 TUS524489 UEO524489 UOK524489 UYG524489 VIC524489 VRY524489 WBU524489 WLQ524489 WVM524489 E590025 JA590025 SW590025 ACS590025 AMO590025 AWK590025 BGG590025 BQC590025 BZY590025 CJU590025 CTQ590025 DDM590025 DNI590025 DXE590025 EHA590025 EQW590025 FAS590025 FKO590025 FUK590025 GEG590025 GOC590025 GXY590025 HHU590025 HRQ590025 IBM590025 ILI590025 IVE590025 JFA590025 JOW590025 JYS590025 KIO590025 KSK590025 LCG590025 LMC590025 LVY590025 MFU590025 MPQ590025 MZM590025 NJI590025 NTE590025 ODA590025 OMW590025 OWS590025 PGO590025 PQK590025 QAG590025 QKC590025 QTY590025 RDU590025 RNQ590025 RXM590025 SHI590025 SRE590025 TBA590025 TKW590025 TUS590025 UEO590025 UOK590025 UYG590025 VIC590025 VRY590025 WBU590025 WLQ590025 WVM590025 E655561 JA655561 SW655561 ACS655561 AMO655561 AWK655561 BGG655561 BQC655561 BZY655561 CJU655561 CTQ655561 DDM655561 DNI655561 DXE655561 EHA655561 EQW655561 FAS655561 FKO655561 FUK655561 GEG655561 GOC655561 GXY655561 HHU655561 HRQ655561 IBM655561 ILI655561 IVE655561 JFA655561 JOW655561 JYS655561 KIO655561 KSK655561 LCG655561 LMC655561 LVY655561 MFU655561 MPQ655561 MZM655561 NJI655561 NTE655561 ODA655561 OMW655561 OWS655561 PGO655561 PQK655561 QAG655561 QKC655561 QTY655561 RDU655561 RNQ655561 RXM655561 SHI655561 SRE655561 TBA655561 TKW655561 TUS655561 UEO655561 UOK655561 UYG655561 VIC655561 VRY655561 WBU655561 WLQ655561 WVM655561 E721097 JA721097 SW721097 ACS721097 AMO721097 AWK721097 BGG721097 BQC721097 BZY721097 CJU721097 CTQ721097 DDM721097 DNI721097 DXE721097 EHA721097 EQW721097 FAS721097 FKO721097 FUK721097 GEG721097 GOC721097 GXY721097 HHU721097 HRQ721097 IBM721097 ILI721097 IVE721097 JFA721097 JOW721097 JYS721097 KIO721097 KSK721097 LCG721097 LMC721097 LVY721097 MFU721097 MPQ721097 MZM721097 NJI721097 NTE721097 ODA721097 OMW721097 OWS721097 PGO721097 PQK721097 QAG721097 QKC721097 QTY721097 RDU721097 RNQ721097 RXM721097 SHI721097 SRE721097 TBA721097 TKW721097 TUS721097 UEO721097 UOK721097 UYG721097 VIC721097 VRY721097 WBU721097 WLQ721097 WVM721097 E786633 JA786633 SW786633 ACS786633 AMO786633 AWK786633 BGG786633 BQC786633 BZY786633 CJU786633 CTQ786633 DDM786633 DNI786633 DXE786633 EHA786633 EQW786633 FAS786633 FKO786633 FUK786633 GEG786633 GOC786633 GXY786633 HHU786633 HRQ786633 IBM786633 ILI786633 IVE786633 JFA786633 JOW786633 JYS786633 KIO786633 KSK786633 LCG786633 LMC786633 LVY786633 MFU786633 MPQ786633 MZM786633 NJI786633 NTE786633 ODA786633 OMW786633 OWS786633 PGO786633 PQK786633 QAG786633 QKC786633 QTY786633 RDU786633 RNQ786633 RXM786633 SHI786633 SRE786633 TBA786633 TKW786633 TUS786633 UEO786633 UOK786633 UYG786633 VIC786633 VRY786633 WBU786633 WLQ786633 WVM786633 E852169 JA852169 SW852169 ACS852169 AMO852169 AWK852169 BGG852169 BQC852169 BZY852169 CJU852169 CTQ852169 DDM852169 DNI852169 DXE852169 EHA852169 EQW852169 FAS852169 FKO852169 FUK852169 GEG852169 GOC852169 GXY852169 HHU852169 HRQ852169 IBM852169 ILI852169 IVE852169 JFA852169 JOW852169 JYS852169 KIO852169 KSK852169 LCG852169 LMC852169 LVY852169 MFU852169 MPQ852169 MZM852169 NJI852169 NTE852169 ODA852169 OMW852169 OWS852169 PGO852169 PQK852169 QAG852169 QKC852169 QTY852169 RDU852169 RNQ852169 RXM852169 SHI852169 SRE852169 TBA852169 TKW852169 TUS852169 UEO852169 UOK852169 UYG852169 VIC852169 VRY852169 WBU852169 WLQ852169 WVM852169 E917705 JA917705 SW917705 ACS917705 AMO917705 AWK917705 BGG917705 BQC917705 BZY917705 CJU917705 CTQ917705 DDM917705 DNI917705 DXE917705 EHA917705 EQW917705 FAS917705 FKO917705 FUK917705 GEG917705 GOC917705 GXY917705 HHU917705 HRQ917705 IBM917705 ILI917705 IVE917705 JFA917705 JOW917705 JYS917705 KIO917705 KSK917705 LCG917705 LMC917705 LVY917705 MFU917705 MPQ917705 MZM917705 NJI917705 NTE917705 ODA917705 OMW917705 OWS917705 PGO917705 PQK917705 QAG917705 QKC917705 QTY917705 RDU917705 RNQ917705 RXM917705 SHI917705 SRE917705 TBA917705 TKW917705 TUS917705 UEO917705 UOK917705 UYG917705 VIC917705 VRY917705 WBU917705 WLQ917705 WVM917705 E983241 JA983241 SW983241 ACS983241 AMO983241 AWK983241 BGG983241 BQC983241 BZY983241 CJU983241 CTQ983241 DDM983241 DNI983241 DXE983241 EHA983241 EQW983241 FAS983241 FKO983241 FUK983241 GEG983241 GOC983241 GXY983241 HHU983241 HRQ983241 IBM983241 ILI983241 IVE983241 JFA983241 JOW983241 JYS983241 KIO983241 KSK983241 LCG983241 LMC983241 LVY983241 MFU983241 MPQ983241 MZM983241 NJI983241 NTE983241 ODA983241 OMW983241 OWS983241 PGO983241 PQK983241 QAG983241 QKC983241 QTY983241 RDU983241 RNQ983241 RXM983241 SHI983241 SRE983241 TBA983241 TKW983241 TUS983241 UEO983241 UOK983241 UYG983241 VIC983241 VRY983241 WBU983241 WLQ983241 WVM983241 E165 JA165 SW165 ACS165 AMO165 AWK165 BGG165 BQC165 BZY165 CJU165 CTQ165 DDM165 DNI165 DXE165 EHA165 EQW165 FAS165 FKO165 FUK165 GEG165 GOC165 GXY165 HHU165 HRQ165 IBM165 ILI165 IVE165 JFA165 JOW165 JYS165 KIO165 KSK165 LCG165 LMC165 LVY165 MFU165 MPQ165 MZM165 NJI165 NTE165 ODA165 OMW165 OWS165 PGO165 PQK165 QAG165 QKC165 QTY165 RDU165 RNQ165 RXM165 SHI165 SRE165 TBA165 TKW165 TUS165 UEO165 UOK165 UYG165 VIC165 VRY165 WBU165 WLQ165 WVM165 E65701 JA65701 SW65701 ACS65701 AMO65701 AWK65701 BGG65701 BQC65701 BZY65701 CJU65701 CTQ65701 DDM65701 DNI65701 DXE65701 EHA65701 EQW65701 FAS65701 FKO65701 FUK65701 GEG65701 GOC65701 GXY65701 HHU65701 HRQ65701 IBM65701 ILI65701 IVE65701 JFA65701 JOW65701 JYS65701 KIO65701 KSK65701 LCG65701 LMC65701 LVY65701 MFU65701 MPQ65701 MZM65701 NJI65701 NTE65701 ODA65701 OMW65701 OWS65701 PGO65701 PQK65701 QAG65701 QKC65701 QTY65701 RDU65701 RNQ65701 RXM65701 SHI65701 SRE65701 TBA65701 TKW65701 TUS65701 UEO65701 UOK65701 UYG65701 VIC65701 VRY65701 WBU65701 WLQ65701 WVM65701 E131237 JA131237 SW131237 ACS131237 AMO131237 AWK131237 BGG131237 BQC131237 BZY131237 CJU131237 CTQ131237 DDM131237 DNI131237 DXE131237 EHA131237 EQW131237 FAS131237 FKO131237 FUK131237 GEG131237 GOC131237 GXY131237 HHU131237 HRQ131237 IBM131237 ILI131237 IVE131237 JFA131237 JOW131237 JYS131237 KIO131237 KSK131237 LCG131237 LMC131237 LVY131237 MFU131237 MPQ131237 MZM131237 NJI131237 NTE131237 ODA131237 OMW131237 OWS131237 PGO131237 PQK131237 QAG131237 QKC131237 QTY131237 RDU131237 RNQ131237 RXM131237 SHI131237 SRE131237 TBA131237 TKW131237 TUS131237 UEO131237 UOK131237 UYG131237 VIC131237 VRY131237 WBU131237 WLQ131237 WVM131237 E196773 JA196773 SW196773 ACS196773 AMO196773 AWK196773 BGG196773 BQC196773 BZY196773 CJU196773 CTQ196773 DDM196773 DNI196773 DXE196773 EHA196773 EQW196773 FAS196773 FKO196773 FUK196773 GEG196773 GOC196773 GXY196773 HHU196773 HRQ196773 IBM196773 ILI196773 IVE196773 JFA196773 JOW196773 JYS196773 KIO196773 KSK196773 LCG196773 LMC196773 LVY196773 MFU196773 MPQ196773 MZM196773 NJI196773 NTE196773 ODA196773 OMW196773 OWS196773 PGO196773 PQK196773 QAG196773 QKC196773 QTY196773 RDU196773 RNQ196773 RXM196773 SHI196773 SRE196773 TBA196773 TKW196773 TUS196773 UEO196773 UOK196773 UYG196773 VIC196773 VRY196773 WBU196773 WLQ196773 WVM196773 E262309 JA262309 SW262309 ACS262309 AMO262309 AWK262309 BGG262309 BQC262309 BZY262309 CJU262309 CTQ262309 DDM262309 DNI262309 DXE262309 EHA262309 EQW262309 FAS262309 FKO262309 FUK262309 GEG262309 GOC262309 GXY262309 HHU262309 HRQ262309 IBM262309 ILI262309 IVE262309 JFA262309 JOW262309 JYS262309 KIO262309 KSK262309 LCG262309 LMC262309 LVY262309 MFU262309 MPQ262309 MZM262309 NJI262309 NTE262309 ODA262309 OMW262309 OWS262309 PGO262309 PQK262309 QAG262309 QKC262309 QTY262309 RDU262309 RNQ262309 RXM262309 SHI262309 SRE262309 TBA262309 TKW262309 TUS262309 UEO262309 UOK262309 UYG262309 VIC262309 VRY262309 WBU262309 WLQ262309 WVM262309 E327845 JA327845 SW327845 ACS327845 AMO327845 AWK327845 BGG327845 BQC327845 BZY327845 CJU327845 CTQ327845 DDM327845 DNI327845 DXE327845 EHA327845 EQW327845 FAS327845 FKO327845 FUK327845 GEG327845 GOC327845 GXY327845 HHU327845 HRQ327845 IBM327845 ILI327845 IVE327845 JFA327845 JOW327845 JYS327845 KIO327845 KSK327845 LCG327845 LMC327845 LVY327845 MFU327845 MPQ327845 MZM327845 NJI327845 NTE327845 ODA327845 OMW327845 OWS327845 PGO327845 PQK327845 QAG327845 QKC327845 QTY327845 RDU327845 RNQ327845 RXM327845 SHI327845 SRE327845 TBA327845 TKW327845 TUS327845 UEO327845 UOK327845 UYG327845 VIC327845 VRY327845 WBU327845 WLQ327845 WVM327845 E393381 JA393381 SW393381 ACS393381 AMO393381 AWK393381 BGG393381 BQC393381 BZY393381 CJU393381 CTQ393381 DDM393381 DNI393381 DXE393381 EHA393381 EQW393381 FAS393381 FKO393381 FUK393381 GEG393381 GOC393381 GXY393381 HHU393381 HRQ393381 IBM393381 ILI393381 IVE393381 JFA393381 JOW393381 JYS393381 KIO393381 KSK393381 LCG393381 LMC393381 LVY393381 MFU393381 MPQ393381 MZM393381 NJI393381 NTE393381 ODA393381 OMW393381 OWS393381 PGO393381 PQK393381 QAG393381 QKC393381 QTY393381 RDU393381 RNQ393381 RXM393381 SHI393381 SRE393381 TBA393381 TKW393381 TUS393381 UEO393381 UOK393381 UYG393381 VIC393381 VRY393381 WBU393381 WLQ393381 WVM393381 E458917 JA458917 SW458917 ACS458917 AMO458917 AWK458917 BGG458917 BQC458917 BZY458917 CJU458917 CTQ458917 DDM458917 DNI458917 DXE458917 EHA458917 EQW458917 FAS458917 FKO458917 FUK458917 GEG458917 GOC458917 GXY458917 HHU458917 HRQ458917 IBM458917 ILI458917 IVE458917 JFA458917 JOW458917 JYS458917 KIO458917 KSK458917 LCG458917 LMC458917 LVY458917 MFU458917 MPQ458917 MZM458917 NJI458917 NTE458917 ODA458917 OMW458917 OWS458917 PGO458917 PQK458917 QAG458917 QKC458917 QTY458917 RDU458917 RNQ458917 RXM458917 SHI458917 SRE458917 TBA458917 TKW458917 TUS458917 UEO458917 UOK458917 UYG458917 VIC458917 VRY458917 WBU458917 WLQ458917 WVM458917 E524453 JA524453 SW524453 ACS524453 AMO524453 AWK524453 BGG524453 BQC524453 BZY524453 CJU524453 CTQ524453 DDM524453 DNI524453 DXE524453 EHA524453 EQW524453 FAS524453 FKO524453 FUK524453 GEG524453 GOC524453 GXY524453 HHU524453 HRQ524453 IBM524453 ILI524453 IVE524453 JFA524453 JOW524453 JYS524453 KIO524453 KSK524453 LCG524453 LMC524453 LVY524453 MFU524453 MPQ524453 MZM524453 NJI524453 NTE524453 ODA524453 OMW524453 OWS524453 PGO524453 PQK524453 QAG524453 QKC524453 QTY524453 RDU524453 RNQ524453 RXM524453 SHI524453 SRE524453 TBA524453 TKW524453 TUS524453 UEO524453 UOK524453 UYG524453 VIC524453 VRY524453 WBU524453 WLQ524453 WVM524453 E589989 JA589989 SW589989 ACS589989 AMO589989 AWK589989 BGG589989 BQC589989 BZY589989 CJU589989 CTQ589989 DDM589989 DNI589989 DXE589989 EHA589989 EQW589989 FAS589989 FKO589989 FUK589989 GEG589989 GOC589989 GXY589989 HHU589989 HRQ589989 IBM589989 ILI589989 IVE589989 JFA589989 JOW589989 JYS589989 KIO589989 KSK589989 LCG589989 LMC589989 LVY589989 MFU589989 MPQ589989 MZM589989 NJI589989 NTE589989 ODA589989 OMW589989 OWS589989 PGO589989 PQK589989 QAG589989 QKC589989 QTY589989 RDU589989 RNQ589989 RXM589989 SHI589989 SRE589989 TBA589989 TKW589989 TUS589989 UEO589989 UOK589989 UYG589989 VIC589989 VRY589989 WBU589989 WLQ589989 WVM589989 E655525 JA655525 SW655525 ACS655525 AMO655525 AWK655525 BGG655525 BQC655525 BZY655525 CJU655525 CTQ655525 DDM655525 DNI655525 DXE655525 EHA655525 EQW655525 FAS655525 FKO655525 FUK655525 GEG655525 GOC655525 GXY655525 HHU655525 HRQ655525 IBM655525 ILI655525 IVE655525 JFA655525 JOW655525 JYS655525 KIO655525 KSK655525 LCG655525 LMC655525 LVY655525 MFU655525 MPQ655525 MZM655525 NJI655525 NTE655525 ODA655525 OMW655525 OWS655525 PGO655525 PQK655525 QAG655525 QKC655525 QTY655525 RDU655525 RNQ655525 RXM655525 SHI655525 SRE655525 TBA655525 TKW655525 TUS655525 UEO655525 UOK655525 UYG655525 VIC655525 VRY655525 WBU655525 WLQ655525 WVM655525 E721061 JA721061 SW721061 ACS721061 AMO721061 AWK721061 BGG721061 BQC721061 BZY721061 CJU721061 CTQ721061 DDM721061 DNI721061 DXE721061 EHA721061 EQW721061 FAS721061 FKO721061 FUK721061 GEG721061 GOC721061 GXY721061 HHU721061 HRQ721061 IBM721061 ILI721061 IVE721061 JFA721061 JOW721061 JYS721061 KIO721061 KSK721061 LCG721061 LMC721061 LVY721061 MFU721061 MPQ721061 MZM721061 NJI721061 NTE721061 ODA721061 OMW721061 OWS721061 PGO721061 PQK721061 QAG721061 QKC721061 QTY721061 RDU721061 RNQ721061 RXM721061 SHI721061 SRE721061 TBA721061 TKW721061 TUS721061 UEO721061 UOK721061 UYG721061 VIC721061 VRY721061 WBU721061 WLQ721061 WVM721061 E786597 JA786597 SW786597 ACS786597 AMO786597 AWK786597 BGG786597 BQC786597 BZY786597 CJU786597 CTQ786597 DDM786597 DNI786597 DXE786597 EHA786597 EQW786597 FAS786597 FKO786597 FUK786597 GEG786597 GOC786597 GXY786597 HHU786597 HRQ786597 IBM786597 ILI786597 IVE786597 JFA786597 JOW786597 JYS786597 KIO786597 KSK786597 LCG786597 LMC786597 LVY786597 MFU786597 MPQ786597 MZM786597 NJI786597 NTE786597 ODA786597 OMW786597 OWS786597 PGO786597 PQK786597 QAG786597 QKC786597 QTY786597 RDU786597 RNQ786597 RXM786597 SHI786597 SRE786597 TBA786597 TKW786597 TUS786597 UEO786597 UOK786597 UYG786597 VIC786597 VRY786597 WBU786597 WLQ786597 WVM786597 E852133 JA852133 SW852133 ACS852133 AMO852133 AWK852133 BGG852133 BQC852133 BZY852133 CJU852133 CTQ852133 DDM852133 DNI852133 DXE852133 EHA852133 EQW852133 FAS852133 FKO852133 FUK852133 GEG852133 GOC852133 GXY852133 HHU852133 HRQ852133 IBM852133 ILI852133 IVE852133 JFA852133 JOW852133 JYS852133 KIO852133 KSK852133 LCG852133 LMC852133 LVY852133 MFU852133 MPQ852133 MZM852133 NJI852133 NTE852133 ODA852133 OMW852133 OWS852133 PGO852133 PQK852133 QAG852133 QKC852133 QTY852133 RDU852133 RNQ852133 RXM852133 SHI852133 SRE852133 TBA852133 TKW852133 TUS852133 UEO852133 UOK852133 UYG852133 VIC852133 VRY852133 WBU852133 WLQ852133 WVM852133 E917669 JA917669 SW917669 ACS917669 AMO917669 AWK917669 BGG917669 BQC917669 BZY917669 CJU917669 CTQ917669 DDM917669 DNI917669 DXE917669 EHA917669 EQW917669 FAS917669 FKO917669 FUK917669 GEG917669 GOC917669 GXY917669 HHU917669 HRQ917669 IBM917669 ILI917669 IVE917669 JFA917669 JOW917669 JYS917669 KIO917669 KSK917669 LCG917669 LMC917669 LVY917669 MFU917669 MPQ917669 MZM917669 NJI917669 NTE917669 ODA917669 OMW917669 OWS917669 PGO917669 PQK917669 QAG917669 QKC917669 QTY917669 RDU917669 RNQ917669 RXM917669 SHI917669 SRE917669 TBA917669 TKW917669 TUS917669 UEO917669 UOK917669 UYG917669 VIC917669 VRY917669 WBU917669 WLQ917669 WVM917669 E983205 JA983205 SW983205 ACS983205 AMO983205 AWK983205 BGG983205 BQC983205 BZY983205 CJU983205 CTQ983205 DDM983205 DNI983205 DXE983205 EHA983205 EQW983205 FAS983205 FKO983205 FUK983205 GEG983205 GOC983205 GXY983205 HHU983205 HRQ983205 IBM983205 ILI983205 IVE983205 JFA983205 JOW983205 JYS983205 KIO983205 KSK983205 LCG983205 LMC983205 LVY983205 MFU983205 MPQ983205 MZM983205 NJI983205 NTE983205 ODA983205 OMW983205 OWS983205 PGO983205 PQK983205 QAG983205 QKC983205 QTY983205 RDU983205 RNQ983205 RXM983205 SHI983205 SRE983205 TBA983205 TKW983205 TUS983205 UEO983205 UOK983205 UYG983205 VIC983205 VRY983205 WBU983205 WLQ983205 WVM983205 E152 JA152 SW152 ACS152 AMO152 AWK152 BGG152 BQC152 BZY152 CJU152 CTQ152 DDM152 DNI152 DXE152 EHA152 EQW152 FAS152 FKO152 FUK152 GEG152 GOC152 GXY152 HHU152 HRQ152 IBM152 ILI152 IVE152 JFA152 JOW152 JYS152 KIO152 KSK152 LCG152 LMC152 LVY152 MFU152 MPQ152 MZM152 NJI152 NTE152 ODA152 OMW152 OWS152 PGO152 PQK152 QAG152 QKC152 QTY152 RDU152 RNQ152 RXM152 SHI152 SRE152 TBA152 TKW152 TUS152 UEO152 UOK152 UYG152 VIC152 VRY152 WBU152 WLQ152 WVM152 E65688 JA65688 SW65688 ACS65688 AMO65688 AWK65688 BGG65688 BQC65688 BZY65688 CJU65688 CTQ65688 DDM65688 DNI65688 DXE65688 EHA65688 EQW65688 FAS65688 FKO65688 FUK65688 GEG65688 GOC65688 GXY65688 HHU65688 HRQ65688 IBM65688 ILI65688 IVE65688 JFA65688 JOW65688 JYS65688 KIO65688 KSK65688 LCG65688 LMC65688 LVY65688 MFU65688 MPQ65688 MZM65688 NJI65688 NTE65688 ODA65688 OMW65688 OWS65688 PGO65688 PQK65688 QAG65688 QKC65688 QTY65688 RDU65688 RNQ65688 RXM65688 SHI65688 SRE65688 TBA65688 TKW65688 TUS65688 UEO65688 UOK65688 UYG65688 VIC65688 VRY65688 WBU65688 WLQ65688 WVM65688 E131224 JA131224 SW131224 ACS131224 AMO131224 AWK131224 BGG131224 BQC131224 BZY131224 CJU131224 CTQ131224 DDM131224 DNI131224 DXE131224 EHA131224 EQW131224 FAS131224 FKO131224 FUK131224 GEG131224 GOC131224 GXY131224 HHU131224 HRQ131224 IBM131224 ILI131224 IVE131224 JFA131224 JOW131224 JYS131224 KIO131224 KSK131224 LCG131224 LMC131224 LVY131224 MFU131224 MPQ131224 MZM131224 NJI131224 NTE131224 ODA131224 OMW131224 OWS131224 PGO131224 PQK131224 QAG131224 QKC131224 QTY131224 RDU131224 RNQ131224 RXM131224 SHI131224 SRE131224 TBA131224 TKW131224 TUS131224 UEO131224 UOK131224 UYG131224 VIC131224 VRY131224 WBU131224 WLQ131224 WVM131224 E196760 JA196760 SW196760 ACS196760 AMO196760 AWK196760 BGG196760 BQC196760 BZY196760 CJU196760 CTQ196760 DDM196760 DNI196760 DXE196760 EHA196760 EQW196760 FAS196760 FKO196760 FUK196760 GEG196760 GOC196760 GXY196760 HHU196760 HRQ196760 IBM196760 ILI196760 IVE196760 JFA196760 JOW196760 JYS196760 KIO196760 KSK196760 LCG196760 LMC196760 LVY196760 MFU196760 MPQ196760 MZM196760 NJI196760 NTE196760 ODA196760 OMW196760 OWS196760 PGO196760 PQK196760 QAG196760 QKC196760 QTY196760 RDU196760 RNQ196760 RXM196760 SHI196760 SRE196760 TBA196760 TKW196760 TUS196760 UEO196760 UOK196760 UYG196760 VIC196760 VRY196760 WBU196760 WLQ196760 WVM196760 E262296 JA262296 SW262296 ACS262296 AMO262296 AWK262296 BGG262296 BQC262296 BZY262296 CJU262296 CTQ262296 DDM262296 DNI262296 DXE262296 EHA262296 EQW262296 FAS262296 FKO262296 FUK262296 GEG262296 GOC262296 GXY262296 HHU262296 HRQ262296 IBM262296 ILI262296 IVE262296 JFA262296 JOW262296 JYS262296 KIO262296 KSK262296 LCG262296 LMC262296 LVY262296 MFU262296 MPQ262296 MZM262296 NJI262296 NTE262296 ODA262296 OMW262296 OWS262296 PGO262296 PQK262296 QAG262296 QKC262296 QTY262296 RDU262296 RNQ262296 RXM262296 SHI262296 SRE262296 TBA262296 TKW262296 TUS262296 UEO262296 UOK262296 UYG262296 VIC262296 VRY262296 WBU262296 WLQ262296 WVM262296 E327832 JA327832 SW327832 ACS327832 AMO327832 AWK327832 BGG327832 BQC327832 BZY327832 CJU327832 CTQ327832 DDM327832 DNI327832 DXE327832 EHA327832 EQW327832 FAS327832 FKO327832 FUK327832 GEG327832 GOC327832 GXY327832 HHU327832 HRQ327832 IBM327832 ILI327832 IVE327832 JFA327832 JOW327832 JYS327832 KIO327832 KSK327832 LCG327832 LMC327832 LVY327832 MFU327832 MPQ327832 MZM327832 NJI327832 NTE327832 ODA327832 OMW327832 OWS327832 PGO327832 PQK327832 QAG327832 QKC327832 QTY327832 RDU327832 RNQ327832 RXM327832 SHI327832 SRE327832 TBA327832 TKW327832 TUS327832 UEO327832 UOK327832 UYG327832 VIC327832 VRY327832 WBU327832 WLQ327832 WVM327832 E393368 JA393368 SW393368 ACS393368 AMO393368 AWK393368 BGG393368 BQC393368 BZY393368 CJU393368 CTQ393368 DDM393368 DNI393368 DXE393368 EHA393368 EQW393368 FAS393368 FKO393368 FUK393368 GEG393368 GOC393368 GXY393368 HHU393368 HRQ393368 IBM393368 ILI393368 IVE393368 JFA393368 JOW393368 JYS393368 KIO393368 KSK393368 LCG393368 LMC393368 LVY393368 MFU393368 MPQ393368 MZM393368 NJI393368 NTE393368 ODA393368 OMW393368 OWS393368 PGO393368 PQK393368 QAG393368 QKC393368 QTY393368 RDU393368 RNQ393368 RXM393368 SHI393368 SRE393368 TBA393368 TKW393368 TUS393368 UEO393368 UOK393368 UYG393368 VIC393368 VRY393368 WBU393368 WLQ393368 WVM393368 E458904 JA458904 SW458904 ACS458904 AMO458904 AWK458904 BGG458904 BQC458904 BZY458904 CJU458904 CTQ458904 DDM458904 DNI458904 DXE458904 EHA458904 EQW458904 FAS458904 FKO458904 FUK458904 GEG458904 GOC458904 GXY458904 HHU458904 HRQ458904 IBM458904 ILI458904 IVE458904 JFA458904 JOW458904 JYS458904 KIO458904 KSK458904 LCG458904 LMC458904 LVY458904 MFU458904 MPQ458904 MZM458904 NJI458904 NTE458904 ODA458904 OMW458904 OWS458904 PGO458904 PQK458904 QAG458904 QKC458904 QTY458904 RDU458904 RNQ458904 RXM458904 SHI458904 SRE458904 TBA458904 TKW458904 TUS458904 UEO458904 UOK458904 UYG458904 VIC458904 VRY458904 WBU458904 WLQ458904 WVM458904 E524440 JA524440 SW524440 ACS524440 AMO524440 AWK524440 BGG524440 BQC524440 BZY524440 CJU524440 CTQ524440 DDM524440 DNI524440 DXE524440 EHA524440 EQW524440 FAS524440 FKO524440 FUK524440 GEG524440 GOC524440 GXY524440 HHU524440 HRQ524440 IBM524440 ILI524440 IVE524440 JFA524440 JOW524440 JYS524440 KIO524440 KSK524440 LCG524440 LMC524440 LVY524440 MFU524440 MPQ524440 MZM524440 NJI524440 NTE524440 ODA524440 OMW524440 OWS524440 PGO524440 PQK524440 QAG524440 QKC524440 QTY524440 RDU524440 RNQ524440 RXM524440 SHI524440 SRE524440 TBA524440 TKW524440 TUS524440 UEO524440 UOK524440 UYG524440 VIC524440 VRY524440 WBU524440 WLQ524440 WVM524440 E589976 JA589976 SW589976 ACS589976 AMO589976 AWK589976 BGG589976 BQC589976 BZY589976 CJU589976 CTQ589976 DDM589976 DNI589976 DXE589976 EHA589976 EQW589976 FAS589976 FKO589976 FUK589976 GEG589976 GOC589976 GXY589976 HHU589976 HRQ589976 IBM589976 ILI589976 IVE589976 JFA589976 JOW589976 JYS589976 KIO589976 KSK589976 LCG589976 LMC589976 LVY589976 MFU589976 MPQ589976 MZM589976 NJI589976 NTE589976 ODA589976 OMW589976 OWS589976 PGO589976 PQK589976 QAG589976 QKC589976 QTY589976 RDU589976 RNQ589976 RXM589976 SHI589976 SRE589976 TBA589976 TKW589976 TUS589976 UEO589976 UOK589976 UYG589976 VIC589976 VRY589976 WBU589976 WLQ589976 WVM589976 E655512 JA655512 SW655512 ACS655512 AMO655512 AWK655512 BGG655512 BQC655512 BZY655512 CJU655512 CTQ655512 DDM655512 DNI655512 DXE655512 EHA655512 EQW655512 FAS655512 FKO655512 FUK655512 GEG655512 GOC655512 GXY655512 HHU655512 HRQ655512 IBM655512 ILI655512 IVE655512 JFA655512 JOW655512 JYS655512 KIO655512 KSK655512 LCG655512 LMC655512 LVY655512 MFU655512 MPQ655512 MZM655512 NJI655512 NTE655512 ODA655512 OMW655512 OWS655512 PGO655512 PQK655512 QAG655512 QKC655512 QTY655512 RDU655512 RNQ655512 RXM655512 SHI655512 SRE655512 TBA655512 TKW655512 TUS655512 UEO655512 UOK655512 UYG655512 VIC655512 VRY655512 WBU655512 WLQ655512 WVM655512 E721048 JA721048 SW721048 ACS721048 AMO721048 AWK721048 BGG721048 BQC721048 BZY721048 CJU721048 CTQ721048 DDM721048 DNI721048 DXE721048 EHA721048 EQW721048 FAS721048 FKO721048 FUK721048 GEG721048 GOC721048 GXY721048 HHU721048 HRQ721048 IBM721048 ILI721048 IVE721048 JFA721048 JOW721048 JYS721048 KIO721048 KSK721048 LCG721048 LMC721048 LVY721048 MFU721048 MPQ721048 MZM721048 NJI721048 NTE721048 ODA721048 OMW721048 OWS721048 PGO721048 PQK721048 QAG721048 QKC721048 QTY721048 RDU721048 RNQ721048 RXM721048 SHI721048 SRE721048 TBA721048 TKW721048 TUS721048 UEO721048 UOK721048 UYG721048 VIC721048 VRY721048 WBU721048 WLQ721048 WVM721048 E786584 JA786584 SW786584 ACS786584 AMO786584 AWK786584 BGG786584 BQC786584 BZY786584 CJU786584 CTQ786584 DDM786584 DNI786584 DXE786584 EHA786584 EQW786584 FAS786584 FKO786584 FUK786584 GEG786584 GOC786584 GXY786584 HHU786584 HRQ786584 IBM786584 ILI786584 IVE786584 JFA786584 JOW786584 JYS786584 KIO786584 KSK786584 LCG786584 LMC786584 LVY786584 MFU786584 MPQ786584 MZM786584 NJI786584 NTE786584 ODA786584 OMW786584 OWS786584 PGO786584 PQK786584 QAG786584 QKC786584 QTY786584 RDU786584 RNQ786584 RXM786584 SHI786584 SRE786584 TBA786584 TKW786584 TUS786584 UEO786584 UOK786584 UYG786584 VIC786584 VRY786584 WBU786584 WLQ786584 WVM786584 E852120 JA852120 SW852120 ACS852120 AMO852120 AWK852120 BGG852120 BQC852120 BZY852120 CJU852120 CTQ852120 DDM852120 DNI852120 DXE852120 EHA852120 EQW852120 FAS852120 FKO852120 FUK852120 GEG852120 GOC852120 GXY852120 HHU852120 HRQ852120 IBM852120 ILI852120 IVE852120 JFA852120 JOW852120 JYS852120 KIO852120 KSK852120 LCG852120 LMC852120 LVY852120 MFU852120 MPQ852120 MZM852120 NJI852120 NTE852120 ODA852120 OMW852120 OWS852120 PGO852120 PQK852120 QAG852120 QKC852120 QTY852120 RDU852120 RNQ852120 RXM852120 SHI852120 SRE852120 TBA852120 TKW852120 TUS852120 UEO852120 UOK852120 UYG852120 VIC852120 VRY852120 WBU852120 WLQ852120 WVM852120 E917656 JA917656 SW917656 ACS917656 AMO917656 AWK917656 BGG917656 BQC917656 BZY917656 CJU917656 CTQ917656 DDM917656 DNI917656 DXE917656 EHA917656 EQW917656 FAS917656 FKO917656 FUK917656 GEG917656 GOC917656 GXY917656 HHU917656 HRQ917656 IBM917656 ILI917656 IVE917656 JFA917656 JOW917656 JYS917656 KIO917656 KSK917656 LCG917656 LMC917656 LVY917656 MFU917656 MPQ917656 MZM917656 NJI917656 NTE917656 ODA917656 OMW917656 OWS917656 PGO917656 PQK917656 QAG917656 QKC917656 QTY917656 RDU917656 RNQ917656 RXM917656 SHI917656 SRE917656 TBA917656 TKW917656 TUS917656 UEO917656 UOK917656 UYG917656 VIC917656 VRY917656 WBU917656 WLQ917656 WVM917656 E983192 JA983192 SW983192 ACS983192 AMO983192 AWK983192 BGG983192 BQC983192 BZY983192 CJU983192 CTQ983192 DDM983192 DNI983192 DXE983192 EHA983192 EQW983192 FAS983192 FKO983192 FUK983192 GEG983192 GOC983192 GXY983192 HHU983192 HRQ983192 IBM983192 ILI983192 IVE983192 JFA983192 JOW983192 JYS983192 KIO983192 KSK983192 LCG983192 LMC983192 LVY983192 MFU983192 MPQ983192 MZM983192 NJI983192 NTE983192 ODA983192 OMW983192 OWS983192 PGO983192 PQK983192 QAG983192 QKC983192 QTY983192 RDU983192 RNQ983192 RXM983192 SHI983192 SRE983192 TBA983192 TKW983192 TUS983192 UEO983192 UOK983192 UYG983192 VIC983192 VRY983192 WBU983192 WLQ983192 WVM983192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G65570:G65571 JC65570:JC65571 SY65570:SY65571 ACU65570:ACU65571 AMQ65570:AMQ65571 AWM65570:AWM65571 BGI65570:BGI65571 BQE65570:BQE65571 CAA65570:CAA65571 CJW65570:CJW65571 CTS65570:CTS65571 DDO65570:DDO65571 DNK65570:DNK65571 DXG65570:DXG65571 EHC65570:EHC65571 EQY65570:EQY65571 FAU65570:FAU65571 FKQ65570:FKQ65571 FUM65570:FUM65571 GEI65570:GEI65571 GOE65570:GOE65571 GYA65570:GYA65571 HHW65570:HHW65571 HRS65570:HRS65571 IBO65570:IBO65571 ILK65570:ILK65571 IVG65570:IVG65571 JFC65570:JFC65571 JOY65570:JOY65571 JYU65570:JYU65571 KIQ65570:KIQ65571 KSM65570:KSM65571 LCI65570:LCI65571 LME65570:LME65571 LWA65570:LWA65571 MFW65570:MFW65571 MPS65570:MPS65571 MZO65570:MZO65571 NJK65570:NJK65571 NTG65570:NTG65571 ODC65570:ODC65571 OMY65570:OMY65571 OWU65570:OWU65571 PGQ65570:PGQ65571 PQM65570:PQM65571 QAI65570:QAI65571 QKE65570:QKE65571 QUA65570:QUA65571 RDW65570:RDW65571 RNS65570:RNS65571 RXO65570:RXO65571 SHK65570:SHK65571 SRG65570:SRG65571 TBC65570:TBC65571 TKY65570:TKY65571 TUU65570:TUU65571 UEQ65570:UEQ65571 UOM65570:UOM65571 UYI65570:UYI65571 VIE65570:VIE65571 VSA65570:VSA65571 WBW65570:WBW65571 WLS65570:WLS65571 WVO65570:WVO65571 G131106:G131107 JC131106:JC131107 SY131106:SY131107 ACU131106:ACU131107 AMQ131106:AMQ131107 AWM131106:AWM131107 BGI131106:BGI131107 BQE131106:BQE131107 CAA131106:CAA131107 CJW131106:CJW131107 CTS131106:CTS131107 DDO131106:DDO131107 DNK131106:DNK131107 DXG131106:DXG131107 EHC131106:EHC131107 EQY131106:EQY131107 FAU131106:FAU131107 FKQ131106:FKQ131107 FUM131106:FUM131107 GEI131106:GEI131107 GOE131106:GOE131107 GYA131106:GYA131107 HHW131106:HHW131107 HRS131106:HRS131107 IBO131106:IBO131107 ILK131106:ILK131107 IVG131106:IVG131107 JFC131106:JFC131107 JOY131106:JOY131107 JYU131106:JYU131107 KIQ131106:KIQ131107 KSM131106:KSM131107 LCI131106:LCI131107 LME131106:LME131107 LWA131106:LWA131107 MFW131106:MFW131107 MPS131106:MPS131107 MZO131106:MZO131107 NJK131106:NJK131107 NTG131106:NTG131107 ODC131106:ODC131107 OMY131106:OMY131107 OWU131106:OWU131107 PGQ131106:PGQ131107 PQM131106:PQM131107 QAI131106:QAI131107 QKE131106:QKE131107 QUA131106:QUA131107 RDW131106:RDW131107 RNS131106:RNS131107 RXO131106:RXO131107 SHK131106:SHK131107 SRG131106:SRG131107 TBC131106:TBC131107 TKY131106:TKY131107 TUU131106:TUU131107 UEQ131106:UEQ131107 UOM131106:UOM131107 UYI131106:UYI131107 VIE131106:VIE131107 VSA131106:VSA131107 WBW131106:WBW131107 WLS131106:WLS131107 WVO131106:WVO131107 G196642:G196643 JC196642:JC196643 SY196642:SY196643 ACU196642:ACU196643 AMQ196642:AMQ196643 AWM196642:AWM196643 BGI196642:BGI196643 BQE196642:BQE196643 CAA196642:CAA196643 CJW196642:CJW196643 CTS196642:CTS196643 DDO196642:DDO196643 DNK196642:DNK196643 DXG196642:DXG196643 EHC196642:EHC196643 EQY196642:EQY196643 FAU196642:FAU196643 FKQ196642:FKQ196643 FUM196642:FUM196643 GEI196642:GEI196643 GOE196642:GOE196643 GYA196642:GYA196643 HHW196642:HHW196643 HRS196642:HRS196643 IBO196642:IBO196643 ILK196642:ILK196643 IVG196642:IVG196643 JFC196642:JFC196643 JOY196642:JOY196643 JYU196642:JYU196643 KIQ196642:KIQ196643 KSM196642:KSM196643 LCI196642:LCI196643 LME196642:LME196643 LWA196642:LWA196643 MFW196642:MFW196643 MPS196642:MPS196643 MZO196642:MZO196643 NJK196642:NJK196643 NTG196642:NTG196643 ODC196642:ODC196643 OMY196642:OMY196643 OWU196642:OWU196643 PGQ196642:PGQ196643 PQM196642:PQM196643 QAI196642:QAI196643 QKE196642:QKE196643 QUA196642:QUA196643 RDW196642:RDW196643 RNS196642:RNS196643 RXO196642:RXO196643 SHK196642:SHK196643 SRG196642:SRG196643 TBC196642:TBC196643 TKY196642:TKY196643 TUU196642:TUU196643 UEQ196642:UEQ196643 UOM196642:UOM196643 UYI196642:UYI196643 VIE196642:VIE196643 VSA196642:VSA196643 WBW196642:WBW196643 WLS196642:WLS196643 WVO196642:WVO196643 G262178:G262179 JC262178:JC262179 SY262178:SY262179 ACU262178:ACU262179 AMQ262178:AMQ262179 AWM262178:AWM262179 BGI262178:BGI262179 BQE262178:BQE262179 CAA262178:CAA262179 CJW262178:CJW262179 CTS262178:CTS262179 DDO262178:DDO262179 DNK262178:DNK262179 DXG262178:DXG262179 EHC262178:EHC262179 EQY262178:EQY262179 FAU262178:FAU262179 FKQ262178:FKQ262179 FUM262178:FUM262179 GEI262178:GEI262179 GOE262178:GOE262179 GYA262178:GYA262179 HHW262178:HHW262179 HRS262178:HRS262179 IBO262178:IBO262179 ILK262178:ILK262179 IVG262178:IVG262179 JFC262178:JFC262179 JOY262178:JOY262179 JYU262178:JYU262179 KIQ262178:KIQ262179 KSM262178:KSM262179 LCI262178:LCI262179 LME262178:LME262179 LWA262178:LWA262179 MFW262178:MFW262179 MPS262178:MPS262179 MZO262178:MZO262179 NJK262178:NJK262179 NTG262178:NTG262179 ODC262178:ODC262179 OMY262178:OMY262179 OWU262178:OWU262179 PGQ262178:PGQ262179 PQM262178:PQM262179 QAI262178:QAI262179 QKE262178:QKE262179 QUA262178:QUA262179 RDW262178:RDW262179 RNS262178:RNS262179 RXO262178:RXO262179 SHK262178:SHK262179 SRG262178:SRG262179 TBC262178:TBC262179 TKY262178:TKY262179 TUU262178:TUU262179 UEQ262178:UEQ262179 UOM262178:UOM262179 UYI262178:UYI262179 VIE262178:VIE262179 VSA262178:VSA262179 WBW262178:WBW262179 WLS262178:WLS262179 WVO262178:WVO262179 G327714:G327715 JC327714:JC327715 SY327714:SY327715 ACU327714:ACU327715 AMQ327714:AMQ327715 AWM327714:AWM327715 BGI327714:BGI327715 BQE327714:BQE327715 CAA327714:CAA327715 CJW327714:CJW327715 CTS327714:CTS327715 DDO327714:DDO327715 DNK327714:DNK327715 DXG327714:DXG327715 EHC327714:EHC327715 EQY327714:EQY327715 FAU327714:FAU327715 FKQ327714:FKQ327715 FUM327714:FUM327715 GEI327714:GEI327715 GOE327714:GOE327715 GYA327714:GYA327715 HHW327714:HHW327715 HRS327714:HRS327715 IBO327714:IBO327715 ILK327714:ILK327715 IVG327714:IVG327715 JFC327714:JFC327715 JOY327714:JOY327715 JYU327714:JYU327715 KIQ327714:KIQ327715 KSM327714:KSM327715 LCI327714:LCI327715 LME327714:LME327715 LWA327714:LWA327715 MFW327714:MFW327715 MPS327714:MPS327715 MZO327714:MZO327715 NJK327714:NJK327715 NTG327714:NTG327715 ODC327714:ODC327715 OMY327714:OMY327715 OWU327714:OWU327715 PGQ327714:PGQ327715 PQM327714:PQM327715 QAI327714:QAI327715 QKE327714:QKE327715 QUA327714:QUA327715 RDW327714:RDW327715 RNS327714:RNS327715 RXO327714:RXO327715 SHK327714:SHK327715 SRG327714:SRG327715 TBC327714:TBC327715 TKY327714:TKY327715 TUU327714:TUU327715 UEQ327714:UEQ327715 UOM327714:UOM327715 UYI327714:UYI327715 VIE327714:VIE327715 VSA327714:VSA327715 WBW327714:WBW327715 WLS327714:WLS327715 WVO327714:WVO327715 G393250:G393251 JC393250:JC393251 SY393250:SY393251 ACU393250:ACU393251 AMQ393250:AMQ393251 AWM393250:AWM393251 BGI393250:BGI393251 BQE393250:BQE393251 CAA393250:CAA393251 CJW393250:CJW393251 CTS393250:CTS393251 DDO393250:DDO393251 DNK393250:DNK393251 DXG393250:DXG393251 EHC393250:EHC393251 EQY393250:EQY393251 FAU393250:FAU393251 FKQ393250:FKQ393251 FUM393250:FUM393251 GEI393250:GEI393251 GOE393250:GOE393251 GYA393250:GYA393251 HHW393250:HHW393251 HRS393250:HRS393251 IBO393250:IBO393251 ILK393250:ILK393251 IVG393250:IVG393251 JFC393250:JFC393251 JOY393250:JOY393251 JYU393250:JYU393251 KIQ393250:KIQ393251 KSM393250:KSM393251 LCI393250:LCI393251 LME393250:LME393251 LWA393250:LWA393251 MFW393250:MFW393251 MPS393250:MPS393251 MZO393250:MZO393251 NJK393250:NJK393251 NTG393250:NTG393251 ODC393250:ODC393251 OMY393250:OMY393251 OWU393250:OWU393251 PGQ393250:PGQ393251 PQM393250:PQM393251 QAI393250:QAI393251 QKE393250:QKE393251 QUA393250:QUA393251 RDW393250:RDW393251 RNS393250:RNS393251 RXO393250:RXO393251 SHK393250:SHK393251 SRG393250:SRG393251 TBC393250:TBC393251 TKY393250:TKY393251 TUU393250:TUU393251 UEQ393250:UEQ393251 UOM393250:UOM393251 UYI393250:UYI393251 VIE393250:VIE393251 VSA393250:VSA393251 WBW393250:WBW393251 WLS393250:WLS393251 WVO393250:WVO393251 G458786:G458787 JC458786:JC458787 SY458786:SY458787 ACU458786:ACU458787 AMQ458786:AMQ458787 AWM458786:AWM458787 BGI458786:BGI458787 BQE458786:BQE458787 CAA458786:CAA458787 CJW458786:CJW458787 CTS458786:CTS458787 DDO458786:DDO458787 DNK458786:DNK458787 DXG458786:DXG458787 EHC458786:EHC458787 EQY458786:EQY458787 FAU458786:FAU458787 FKQ458786:FKQ458787 FUM458786:FUM458787 GEI458786:GEI458787 GOE458786:GOE458787 GYA458786:GYA458787 HHW458786:HHW458787 HRS458786:HRS458787 IBO458786:IBO458787 ILK458786:ILK458787 IVG458786:IVG458787 JFC458786:JFC458787 JOY458786:JOY458787 JYU458786:JYU458787 KIQ458786:KIQ458787 KSM458786:KSM458787 LCI458786:LCI458787 LME458786:LME458787 LWA458786:LWA458787 MFW458786:MFW458787 MPS458786:MPS458787 MZO458786:MZO458787 NJK458786:NJK458787 NTG458786:NTG458787 ODC458786:ODC458787 OMY458786:OMY458787 OWU458786:OWU458787 PGQ458786:PGQ458787 PQM458786:PQM458787 QAI458786:QAI458787 QKE458786:QKE458787 QUA458786:QUA458787 RDW458786:RDW458787 RNS458786:RNS458787 RXO458786:RXO458787 SHK458786:SHK458787 SRG458786:SRG458787 TBC458786:TBC458787 TKY458786:TKY458787 TUU458786:TUU458787 UEQ458786:UEQ458787 UOM458786:UOM458787 UYI458786:UYI458787 VIE458786:VIE458787 VSA458786:VSA458787 WBW458786:WBW458787 WLS458786:WLS458787 WVO458786:WVO458787 G524322:G524323 JC524322:JC524323 SY524322:SY524323 ACU524322:ACU524323 AMQ524322:AMQ524323 AWM524322:AWM524323 BGI524322:BGI524323 BQE524322:BQE524323 CAA524322:CAA524323 CJW524322:CJW524323 CTS524322:CTS524323 DDO524322:DDO524323 DNK524322:DNK524323 DXG524322:DXG524323 EHC524322:EHC524323 EQY524322:EQY524323 FAU524322:FAU524323 FKQ524322:FKQ524323 FUM524322:FUM524323 GEI524322:GEI524323 GOE524322:GOE524323 GYA524322:GYA524323 HHW524322:HHW524323 HRS524322:HRS524323 IBO524322:IBO524323 ILK524322:ILK524323 IVG524322:IVG524323 JFC524322:JFC524323 JOY524322:JOY524323 JYU524322:JYU524323 KIQ524322:KIQ524323 KSM524322:KSM524323 LCI524322:LCI524323 LME524322:LME524323 LWA524322:LWA524323 MFW524322:MFW524323 MPS524322:MPS524323 MZO524322:MZO524323 NJK524322:NJK524323 NTG524322:NTG524323 ODC524322:ODC524323 OMY524322:OMY524323 OWU524322:OWU524323 PGQ524322:PGQ524323 PQM524322:PQM524323 QAI524322:QAI524323 QKE524322:QKE524323 QUA524322:QUA524323 RDW524322:RDW524323 RNS524322:RNS524323 RXO524322:RXO524323 SHK524322:SHK524323 SRG524322:SRG524323 TBC524322:TBC524323 TKY524322:TKY524323 TUU524322:TUU524323 UEQ524322:UEQ524323 UOM524322:UOM524323 UYI524322:UYI524323 VIE524322:VIE524323 VSA524322:VSA524323 WBW524322:WBW524323 WLS524322:WLS524323 WVO524322:WVO524323 G589858:G589859 JC589858:JC589859 SY589858:SY589859 ACU589858:ACU589859 AMQ589858:AMQ589859 AWM589858:AWM589859 BGI589858:BGI589859 BQE589858:BQE589859 CAA589858:CAA589859 CJW589858:CJW589859 CTS589858:CTS589859 DDO589858:DDO589859 DNK589858:DNK589859 DXG589858:DXG589859 EHC589858:EHC589859 EQY589858:EQY589859 FAU589858:FAU589859 FKQ589858:FKQ589859 FUM589858:FUM589859 GEI589858:GEI589859 GOE589858:GOE589859 GYA589858:GYA589859 HHW589858:HHW589859 HRS589858:HRS589859 IBO589858:IBO589859 ILK589858:ILK589859 IVG589858:IVG589859 JFC589858:JFC589859 JOY589858:JOY589859 JYU589858:JYU589859 KIQ589858:KIQ589859 KSM589858:KSM589859 LCI589858:LCI589859 LME589858:LME589859 LWA589858:LWA589859 MFW589858:MFW589859 MPS589858:MPS589859 MZO589858:MZO589859 NJK589858:NJK589859 NTG589858:NTG589859 ODC589858:ODC589859 OMY589858:OMY589859 OWU589858:OWU589859 PGQ589858:PGQ589859 PQM589858:PQM589859 QAI589858:QAI589859 QKE589858:QKE589859 QUA589858:QUA589859 RDW589858:RDW589859 RNS589858:RNS589859 RXO589858:RXO589859 SHK589858:SHK589859 SRG589858:SRG589859 TBC589858:TBC589859 TKY589858:TKY589859 TUU589858:TUU589859 UEQ589858:UEQ589859 UOM589858:UOM589859 UYI589858:UYI589859 VIE589858:VIE589859 VSA589858:VSA589859 WBW589858:WBW589859 WLS589858:WLS589859 WVO589858:WVO589859 G655394:G655395 JC655394:JC655395 SY655394:SY655395 ACU655394:ACU655395 AMQ655394:AMQ655395 AWM655394:AWM655395 BGI655394:BGI655395 BQE655394:BQE655395 CAA655394:CAA655395 CJW655394:CJW655395 CTS655394:CTS655395 DDO655394:DDO655395 DNK655394:DNK655395 DXG655394:DXG655395 EHC655394:EHC655395 EQY655394:EQY655395 FAU655394:FAU655395 FKQ655394:FKQ655395 FUM655394:FUM655395 GEI655394:GEI655395 GOE655394:GOE655395 GYA655394:GYA655395 HHW655394:HHW655395 HRS655394:HRS655395 IBO655394:IBO655395 ILK655394:ILK655395 IVG655394:IVG655395 JFC655394:JFC655395 JOY655394:JOY655395 JYU655394:JYU655395 KIQ655394:KIQ655395 KSM655394:KSM655395 LCI655394:LCI655395 LME655394:LME655395 LWA655394:LWA655395 MFW655394:MFW655395 MPS655394:MPS655395 MZO655394:MZO655395 NJK655394:NJK655395 NTG655394:NTG655395 ODC655394:ODC655395 OMY655394:OMY655395 OWU655394:OWU655395 PGQ655394:PGQ655395 PQM655394:PQM655395 QAI655394:QAI655395 QKE655394:QKE655395 QUA655394:QUA655395 RDW655394:RDW655395 RNS655394:RNS655395 RXO655394:RXO655395 SHK655394:SHK655395 SRG655394:SRG655395 TBC655394:TBC655395 TKY655394:TKY655395 TUU655394:TUU655395 UEQ655394:UEQ655395 UOM655394:UOM655395 UYI655394:UYI655395 VIE655394:VIE655395 VSA655394:VSA655395 WBW655394:WBW655395 WLS655394:WLS655395 WVO655394:WVO655395 G720930:G720931 JC720930:JC720931 SY720930:SY720931 ACU720930:ACU720931 AMQ720930:AMQ720931 AWM720930:AWM720931 BGI720930:BGI720931 BQE720930:BQE720931 CAA720930:CAA720931 CJW720930:CJW720931 CTS720930:CTS720931 DDO720930:DDO720931 DNK720930:DNK720931 DXG720930:DXG720931 EHC720930:EHC720931 EQY720930:EQY720931 FAU720930:FAU720931 FKQ720930:FKQ720931 FUM720930:FUM720931 GEI720930:GEI720931 GOE720930:GOE720931 GYA720930:GYA720931 HHW720930:HHW720931 HRS720930:HRS720931 IBO720930:IBO720931 ILK720930:ILK720931 IVG720930:IVG720931 JFC720930:JFC720931 JOY720930:JOY720931 JYU720930:JYU720931 KIQ720930:KIQ720931 KSM720930:KSM720931 LCI720930:LCI720931 LME720930:LME720931 LWA720930:LWA720931 MFW720930:MFW720931 MPS720930:MPS720931 MZO720930:MZO720931 NJK720930:NJK720931 NTG720930:NTG720931 ODC720930:ODC720931 OMY720930:OMY720931 OWU720930:OWU720931 PGQ720930:PGQ720931 PQM720930:PQM720931 QAI720930:QAI720931 QKE720930:QKE720931 QUA720930:QUA720931 RDW720930:RDW720931 RNS720930:RNS720931 RXO720930:RXO720931 SHK720930:SHK720931 SRG720930:SRG720931 TBC720930:TBC720931 TKY720930:TKY720931 TUU720930:TUU720931 UEQ720930:UEQ720931 UOM720930:UOM720931 UYI720930:UYI720931 VIE720930:VIE720931 VSA720930:VSA720931 WBW720930:WBW720931 WLS720930:WLS720931 WVO720930:WVO720931 G786466:G786467 JC786466:JC786467 SY786466:SY786467 ACU786466:ACU786467 AMQ786466:AMQ786467 AWM786466:AWM786467 BGI786466:BGI786467 BQE786466:BQE786467 CAA786466:CAA786467 CJW786466:CJW786467 CTS786466:CTS786467 DDO786466:DDO786467 DNK786466:DNK786467 DXG786466:DXG786467 EHC786466:EHC786467 EQY786466:EQY786467 FAU786466:FAU786467 FKQ786466:FKQ786467 FUM786466:FUM786467 GEI786466:GEI786467 GOE786466:GOE786467 GYA786466:GYA786467 HHW786466:HHW786467 HRS786466:HRS786467 IBO786466:IBO786467 ILK786466:ILK786467 IVG786466:IVG786467 JFC786466:JFC786467 JOY786466:JOY786467 JYU786466:JYU786467 KIQ786466:KIQ786467 KSM786466:KSM786467 LCI786466:LCI786467 LME786466:LME786467 LWA786466:LWA786467 MFW786466:MFW786467 MPS786466:MPS786467 MZO786466:MZO786467 NJK786466:NJK786467 NTG786466:NTG786467 ODC786466:ODC786467 OMY786466:OMY786467 OWU786466:OWU786467 PGQ786466:PGQ786467 PQM786466:PQM786467 QAI786466:QAI786467 QKE786466:QKE786467 QUA786466:QUA786467 RDW786466:RDW786467 RNS786466:RNS786467 RXO786466:RXO786467 SHK786466:SHK786467 SRG786466:SRG786467 TBC786466:TBC786467 TKY786466:TKY786467 TUU786466:TUU786467 UEQ786466:UEQ786467 UOM786466:UOM786467 UYI786466:UYI786467 VIE786466:VIE786467 VSA786466:VSA786467 WBW786466:WBW786467 WLS786466:WLS786467 WVO786466:WVO786467 G852002:G852003 JC852002:JC852003 SY852002:SY852003 ACU852002:ACU852003 AMQ852002:AMQ852003 AWM852002:AWM852003 BGI852002:BGI852003 BQE852002:BQE852003 CAA852002:CAA852003 CJW852002:CJW852003 CTS852002:CTS852003 DDO852002:DDO852003 DNK852002:DNK852003 DXG852002:DXG852003 EHC852002:EHC852003 EQY852002:EQY852003 FAU852002:FAU852003 FKQ852002:FKQ852003 FUM852002:FUM852003 GEI852002:GEI852003 GOE852002:GOE852003 GYA852002:GYA852003 HHW852002:HHW852003 HRS852002:HRS852003 IBO852002:IBO852003 ILK852002:ILK852003 IVG852002:IVG852003 JFC852002:JFC852003 JOY852002:JOY852003 JYU852002:JYU852003 KIQ852002:KIQ852003 KSM852002:KSM852003 LCI852002:LCI852003 LME852002:LME852003 LWA852002:LWA852003 MFW852002:MFW852003 MPS852002:MPS852003 MZO852002:MZO852003 NJK852002:NJK852003 NTG852002:NTG852003 ODC852002:ODC852003 OMY852002:OMY852003 OWU852002:OWU852003 PGQ852002:PGQ852003 PQM852002:PQM852003 QAI852002:QAI852003 QKE852002:QKE852003 QUA852002:QUA852003 RDW852002:RDW852003 RNS852002:RNS852003 RXO852002:RXO852003 SHK852002:SHK852003 SRG852002:SRG852003 TBC852002:TBC852003 TKY852002:TKY852003 TUU852002:TUU852003 UEQ852002:UEQ852003 UOM852002:UOM852003 UYI852002:UYI852003 VIE852002:VIE852003 VSA852002:VSA852003 WBW852002:WBW852003 WLS852002:WLS852003 WVO852002:WVO852003 G917538:G917539 JC917538:JC917539 SY917538:SY917539 ACU917538:ACU917539 AMQ917538:AMQ917539 AWM917538:AWM917539 BGI917538:BGI917539 BQE917538:BQE917539 CAA917538:CAA917539 CJW917538:CJW917539 CTS917538:CTS917539 DDO917538:DDO917539 DNK917538:DNK917539 DXG917538:DXG917539 EHC917538:EHC917539 EQY917538:EQY917539 FAU917538:FAU917539 FKQ917538:FKQ917539 FUM917538:FUM917539 GEI917538:GEI917539 GOE917538:GOE917539 GYA917538:GYA917539 HHW917538:HHW917539 HRS917538:HRS917539 IBO917538:IBO917539 ILK917538:ILK917539 IVG917538:IVG917539 JFC917538:JFC917539 JOY917538:JOY917539 JYU917538:JYU917539 KIQ917538:KIQ917539 KSM917538:KSM917539 LCI917538:LCI917539 LME917538:LME917539 LWA917538:LWA917539 MFW917538:MFW917539 MPS917538:MPS917539 MZO917538:MZO917539 NJK917538:NJK917539 NTG917538:NTG917539 ODC917538:ODC917539 OMY917538:OMY917539 OWU917538:OWU917539 PGQ917538:PGQ917539 PQM917538:PQM917539 QAI917538:QAI917539 QKE917538:QKE917539 QUA917538:QUA917539 RDW917538:RDW917539 RNS917538:RNS917539 RXO917538:RXO917539 SHK917538:SHK917539 SRG917538:SRG917539 TBC917538:TBC917539 TKY917538:TKY917539 TUU917538:TUU917539 UEQ917538:UEQ917539 UOM917538:UOM917539 UYI917538:UYI917539 VIE917538:VIE917539 VSA917538:VSA917539 WBW917538:WBW917539 WLS917538:WLS917539 WVO917538:WVO917539 G983074:G983075 JC983074:JC983075 SY983074:SY983075 ACU983074:ACU983075 AMQ983074:AMQ983075 AWM983074:AWM983075 BGI983074:BGI983075 BQE983074:BQE983075 CAA983074:CAA983075 CJW983074:CJW983075 CTS983074:CTS983075 DDO983074:DDO983075 DNK983074:DNK983075 DXG983074:DXG983075 EHC983074:EHC983075 EQY983074:EQY983075 FAU983074:FAU983075 FKQ983074:FKQ983075 FUM983074:FUM983075 GEI983074:GEI983075 GOE983074:GOE983075 GYA983074:GYA983075 HHW983074:HHW983075 HRS983074:HRS983075 IBO983074:IBO983075 ILK983074:ILK983075 IVG983074:IVG983075 JFC983074:JFC983075 JOY983074:JOY983075 JYU983074:JYU983075 KIQ983074:KIQ983075 KSM983074:KSM983075 LCI983074:LCI983075 LME983074:LME983075 LWA983074:LWA983075 MFW983074:MFW983075 MPS983074:MPS983075 MZO983074:MZO983075 NJK983074:NJK983075 NTG983074:NTG983075 ODC983074:ODC983075 OMY983074:OMY983075 OWU983074:OWU983075 PGQ983074:PGQ983075 PQM983074:PQM983075 QAI983074:QAI983075 QKE983074:QKE983075 QUA983074:QUA983075 RDW983074:RDW983075 RNS983074:RNS983075 RXO983074:RXO983075 SHK983074:SHK983075 SRG983074:SRG983075 TBC983074:TBC983075 TKY983074:TKY983075 TUU983074:TUU983075 UEQ983074:UEQ983075 UOM983074:UOM983075 UYI983074:UYI983075 VIE983074:VIE983075 VSA983074:VSA983075 WBW983074:WBW983075 WLS983074:WLS983075 WVO983074:WVO983075 D318:E322 IZ318:JA322 SV318:SW322 ACR318:ACS322 AMN318:AMO322 AWJ318:AWK322 BGF318:BGG322 BQB318:BQC322 BZX318:BZY322 CJT318:CJU322 CTP318:CTQ322 DDL318:DDM322 DNH318:DNI322 DXD318:DXE322 EGZ318:EHA322 EQV318:EQW322 FAR318:FAS322 FKN318:FKO322 FUJ318:FUK322 GEF318:GEG322 GOB318:GOC322 GXX318:GXY322 HHT318:HHU322 HRP318:HRQ322 IBL318:IBM322 ILH318:ILI322 IVD318:IVE322 JEZ318:JFA322 JOV318:JOW322 JYR318:JYS322 KIN318:KIO322 KSJ318:KSK322 LCF318:LCG322 LMB318:LMC322 LVX318:LVY322 MFT318:MFU322 MPP318:MPQ322 MZL318:MZM322 NJH318:NJI322 NTD318:NTE322 OCZ318:ODA322 OMV318:OMW322 OWR318:OWS322 PGN318:PGO322 PQJ318:PQK322 QAF318:QAG322 QKB318:QKC322 QTX318:QTY322 RDT318:RDU322 RNP318:RNQ322 RXL318:RXM322 SHH318:SHI322 SRD318:SRE322 TAZ318:TBA322 TKV318:TKW322 TUR318:TUS322 UEN318:UEO322 UOJ318:UOK322 UYF318:UYG322 VIB318:VIC322 VRX318:VRY322 WBT318:WBU322 WLP318:WLQ322 WVL318:WVM322 D65854:E65858 IZ65854:JA65858 SV65854:SW65858 ACR65854:ACS65858 AMN65854:AMO65858 AWJ65854:AWK65858 BGF65854:BGG65858 BQB65854:BQC65858 BZX65854:BZY65858 CJT65854:CJU65858 CTP65854:CTQ65858 DDL65854:DDM65858 DNH65854:DNI65858 DXD65854:DXE65858 EGZ65854:EHA65858 EQV65854:EQW65858 FAR65854:FAS65858 FKN65854:FKO65858 FUJ65854:FUK65858 GEF65854:GEG65858 GOB65854:GOC65858 GXX65854:GXY65858 HHT65854:HHU65858 HRP65854:HRQ65858 IBL65854:IBM65858 ILH65854:ILI65858 IVD65854:IVE65858 JEZ65854:JFA65858 JOV65854:JOW65858 JYR65854:JYS65858 KIN65854:KIO65858 KSJ65854:KSK65858 LCF65854:LCG65858 LMB65854:LMC65858 LVX65854:LVY65858 MFT65854:MFU65858 MPP65854:MPQ65858 MZL65854:MZM65858 NJH65854:NJI65858 NTD65854:NTE65858 OCZ65854:ODA65858 OMV65854:OMW65858 OWR65854:OWS65858 PGN65854:PGO65858 PQJ65854:PQK65858 QAF65854:QAG65858 QKB65854:QKC65858 QTX65854:QTY65858 RDT65854:RDU65858 RNP65854:RNQ65858 RXL65854:RXM65858 SHH65854:SHI65858 SRD65854:SRE65858 TAZ65854:TBA65858 TKV65854:TKW65858 TUR65854:TUS65858 UEN65854:UEO65858 UOJ65854:UOK65858 UYF65854:UYG65858 VIB65854:VIC65858 VRX65854:VRY65858 WBT65854:WBU65858 WLP65854:WLQ65858 WVL65854:WVM65858 D131390:E131394 IZ131390:JA131394 SV131390:SW131394 ACR131390:ACS131394 AMN131390:AMO131394 AWJ131390:AWK131394 BGF131390:BGG131394 BQB131390:BQC131394 BZX131390:BZY131394 CJT131390:CJU131394 CTP131390:CTQ131394 DDL131390:DDM131394 DNH131390:DNI131394 DXD131390:DXE131394 EGZ131390:EHA131394 EQV131390:EQW131394 FAR131390:FAS131394 FKN131390:FKO131394 FUJ131390:FUK131394 GEF131390:GEG131394 GOB131390:GOC131394 GXX131390:GXY131394 HHT131390:HHU131394 HRP131390:HRQ131394 IBL131390:IBM131394 ILH131390:ILI131394 IVD131390:IVE131394 JEZ131390:JFA131394 JOV131390:JOW131394 JYR131390:JYS131394 KIN131390:KIO131394 KSJ131390:KSK131394 LCF131390:LCG131394 LMB131390:LMC131394 LVX131390:LVY131394 MFT131390:MFU131394 MPP131390:MPQ131394 MZL131390:MZM131394 NJH131390:NJI131394 NTD131390:NTE131394 OCZ131390:ODA131394 OMV131390:OMW131394 OWR131390:OWS131394 PGN131390:PGO131394 PQJ131390:PQK131394 QAF131390:QAG131394 QKB131390:QKC131394 QTX131390:QTY131394 RDT131390:RDU131394 RNP131390:RNQ131394 RXL131390:RXM131394 SHH131390:SHI131394 SRD131390:SRE131394 TAZ131390:TBA131394 TKV131390:TKW131394 TUR131390:TUS131394 UEN131390:UEO131394 UOJ131390:UOK131394 UYF131390:UYG131394 VIB131390:VIC131394 VRX131390:VRY131394 WBT131390:WBU131394 WLP131390:WLQ131394 WVL131390:WVM131394 D196926:E196930 IZ196926:JA196930 SV196926:SW196930 ACR196926:ACS196930 AMN196926:AMO196930 AWJ196926:AWK196930 BGF196926:BGG196930 BQB196926:BQC196930 BZX196926:BZY196930 CJT196926:CJU196930 CTP196926:CTQ196930 DDL196926:DDM196930 DNH196926:DNI196930 DXD196926:DXE196930 EGZ196926:EHA196930 EQV196926:EQW196930 FAR196926:FAS196930 FKN196926:FKO196930 FUJ196926:FUK196930 GEF196926:GEG196930 GOB196926:GOC196930 GXX196926:GXY196930 HHT196926:HHU196930 HRP196926:HRQ196930 IBL196926:IBM196930 ILH196926:ILI196930 IVD196926:IVE196930 JEZ196926:JFA196930 JOV196926:JOW196930 JYR196926:JYS196930 KIN196926:KIO196930 KSJ196926:KSK196930 LCF196926:LCG196930 LMB196926:LMC196930 LVX196926:LVY196930 MFT196926:MFU196930 MPP196926:MPQ196930 MZL196926:MZM196930 NJH196926:NJI196930 NTD196926:NTE196930 OCZ196926:ODA196930 OMV196926:OMW196930 OWR196926:OWS196930 PGN196926:PGO196930 PQJ196926:PQK196930 QAF196926:QAG196930 QKB196926:QKC196930 QTX196926:QTY196930 RDT196926:RDU196930 RNP196926:RNQ196930 RXL196926:RXM196930 SHH196926:SHI196930 SRD196926:SRE196930 TAZ196926:TBA196930 TKV196926:TKW196930 TUR196926:TUS196930 UEN196926:UEO196930 UOJ196926:UOK196930 UYF196926:UYG196930 VIB196926:VIC196930 VRX196926:VRY196930 WBT196926:WBU196930 WLP196926:WLQ196930 WVL196926:WVM196930 D262462:E262466 IZ262462:JA262466 SV262462:SW262466 ACR262462:ACS262466 AMN262462:AMO262466 AWJ262462:AWK262466 BGF262462:BGG262466 BQB262462:BQC262466 BZX262462:BZY262466 CJT262462:CJU262466 CTP262462:CTQ262466 DDL262462:DDM262466 DNH262462:DNI262466 DXD262462:DXE262466 EGZ262462:EHA262466 EQV262462:EQW262466 FAR262462:FAS262466 FKN262462:FKO262466 FUJ262462:FUK262466 GEF262462:GEG262466 GOB262462:GOC262466 GXX262462:GXY262466 HHT262462:HHU262466 HRP262462:HRQ262466 IBL262462:IBM262466 ILH262462:ILI262466 IVD262462:IVE262466 JEZ262462:JFA262466 JOV262462:JOW262466 JYR262462:JYS262466 KIN262462:KIO262466 KSJ262462:KSK262466 LCF262462:LCG262466 LMB262462:LMC262466 LVX262462:LVY262466 MFT262462:MFU262466 MPP262462:MPQ262466 MZL262462:MZM262466 NJH262462:NJI262466 NTD262462:NTE262466 OCZ262462:ODA262466 OMV262462:OMW262466 OWR262462:OWS262466 PGN262462:PGO262466 PQJ262462:PQK262466 QAF262462:QAG262466 QKB262462:QKC262466 QTX262462:QTY262466 RDT262462:RDU262466 RNP262462:RNQ262466 RXL262462:RXM262466 SHH262462:SHI262466 SRD262462:SRE262466 TAZ262462:TBA262466 TKV262462:TKW262466 TUR262462:TUS262466 UEN262462:UEO262466 UOJ262462:UOK262466 UYF262462:UYG262466 VIB262462:VIC262466 VRX262462:VRY262466 WBT262462:WBU262466 WLP262462:WLQ262466 WVL262462:WVM262466 D327998:E328002 IZ327998:JA328002 SV327998:SW328002 ACR327998:ACS328002 AMN327998:AMO328002 AWJ327998:AWK328002 BGF327998:BGG328002 BQB327998:BQC328002 BZX327998:BZY328002 CJT327998:CJU328002 CTP327998:CTQ328002 DDL327998:DDM328002 DNH327998:DNI328002 DXD327998:DXE328002 EGZ327998:EHA328002 EQV327998:EQW328002 FAR327998:FAS328002 FKN327998:FKO328002 FUJ327998:FUK328002 GEF327998:GEG328002 GOB327998:GOC328002 GXX327998:GXY328002 HHT327998:HHU328002 HRP327998:HRQ328002 IBL327998:IBM328002 ILH327998:ILI328002 IVD327998:IVE328002 JEZ327998:JFA328002 JOV327998:JOW328002 JYR327998:JYS328002 KIN327998:KIO328002 KSJ327998:KSK328002 LCF327998:LCG328002 LMB327998:LMC328002 LVX327998:LVY328002 MFT327998:MFU328002 MPP327998:MPQ328002 MZL327998:MZM328002 NJH327998:NJI328002 NTD327998:NTE328002 OCZ327998:ODA328002 OMV327998:OMW328002 OWR327998:OWS328002 PGN327998:PGO328002 PQJ327998:PQK328002 QAF327998:QAG328002 QKB327998:QKC328002 QTX327998:QTY328002 RDT327998:RDU328002 RNP327998:RNQ328002 RXL327998:RXM328002 SHH327998:SHI328002 SRD327998:SRE328002 TAZ327998:TBA328002 TKV327998:TKW328002 TUR327998:TUS328002 UEN327998:UEO328002 UOJ327998:UOK328002 UYF327998:UYG328002 VIB327998:VIC328002 VRX327998:VRY328002 WBT327998:WBU328002 WLP327998:WLQ328002 WVL327998:WVM328002 D393534:E393538 IZ393534:JA393538 SV393534:SW393538 ACR393534:ACS393538 AMN393534:AMO393538 AWJ393534:AWK393538 BGF393534:BGG393538 BQB393534:BQC393538 BZX393534:BZY393538 CJT393534:CJU393538 CTP393534:CTQ393538 DDL393534:DDM393538 DNH393534:DNI393538 DXD393534:DXE393538 EGZ393534:EHA393538 EQV393534:EQW393538 FAR393534:FAS393538 FKN393534:FKO393538 FUJ393534:FUK393538 GEF393534:GEG393538 GOB393534:GOC393538 GXX393534:GXY393538 HHT393534:HHU393538 HRP393534:HRQ393538 IBL393534:IBM393538 ILH393534:ILI393538 IVD393534:IVE393538 JEZ393534:JFA393538 JOV393534:JOW393538 JYR393534:JYS393538 KIN393534:KIO393538 KSJ393534:KSK393538 LCF393534:LCG393538 LMB393534:LMC393538 LVX393534:LVY393538 MFT393534:MFU393538 MPP393534:MPQ393538 MZL393534:MZM393538 NJH393534:NJI393538 NTD393534:NTE393538 OCZ393534:ODA393538 OMV393534:OMW393538 OWR393534:OWS393538 PGN393534:PGO393538 PQJ393534:PQK393538 QAF393534:QAG393538 QKB393534:QKC393538 QTX393534:QTY393538 RDT393534:RDU393538 RNP393534:RNQ393538 RXL393534:RXM393538 SHH393534:SHI393538 SRD393534:SRE393538 TAZ393534:TBA393538 TKV393534:TKW393538 TUR393534:TUS393538 UEN393534:UEO393538 UOJ393534:UOK393538 UYF393534:UYG393538 VIB393534:VIC393538 VRX393534:VRY393538 WBT393534:WBU393538 WLP393534:WLQ393538 WVL393534:WVM393538 D459070:E459074 IZ459070:JA459074 SV459070:SW459074 ACR459070:ACS459074 AMN459070:AMO459074 AWJ459070:AWK459074 BGF459070:BGG459074 BQB459070:BQC459074 BZX459070:BZY459074 CJT459070:CJU459074 CTP459070:CTQ459074 DDL459070:DDM459074 DNH459070:DNI459074 DXD459070:DXE459074 EGZ459070:EHA459074 EQV459070:EQW459074 FAR459070:FAS459074 FKN459070:FKO459074 FUJ459070:FUK459074 GEF459070:GEG459074 GOB459070:GOC459074 GXX459070:GXY459074 HHT459070:HHU459074 HRP459070:HRQ459074 IBL459070:IBM459074 ILH459070:ILI459074 IVD459070:IVE459074 JEZ459070:JFA459074 JOV459070:JOW459074 JYR459070:JYS459074 KIN459070:KIO459074 KSJ459070:KSK459074 LCF459070:LCG459074 LMB459070:LMC459074 LVX459070:LVY459074 MFT459070:MFU459074 MPP459070:MPQ459074 MZL459070:MZM459074 NJH459070:NJI459074 NTD459070:NTE459074 OCZ459070:ODA459074 OMV459070:OMW459074 OWR459070:OWS459074 PGN459070:PGO459074 PQJ459070:PQK459074 QAF459070:QAG459074 QKB459070:QKC459074 QTX459070:QTY459074 RDT459070:RDU459074 RNP459070:RNQ459074 RXL459070:RXM459074 SHH459070:SHI459074 SRD459070:SRE459074 TAZ459070:TBA459074 TKV459070:TKW459074 TUR459070:TUS459074 UEN459070:UEO459074 UOJ459070:UOK459074 UYF459070:UYG459074 VIB459070:VIC459074 VRX459070:VRY459074 WBT459070:WBU459074 WLP459070:WLQ459074 WVL459070:WVM459074 D524606:E524610 IZ524606:JA524610 SV524606:SW524610 ACR524606:ACS524610 AMN524606:AMO524610 AWJ524606:AWK524610 BGF524606:BGG524610 BQB524606:BQC524610 BZX524606:BZY524610 CJT524606:CJU524610 CTP524606:CTQ524610 DDL524606:DDM524610 DNH524606:DNI524610 DXD524606:DXE524610 EGZ524606:EHA524610 EQV524606:EQW524610 FAR524606:FAS524610 FKN524606:FKO524610 FUJ524606:FUK524610 GEF524606:GEG524610 GOB524606:GOC524610 GXX524606:GXY524610 HHT524606:HHU524610 HRP524606:HRQ524610 IBL524606:IBM524610 ILH524606:ILI524610 IVD524606:IVE524610 JEZ524606:JFA524610 JOV524606:JOW524610 JYR524606:JYS524610 KIN524606:KIO524610 KSJ524606:KSK524610 LCF524606:LCG524610 LMB524606:LMC524610 LVX524606:LVY524610 MFT524606:MFU524610 MPP524606:MPQ524610 MZL524606:MZM524610 NJH524606:NJI524610 NTD524606:NTE524610 OCZ524606:ODA524610 OMV524606:OMW524610 OWR524606:OWS524610 PGN524606:PGO524610 PQJ524606:PQK524610 QAF524606:QAG524610 QKB524606:QKC524610 QTX524606:QTY524610 RDT524606:RDU524610 RNP524606:RNQ524610 RXL524606:RXM524610 SHH524606:SHI524610 SRD524606:SRE524610 TAZ524606:TBA524610 TKV524606:TKW524610 TUR524606:TUS524610 UEN524606:UEO524610 UOJ524606:UOK524610 UYF524606:UYG524610 VIB524606:VIC524610 VRX524606:VRY524610 WBT524606:WBU524610 WLP524606:WLQ524610 WVL524606:WVM524610 D590142:E590146 IZ590142:JA590146 SV590142:SW590146 ACR590142:ACS590146 AMN590142:AMO590146 AWJ590142:AWK590146 BGF590142:BGG590146 BQB590142:BQC590146 BZX590142:BZY590146 CJT590142:CJU590146 CTP590142:CTQ590146 DDL590142:DDM590146 DNH590142:DNI590146 DXD590142:DXE590146 EGZ590142:EHA590146 EQV590142:EQW590146 FAR590142:FAS590146 FKN590142:FKO590146 FUJ590142:FUK590146 GEF590142:GEG590146 GOB590142:GOC590146 GXX590142:GXY590146 HHT590142:HHU590146 HRP590142:HRQ590146 IBL590142:IBM590146 ILH590142:ILI590146 IVD590142:IVE590146 JEZ590142:JFA590146 JOV590142:JOW590146 JYR590142:JYS590146 KIN590142:KIO590146 KSJ590142:KSK590146 LCF590142:LCG590146 LMB590142:LMC590146 LVX590142:LVY590146 MFT590142:MFU590146 MPP590142:MPQ590146 MZL590142:MZM590146 NJH590142:NJI590146 NTD590142:NTE590146 OCZ590142:ODA590146 OMV590142:OMW590146 OWR590142:OWS590146 PGN590142:PGO590146 PQJ590142:PQK590146 QAF590142:QAG590146 QKB590142:QKC590146 QTX590142:QTY590146 RDT590142:RDU590146 RNP590142:RNQ590146 RXL590142:RXM590146 SHH590142:SHI590146 SRD590142:SRE590146 TAZ590142:TBA590146 TKV590142:TKW590146 TUR590142:TUS590146 UEN590142:UEO590146 UOJ590142:UOK590146 UYF590142:UYG590146 VIB590142:VIC590146 VRX590142:VRY590146 WBT590142:WBU590146 WLP590142:WLQ590146 WVL590142:WVM590146 D655678:E655682 IZ655678:JA655682 SV655678:SW655682 ACR655678:ACS655682 AMN655678:AMO655682 AWJ655678:AWK655682 BGF655678:BGG655682 BQB655678:BQC655682 BZX655678:BZY655682 CJT655678:CJU655682 CTP655678:CTQ655682 DDL655678:DDM655682 DNH655678:DNI655682 DXD655678:DXE655682 EGZ655678:EHA655682 EQV655678:EQW655682 FAR655678:FAS655682 FKN655678:FKO655682 FUJ655678:FUK655682 GEF655678:GEG655682 GOB655678:GOC655682 GXX655678:GXY655682 HHT655678:HHU655682 HRP655678:HRQ655682 IBL655678:IBM655682 ILH655678:ILI655682 IVD655678:IVE655682 JEZ655678:JFA655682 JOV655678:JOW655682 JYR655678:JYS655682 KIN655678:KIO655682 KSJ655678:KSK655682 LCF655678:LCG655682 LMB655678:LMC655682 LVX655678:LVY655682 MFT655678:MFU655682 MPP655678:MPQ655682 MZL655678:MZM655682 NJH655678:NJI655682 NTD655678:NTE655682 OCZ655678:ODA655682 OMV655678:OMW655682 OWR655678:OWS655682 PGN655678:PGO655682 PQJ655678:PQK655682 QAF655678:QAG655682 QKB655678:QKC655682 QTX655678:QTY655682 RDT655678:RDU655682 RNP655678:RNQ655682 RXL655678:RXM655682 SHH655678:SHI655682 SRD655678:SRE655682 TAZ655678:TBA655682 TKV655678:TKW655682 TUR655678:TUS655682 UEN655678:UEO655682 UOJ655678:UOK655682 UYF655678:UYG655682 VIB655678:VIC655682 VRX655678:VRY655682 WBT655678:WBU655682 WLP655678:WLQ655682 WVL655678:WVM655682 D721214:E721218 IZ721214:JA721218 SV721214:SW721218 ACR721214:ACS721218 AMN721214:AMO721218 AWJ721214:AWK721218 BGF721214:BGG721218 BQB721214:BQC721218 BZX721214:BZY721218 CJT721214:CJU721218 CTP721214:CTQ721218 DDL721214:DDM721218 DNH721214:DNI721218 DXD721214:DXE721218 EGZ721214:EHA721218 EQV721214:EQW721218 FAR721214:FAS721218 FKN721214:FKO721218 FUJ721214:FUK721218 GEF721214:GEG721218 GOB721214:GOC721218 GXX721214:GXY721218 HHT721214:HHU721218 HRP721214:HRQ721218 IBL721214:IBM721218 ILH721214:ILI721218 IVD721214:IVE721218 JEZ721214:JFA721218 JOV721214:JOW721218 JYR721214:JYS721218 KIN721214:KIO721218 KSJ721214:KSK721218 LCF721214:LCG721218 LMB721214:LMC721218 LVX721214:LVY721218 MFT721214:MFU721218 MPP721214:MPQ721218 MZL721214:MZM721218 NJH721214:NJI721218 NTD721214:NTE721218 OCZ721214:ODA721218 OMV721214:OMW721218 OWR721214:OWS721218 PGN721214:PGO721218 PQJ721214:PQK721218 QAF721214:QAG721218 QKB721214:QKC721218 QTX721214:QTY721218 RDT721214:RDU721218 RNP721214:RNQ721218 RXL721214:RXM721218 SHH721214:SHI721218 SRD721214:SRE721218 TAZ721214:TBA721218 TKV721214:TKW721218 TUR721214:TUS721218 UEN721214:UEO721218 UOJ721214:UOK721218 UYF721214:UYG721218 VIB721214:VIC721218 VRX721214:VRY721218 WBT721214:WBU721218 WLP721214:WLQ721218 WVL721214:WVM721218 D786750:E786754 IZ786750:JA786754 SV786750:SW786754 ACR786750:ACS786754 AMN786750:AMO786754 AWJ786750:AWK786754 BGF786750:BGG786754 BQB786750:BQC786754 BZX786750:BZY786754 CJT786750:CJU786754 CTP786750:CTQ786754 DDL786750:DDM786754 DNH786750:DNI786754 DXD786750:DXE786754 EGZ786750:EHA786754 EQV786750:EQW786754 FAR786750:FAS786754 FKN786750:FKO786754 FUJ786750:FUK786754 GEF786750:GEG786754 GOB786750:GOC786754 GXX786750:GXY786754 HHT786750:HHU786754 HRP786750:HRQ786754 IBL786750:IBM786754 ILH786750:ILI786754 IVD786750:IVE786754 JEZ786750:JFA786754 JOV786750:JOW786754 JYR786750:JYS786754 KIN786750:KIO786754 KSJ786750:KSK786754 LCF786750:LCG786754 LMB786750:LMC786754 LVX786750:LVY786754 MFT786750:MFU786754 MPP786750:MPQ786754 MZL786750:MZM786754 NJH786750:NJI786754 NTD786750:NTE786754 OCZ786750:ODA786754 OMV786750:OMW786754 OWR786750:OWS786754 PGN786750:PGO786754 PQJ786750:PQK786754 QAF786750:QAG786754 QKB786750:QKC786754 QTX786750:QTY786754 RDT786750:RDU786754 RNP786750:RNQ786754 RXL786750:RXM786754 SHH786750:SHI786754 SRD786750:SRE786754 TAZ786750:TBA786754 TKV786750:TKW786754 TUR786750:TUS786754 UEN786750:UEO786754 UOJ786750:UOK786754 UYF786750:UYG786754 VIB786750:VIC786754 VRX786750:VRY786754 WBT786750:WBU786754 WLP786750:WLQ786754 WVL786750:WVM786754 D852286:E852290 IZ852286:JA852290 SV852286:SW852290 ACR852286:ACS852290 AMN852286:AMO852290 AWJ852286:AWK852290 BGF852286:BGG852290 BQB852286:BQC852290 BZX852286:BZY852290 CJT852286:CJU852290 CTP852286:CTQ852290 DDL852286:DDM852290 DNH852286:DNI852290 DXD852286:DXE852290 EGZ852286:EHA852290 EQV852286:EQW852290 FAR852286:FAS852290 FKN852286:FKO852290 FUJ852286:FUK852290 GEF852286:GEG852290 GOB852286:GOC852290 GXX852286:GXY852290 HHT852286:HHU852290 HRP852286:HRQ852290 IBL852286:IBM852290 ILH852286:ILI852290 IVD852286:IVE852290 JEZ852286:JFA852290 JOV852286:JOW852290 JYR852286:JYS852290 KIN852286:KIO852290 KSJ852286:KSK852290 LCF852286:LCG852290 LMB852286:LMC852290 LVX852286:LVY852290 MFT852286:MFU852290 MPP852286:MPQ852290 MZL852286:MZM852290 NJH852286:NJI852290 NTD852286:NTE852290 OCZ852286:ODA852290 OMV852286:OMW852290 OWR852286:OWS852290 PGN852286:PGO852290 PQJ852286:PQK852290 QAF852286:QAG852290 QKB852286:QKC852290 QTX852286:QTY852290 RDT852286:RDU852290 RNP852286:RNQ852290 RXL852286:RXM852290 SHH852286:SHI852290 SRD852286:SRE852290 TAZ852286:TBA852290 TKV852286:TKW852290 TUR852286:TUS852290 UEN852286:UEO852290 UOJ852286:UOK852290 UYF852286:UYG852290 VIB852286:VIC852290 VRX852286:VRY852290 WBT852286:WBU852290 WLP852286:WLQ852290 WVL852286:WVM852290 D917822:E917826 IZ917822:JA917826 SV917822:SW917826 ACR917822:ACS917826 AMN917822:AMO917826 AWJ917822:AWK917826 BGF917822:BGG917826 BQB917822:BQC917826 BZX917822:BZY917826 CJT917822:CJU917826 CTP917822:CTQ917826 DDL917822:DDM917826 DNH917822:DNI917826 DXD917822:DXE917826 EGZ917822:EHA917826 EQV917822:EQW917826 FAR917822:FAS917826 FKN917822:FKO917826 FUJ917822:FUK917826 GEF917822:GEG917826 GOB917822:GOC917826 GXX917822:GXY917826 HHT917822:HHU917826 HRP917822:HRQ917826 IBL917822:IBM917826 ILH917822:ILI917826 IVD917822:IVE917826 JEZ917822:JFA917826 JOV917822:JOW917826 JYR917822:JYS917826 KIN917822:KIO917826 KSJ917822:KSK917826 LCF917822:LCG917826 LMB917822:LMC917826 LVX917822:LVY917826 MFT917822:MFU917826 MPP917822:MPQ917826 MZL917822:MZM917826 NJH917822:NJI917826 NTD917822:NTE917826 OCZ917822:ODA917826 OMV917822:OMW917826 OWR917822:OWS917826 PGN917822:PGO917826 PQJ917822:PQK917826 QAF917822:QAG917826 QKB917822:QKC917826 QTX917822:QTY917826 RDT917822:RDU917826 RNP917822:RNQ917826 RXL917822:RXM917826 SHH917822:SHI917826 SRD917822:SRE917826 TAZ917822:TBA917826 TKV917822:TKW917826 TUR917822:TUS917826 UEN917822:UEO917826 UOJ917822:UOK917826 UYF917822:UYG917826 VIB917822:VIC917826 VRX917822:VRY917826 WBT917822:WBU917826 WLP917822:WLQ917826 WVL917822:WVM917826 D983358:E983362 IZ983358:JA983362 SV983358:SW983362 ACR983358:ACS983362 AMN983358:AMO983362 AWJ983358:AWK983362 BGF983358:BGG983362 BQB983358:BQC983362 BZX983358:BZY983362 CJT983358:CJU983362 CTP983358:CTQ983362 DDL983358:DDM983362 DNH983358:DNI983362 DXD983358:DXE983362 EGZ983358:EHA983362 EQV983358:EQW983362 FAR983358:FAS983362 FKN983358:FKO983362 FUJ983358:FUK983362 GEF983358:GEG983362 GOB983358:GOC983362 GXX983358:GXY983362 HHT983358:HHU983362 HRP983358:HRQ983362 IBL983358:IBM983362 ILH983358:ILI983362 IVD983358:IVE983362 JEZ983358:JFA983362 JOV983358:JOW983362 JYR983358:JYS983362 KIN983358:KIO983362 KSJ983358:KSK983362 LCF983358:LCG983362 LMB983358:LMC983362 LVX983358:LVY983362 MFT983358:MFU983362 MPP983358:MPQ983362 MZL983358:MZM983362 NJH983358:NJI983362 NTD983358:NTE983362 OCZ983358:ODA983362 OMV983358:OMW983362 OWR983358:OWS983362 PGN983358:PGO983362 PQJ983358:PQK983362 QAF983358:QAG983362 QKB983358:QKC983362 QTX983358:QTY983362 RDT983358:RDU983362 RNP983358:RNQ983362 RXL983358:RXM983362 SHH983358:SHI983362 SRD983358:SRE983362 TAZ983358:TBA983362 TKV983358:TKW983362 TUR983358:TUS983362 UEN983358:UEO983362 UOJ983358:UOK983362 UYF983358:UYG983362 VIB983358:VIC983362 VRX983358:VRY983362 WBT983358:WBU983362 WLP983358:WLQ983362 WVL983358:WVM983362 I125 F99:I99 I121 I123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7"/>
  </sheetPr>
  <dimension ref="A1:I42"/>
  <sheetViews>
    <sheetView showGridLines="0" showZeros="0" view="pageBreakPreview" topLeftCell="A10" zoomScale="80" zoomScaleSheetLayoutView="80" workbookViewId="0">
      <selection activeCell="F18" sqref="F18"/>
    </sheetView>
  </sheetViews>
  <sheetFormatPr defaultColWidth="9.140625" defaultRowHeight="16.5"/>
  <cols>
    <col min="1" max="1" width="12.140625" style="16" customWidth="1"/>
    <col min="2" max="2" width="20.5703125" style="16" customWidth="1"/>
    <col min="3" max="3" width="11.42578125" style="16" customWidth="1"/>
    <col min="4" max="4" width="15.42578125" style="16" customWidth="1"/>
    <col min="5" max="5" width="41.42578125" style="16" customWidth="1"/>
    <col min="6" max="7" width="24.28515625" style="140" customWidth="1"/>
    <col min="8" max="9" width="0" style="134" hidden="1" customWidth="1"/>
    <col min="10" max="15" width="0" style="12" hidden="1" customWidth="1"/>
    <col min="16" max="16384" width="9.140625" style="12"/>
  </cols>
  <sheetData>
    <row r="1" spans="1:9" s="79" customFormat="1" ht="38.25" customHeight="1">
      <c r="A1" s="1295" t="str">
        <f>'Attach 3(JV)'!A1</f>
        <v>Specification No. : 5002002361/TRANSFORMER/DOM/A00 - CC CS -1</v>
      </c>
      <c r="B1" s="1295"/>
      <c r="C1" s="1295"/>
      <c r="D1" s="1295"/>
      <c r="E1" s="634"/>
      <c r="F1" s="635"/>
      <c r="G1" s="617" t="str">
        <f>"Attachment-4 " &amp; 'Attach 3(JV)'!AV1</f>
        <v xml:space="preserve">Attachment-4 </v>
      </c>
      <c r="H1" s="134"/>
      <c r="I1" s="134"/>
    </row>
    <row r="3" spans="1:9" ht="81" customHeight="1">
      <c r="A3" s="950" t="str">
        <f>'Attach 3(JV)'!A3</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 s="951"/>
      <c r="C3" s="951"/>
      <c r="D3" s="951"/>
      <c r="E3" s="951"/>
      <c r="F3" s="951"/>
      <c r="G3" s="951"/>
    </row>
    <row r="4" spans="1:9" ht="20.100000000000001" customHeight="1">
      <c r="A4" s="15"/>
      <c r="H4" s="143"/>
    </row>
    <row r="5" spans="1:9" ht="20.100000000000001" customHeight="1">
      <c r="A5" s="987" t="s">
        <v>352</v>
      </c>
      <c r="B5" s="987"/>
      <c r="C5" s="987"/>
      <c r="D5" s="987"/>
      <c r="E5" s="987"/>
      <c r="F5" s="987"/>
      <c r="G5" s="987"/>
      <c r="H5" s="144"/>
    </row>
    <row r="6" spans="1:9" ht="20.100000000000001" customHeight="1">
      <c r="A6" s="19"/>
      <c r="H6" s="144"/>
    </row>
    <row r="7" spans="1:9" ht="20.100000000000001" customHeight="1">
      <c r="A7" s="20" t="str">
        <f>'Attach 3(JV)'!A7</f>
        <v>Bidder’s Name and Address  :</v>
      </c>
      <c r="F7" s="5" t="str">
        <f>'Attach 3(JV)'!E7</f>
        <v>To:</v>
      </c>
      <c r="H7" s="144"/>
    </row>
    <row r="8" spans="1:9" ht="36" customHeight="1">
      <c r="A8" s="993" t="str">
        <f>'Attach 3(JV)'!A8</f>
        <v/>
      </c>
      <c r="B8" s="993"/>
      <c r="C8" s="993"/>
      <c r="D8" s="993"/>
      <c r="F8" s="122" t="str">
        <f>'Attach 3(JV)'!E8</f>
        <v>Contract Services</v>
      </c>
      <c r="H8" s="144"/>
    </row>
    <row r="9" spans="1:9" ht="20.100000000000001" customHeight="1">
      <c r="A9" s="4" t="s">
        <v>345</v>
      </c>
      <c r="B9" s="1297">
        <f>'Attach 3(JV)'!B9</f>
        <v>0</v>
      </c>
      <c r="C9" s="1297"/>
      <c r="D9" s="1297"/>
      <c r="F9" s="122" t="str">
        <f>'Attach 3(JV)'!E9</f>
        <v>Power Grid Corporation of India Ltd.,</v>
      </c>
      <c r="H9" s="144"/>
    </row>
    <row r="10" spans="1:9" ht="20.100000000000001" customHeight="1">
      <c r="A10" s="4" t="s">
        <v>347</v>
      </c>
      <c r="B10" s="1297">
        <f>'Attach 3(JV)'!B10</f>
        <v>0</v>
      </c>
      <c r="C10" s="1297"/>
      <c r="D10" s="1297"/>
      <c r="F10" s="122" t="str">
        <f>'Attach 3(JV)'!E10</f>
        <v>"Saudamini", Plot No. 2, Sector 29</v>
      </c>
      <c r="H10" s="144"/>
    </row>
    <row r="11" spans="1:9" ht="20.100000000000001" customHeight="1">
      <c r="B11" s="1297">
        <f>'Attach 3(JV)'!B11</f>
        <v>0</v>
      </c>
      <c r="C11" s="1297"/>
      <c r="D11" s="1297"/>
      <c r="F11" s="122" t="str">
        <f>'Attach 3(JV)'!E11</f>
        <v>Gurgaon (Haryana) - 122001</v>
      </c>
    </row>
    <row r="12" spans="1:9" ht="20.100000000000001" customHeight="1">
      <c r="A12" s="19"/>
      <c r="B12" s="1297">
        <f>'Attach 3(JV)'!B12</f>
        <v>0</v>
      </c>
      <c r="C12" s="1297"/>
      <c r="D12" s="1297"/>
      <c r="E12" s="5"/>
    </row>
    <row r="13" spans="1:9" ht="20.100000000000001" customHeight="1">
      <c r="A13" s="19"/>
      <c r="B13" s="113"/>
      <c r="C13" s="113"/>
      <c r="D13" s="113"/>
      <c r="E13" s="12"/>
      <c r="F13" s="141"/>
      <c r="G13" s="141"/>
    </row>
    <row r="14" spans="1:9" ht="20.100000000000001" customHeight="1">
      <c r="A14" s="19"/>
      <c r="B14" s="113"/>
      <c r="C14" s="113"/>
      <c r="D14" s="113"/>
    </row>
    <row r="15" spans="1:9" ht="20.100000000000001" customHeight="1">
      <c r="A15" s="16" t="s">
        <v>340</v>
      </c>
    </row>
    <row r="16" spans="1:9" ht="20.100000000000001" customHeight="1">
      <c r="A16" s="19"/>
    </row>
    <row r="17" spans="1:9" ht="50.1" customHeight="1">
      <c r="A17" s="1298" t="str">
        <f>"We hereby certify that equipment and materials to be supplied are produced in " &amp;H26 &amp; " eligible source " &amp; F26</f>
        <v>We hereby certify that equipment and materials to be supplied are produced in [Name of Countries],  eligible source country.</v>
      </c>
      <c r="B17" s="1298"/>
      <c r="C17" s="1298"/>
      <c r="D17" s="1298"/>
      <c r="E17" s="1298"/>
      <c r="F17" s="142" t="s">
        <v>179</v>
      </c>
      <c r="G17" s="142" t="s">
        <v>180</v>
      </c>
    </row>
    <row r="18" spans="1:9" ht="45" customHeight="1">
      <c r="A18" s="1296" t="str">
        <f>"We hereby certify that our company is incorporated and registered in " &amp;I26 &amp; " eligible source " &amp;G26</f>
        <v>We hereby certify that our company is incorporated and registered in [Name of Countries],  eligible source country.</v>
      </c>
      <c r="B18" s="1296"/>
      <c r="C18" s="1296"/>
      <c r="D18" s="1296"/>
      <c r="E18" s="1296"/>
      <c r="F18" s="148" t="s">
        <v>152</v>
      </c>
      <c r="G18" s="148" t="s">
        <v>152</v>
      </c>
      <c r="H18" s="130" t="str">
        <f t="shared" ref="H18:I25" si="0">IF(F18 = "", "", F18&amp; ", ")</f>
        <v xml:space="preserve">[Name of Countries], </v>
      </c>
      <c r="I18" s="130" t="str">
        <f t="shared" si="0"/>
        <v xml:space="preserve">[Name of Countries], </v>
      </c>
    </row>
    <row r="19" spans="1:9" ht="33" customHeight="1">
      <c r="A19" s="146"/>
      <c r="B19" s="146"/>
      <c r="C19" s="146"/>
      <c r="D19" s="146"/>
      <c r="E19" s="146"/>
      <c r="F19" s="148"/>
      <c r="G19" s="148"/>
      <c r="H19" s="130" t="str">
        <f t="shared" si="0"/>
        <v/>
      </c>
      <c r="I19" s="130" t="str">
        <f t="shared" si="0"/>
        <v/>
      </c>
    </row>
    <row r="20" spans="1:9" ht="33" customHeight="1">
      <c r="A20" s="146"/>
      <c r="B20" s="146"/>
      <c r="C20" s="146"/>
      <c r="D20" s="24"/>
      <c r="E20" s="146"/>
      <c r="F20" s="148"/>
      <c r="G20" s="148"/>
      <c r="H20" s="130" t="str">
        <f t="shared" si="0"/>
        <v/>
      </c>
      <c r="I20" s="130" t="str">
        <f t="shared" si="0"/>
        <v/>
      </c>
    </row>
    <row r="21" spans="1:9" ht="33" customHeight="1">
      <c r="A21" s="23" t="s">
        <v>6</v>
      </c>
      <c r="B21" s="52" t="str">
        <f>'Attach 3(JV)'!B24</f>
        <v>--</v>
      </c>
      <c r="D21" s="24" t="s">
        <v>4</v>
      </c>
      <c r="E21" s="253" t="str">
        <f>'Attach 3(JV)'!E24</f>
        <v/>
      </c>
      <c r="F21" s="148"/>
      <c r="G21" s="148"/>
      <c r="H21" s="130" t="str">
        <f t="shared" si="0"/>
        <v/>
      </c>
      <c r="I21" s="130" t="str">
        <f t="shared" si="0"/>
        <v/>
      </c>
    </row>
    <row r="22" spans="1:9" ht="33" customHeight="1">
      <c r="A22" s="23" t="s">
        <v>7</v>
      </c>
      <c r="B22" s="253" t="str">
        <f>'Attach 3(JV)'!B25</f>
        <v/>
      </c>
      <c r="D22" s="24" t="s">
        <v>5</v>
      </c>
      <c r="E22" s="253" t="str">
        <f>'Attach 3(JV)'!E25</f>
        <v/>
      </c>
      <c r="F22" s="148"/>
      <c r="G22" s="148"/>
      <c r="H22" s="130" t="str">
        <f t="shared" si="0"/>
        <v/>
      </c>
      <c r="I22" s="130" t="str">
        <f t="shared" si="0"/>
        <v/>
      </c>
    </row>
    <row r="23" spans="1:9" ht="33" customHeight="1">
      <c r="D23" s="24"/>
      <c r="F23" s="148"/>
      <c r="G23" s="148"/>
      <c r="H23" s="130" t="str">
        <f t="shared" si="0"/>
        <v/>
      </c>
      <c r="I23" s="130" t="str">
        <f t="shared" si="0"/>
        <v/>
      </c>
    </row>
    <row r="24" spans="1:9" ht="33" customHeight="1">
      <c r="D24" s="24"/>
      <c r="F24" s="148"/>
      <c r="G24" s="148"/>
      <c r="H24" s="130" t="str">
        <f t="shared" si="0"/>
        <v/>
      </c>
      <c r="I24" s="130" t="str">
        <f t="shared" si="0"/>
        <v/>
      </c>
    </row>
    <row r="25" spans="1:9" ht="33" customHeight="1">
      <c r="A25" s="12"/>
      <c r="B25" s="12"/>
      <c r="C25" s="12"/>
      <c r="D25" s="12"/>
      <c r="E25" s="12"/>
      <c r="F25" s="148"/>
      <c r="G25" s="148"/>
      <c r="H25" s="130" t="str">
        <f t="shared" si="0"/>
        <v/>
      </c>
      <c r="I25" s="130" t="str">
        <f t="shared" si="0"/>
        <v/>
      </c>
    </row>
    <row r="26" spans="1:9" ht="33" customHeight="1">
      <c r="A26" s="12"/>
      <c r="B26" s="12"/>
      <c r="C26" s="12"/>
      <c r="D26" s="12"/>
      <c r="E26" s="12"/>
      <c r="F26" s="145" t="str">
        <f>IF((8-COUNTBLANK(F18:F25)) &lt;2, "country.", "countries.")</f>
        <v>country.</v>
      </c>
      <c r="G26" s="145" t="str">
        <f>IF((8-COUNTBLANK(G18:G25)) &lt;2, "country.", "countries.")</f>
        <v>country.</v>
      </c>
      <c r="H26" s="130" t="str">
        <f>IF(COUNTBLANK(F18:F25) =8, "[Enter the name of country where from equipments &amp; material shall be supplied]",CONCATENATE(H18,H19,H20,H21,H22,H23,H24,H25))</f>
        <v xml:space="preserve">[Name of Countries], </v>
      </c>
      <c r="I26" s="130" t="str">
        <f>IF(COUNTBLANK(G18:G25) =8, "[Enter the name of country where from equipments &amp; material shall be supplied]",CONCATENATE(I18,I19,I20,I21,I22,I23,I24,I25))</f>
        <v xml:space="preserve">[Name of Countries], </v>
      </c>
    </row>
    <row r="27" spans="1:9" ht="33" customHeight="1">
      <c r="A27" s="12"/>
      <c r="B27" s="12"/>
      <c r="C27" s="12"/>
      <c r="D27" s="12"/>
      <c r="E27" s="12"/>
    </row>
    <row r="28" spans="1:9" ht="33" customHeight="1">
      <c r="A28" s="12"/>
      <c r="B28" s="12"/>
      <c r="C28" s="12"/>
      <c r="D28" s="12"/>
      <c r="E28" s="12"/>
    </row>
    <row r="29" spans="1:9" ht="33" customHeight="1">
      <c r="A29" s="12"/>
      <c r="B29" s="12"/>
      <c r="C29" s="12"/>
      <c r="D29" s="12"/>
      <c r="E29" s="12"/>
    </row>
    <row r="30" spans="1:9" ht="20.100000000000001" customHeight="1"/>
    <row r="31" spans="1:9" ht="20.100000000000001" customHeight="1">
      <c r="A31" s="25"/>
    </row>
    <row r="32" spans="1:9" ht="20.100000000000001" customHeight="1"/>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c r="A38" s="25"/>
    </row>
    <row r="39" spans="1:1" ht="20.100000000000001" customHeight="1"/>
    <row r="40" spans="1:1" ht="20.100000000000001" customHeight="1"/>
    <row r="41" spans="1:1" ht="20.100000000000001" customHeight="1"/>
    <row r="42" spans="1:1" ht="20.100000000000001" customHeight="1"/>
  </sheetData>
  <sheetProtection password="CBD2" sheet="1" objects="1" scenarios="1" formatColumns="0" formatRows="0" selectLockedCells="1"/>
  <customSheetViews>
    <customSheetView guid="{BCE30E3D-0C5D-4C23-ABC5-E7C2D3AC4971}" scale="80" showPageBreaks="1" showGridLines="0" zeroValues="0" printArea="1" hiddenColumns="1" view="pageBreakPreview" topLeftCell="A10">
      <selection activeCell="F18" sqref="F18"/>
      <pageMargins left="0.75" right="0.63" top="0.57999999999999996" bottom="0.6" header="0.34" footer="0.35"/>
      <pageSetup scale="67" orientation="portrait" r:id="rId1"/>
      <headerFooter alignWithMargins="0">
        <oddFooter>&amp;R&amp;"Book Antiqua,Bold"&amp;8 Page &amp;P of &amp;N</oddFooter>
      </headerFooter>
    </customSheetView>
    <customSheetView guid="{9F341631-288D-49D9-8F81-65CCC818C9BA}" scale="80" showPageBreaks="1" showGridLines="0" zeroValues="0" printArea="1" hiddenColumns="1" view="pageBreakPreview" topLeftCell="A4">
      <selection activeCell="F23" sqref="F23"/>
      <pageMargins left="0.75" right="0.63" top="0.57999999999999996" bottom="0.6" header="0.34" footer="0.35"/>
      <pageSetup scale="67" orientation="portrait" r:id="rId2"/>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75" right="0.63" top="0.57999999999999996" bottom="0.6" header="0.34" footer="0.35"/>
      <pageSetup scale="67" orientation="portrait" r:id="rId3"/>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75" right="0.63" top="0.57999999999999996" bottom="0.6" header="0.34" footer="0.35"/>
      <pageSetup scale="67" orientation="portrait" r:id="rId4"/>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75" right="0.63" top="0.57999999999999996" bottom="0.6" header="0.34" footer="0.35"/>
      <pageSetup scale="67" orientation="portrait" r:id="rId5"/>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6"/>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7"/>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8"/>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9"/>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10"/>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11"/>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12"/>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13"/>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15"/>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16"/>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9"/>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2"/>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3"/>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25"/>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26"/>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7"/>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8"/>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9"/>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30"/>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31"/>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32"/>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33"/>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34"/>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35"/>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36"/>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37"/>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38"/>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39"/>
      <headerFooter alignWithMargins="0">
        <oddFooter>&amp;R&amp;"Book Antiqua,Bold"&amp;8 Page &amp;P of &amp;N</oddFooter>
      </headerFooter>
    </customSheetView>
    <customSheetView guid="{B9DDBA10-9BB0-4D91-9619-C113F75B2489}" showPageBreaks="1" showGridLines="0" zeroValues="0" printArea="1" hiddenColumns="1" view="pageBreakPreview">
      <selection activeCell="F18" sqref="F18"/>
      <pageMargins left="0.75" right="0.63" top="0.57999999999999996" bottom="0.6" header="0.34" footer="0.35"/>
      <pageSetup scale="67" orientation="portrait" r:id="rId40"/>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75" right="0.63" top="0.57999999999999996" bottom="0.6" header="0.34" footer="0.35"/>
      <pageSetup scale="67" orientation="portrait" r:id="rId41"/>
      <headerFooter alignWithMargins="0">
        <oddFooter>&amp;R&amp;"Book Antiqua,Bold"&amp;8 Page &amp;P of &amp;N</oddFooter>
      </headerFooter>
    </customSheetView>
    <customSheetView guid="{4B898AE2-7356-489E-882D-EC3B09CB95AA}" showPageBreaks="1" showGridLines="0" zeroValues="0" printArea="1" hiddenColumns="1" view="pageBreakPreview" topLeftCell="A10">
      <selection activeCell="F23" sqref="F23"/>
      <pageMargins left="0.75" right="0.63" top="0.57999999999999996" bottom="0.6" header="0.34" footer="0.35"/>
      <pageSetup scale="67" orientation="portrait" r:id="rId42"/>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75" right="0.63" top="0.57999999999999996" bottom="0.6" header="0.34" footer="0.35"/>
      <pageSetup scale="67" orientation="portrait" r:id="rId43"/>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4"/>
  <headerFooter alignWithMargins="0">
    <oddFooter>&amp;R&amp;"Book Antiqua,Bold"&amp;8 Page &amp;P of &amp;N</oddFooter>
  </headerFooter>
  <drawing r:id="rId4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10"/>
    <pageSetUpPr fitToPage="1"/>
  </sheetPr>
  <dimension ref="A1:AL40"/>
  <sheetViews>
    <sheetView showGridLines="0" showZeros="0" view="pageBreakPreview" topLeftCell="A10" zoomScaleSheetLayoutView="100" workbookViewId="0">
      <selection activeCell="B18" sqref="B18"/>
    </sheetView>
  </sheetViews>
  <sheetFormatPr defaultColWidth="9.140625" defaultRowHeight="16.5"/>
  <cols>
    <col min="1" max="1" width="12.140625" style="16" customWidth="1"/>
    <col min="2" max="2" width="23.7109375" style="16" customWidth="1"/>
    <col min="3" max="3" width="26.42578125" style="16" customWidth="1"/>
    <col min="4" max="4" width="12.28515625" style="16" customWidth="1"/>
    <col min="5" max="5" width="26.7109375" style="16" customWidth="1"/>
    <col min="6" max="8" width="9.140625" style="203"/>
    <col min="9" max="38" width="9.140625" style="204"/>
    <col min="39" max="16384" width="9.140625" style="12"/>
  </cols>
  <sheetData>
    <row r="1" spans="1:38" s="621" customFormat="1" ht="20.25" customHeight="1">
      <c r="A1" s="1301" t="str">
        <f>'Attach 3(JV)'!A1</f>
        <v>Specification No. : 5002002361/TRANSFORMER/DOM/A00 - CC CS -1</v>
      </c>
      <c r="B1" s="1301"/>
      <c r="C1" s="1301"/>
      <c r="D1" s="636"/>
      <c r="E1" s="637" t="str">
        <f>"Attachment-4(A) "&amp; 'Attach 3(JV)'!AT1</f>
        <v xml:space="preserve">Attachment-4(A) </v>
      </c>
      <c r="F1" s="638"/>
      <c r="G1" s="638"/>
      <c r="H1" s="638"/>
      <c r="I1" s="639"/>
      <c r="J1" s="639"/>
      <c r="K1" s="639"/>
      <c r="L1" s="639"/>
      <c r="M1" s="639"/>
      <c r="N1" s="639"/>
      <c r="O1" s="639"/>
      <c r="P1" s="639"/>
      <c r="Q1" s="639"/>
      <c r="R1" s="639"/>
      <c r="S1" s="639"/>
      <c r="T1" s="639"/>
      <c r="U1" s="639"/>
      <c r="V1" s="639"/>
      <c r="W1" s="639"/>
      <c r="X1" s="639"/>
      <c r="Y1" s="639"/>
      <c r="Z1" s="639"/>
      <c r="AA1" s="639"/>
      <c r="AB1" s="639"/>
      <c r="AC1" s="639"/>
      <c r="AD1" s="639"/>
      <c r="AE1" s="639"/>
      <c r="AF1" s="639"/>
      <c r="AG1" s="639"/>
      <c r="AH1" s="639"/>
      <c r="AI1" s="639"/>
      <c r="AJ1" s="639"/>
      <c r="AK1" s="639"/>
      <c r="AL1" s="639"/>
    </row>
    <row r="2" spans="1:38" ht="11.1" customHeight="1"/>
    <row r="3" spans="1:38" ht="89.25" customHeight="1">
      <c r="A3" s="950" t="str">
        <f>'Attach 3(JV)'!A3</f>
        <v>400kV Transformer Package - TR07 For procurement of (i) 4x500MVA, 400/220/33kV 3-Ph Autotransformers under ‘Bulk Procurement of 765kV &amp; 400kV Class Transformers &amp; Reactors of various capacities (LOT-3)’, (ii) 2x315MVA, 400/220/33kV 3-Ph Autotransformers under ‘SIS Reserve Fund’ &amp; (iii) 1x105MVA, (400/√3)/(220/√3)/33kV 1-Ph Autotransformer under ‘RPC Regional spares’.</v>
      </c>
      <c r="B3" s="951"/>
      <c r="C3" s="951"/>
      <c r="D3" s="951"/>
      <c r="E3" s="951"/>
      <c r="F3" s="205"/>
      <c r="G3" s="206"/>
      <c r="H3" s="205"/>
    </row>
    <row r="4" spans="1:38" ht="11.1" customHeight="1">
      <c r="A4" s="15"/>
      <c r="H4" s="207"/>
      <c r="I4" s="208"/>
    </row>
    <row r="5" spans="1:38" ht="20.100000000000001" customHeight="1">
      <c r="A5" s="987" t="s">
        <v>353</v>
      </c>
      <c r="B5" s="987"/>
      <c r="C5" s="987"/>
      <c r="D5" s="987"/>
      <c r="E5" s="987"/>
      <c r="F5" s="205"/>
      <c r="H5" s="207"/>
      <c r="I5" s="209"/>
    </row>
    <row r="6" spans="1:38" ht="11.1" customHeight="1">
      <c r="A6" s="19"/>
      <c r="H6" s="207"/>
      <c r="I6" s="209"/>
    </row>
    <row r="7" spans="1:38" ht="20.100000000000001" customHeight="1">
      <c r="A7" s="20" t="str">
        <f>'Attach 3(JV)'!A7</f>
        <v>Bidder’s Name and Address  :</v>
      </c>
      <c r="D7" s="5" t="str">
        <f>'Attach 3(JV)'!E7</f>
        <v>To:</v>
      </c>
      <c r="H7" s="207"/>
      <c r="I7" s="209"/>
    </row>
    <row r="8" spans="1:38" s="147" customFormat="1" ht="36" customHeight="1">
      <c r="A8" s="993" t="str">
        <f>'Attach 3(JV)'!A8</f>
        <v/>
      </c>
      <c r="B8" s="993"/>
      <c r="C8" s="993"/>
      <c r="D8" s="2" t="str">
        <f>'Attach 3(JV)'!E8</f>
        <v>Contract Services</v>
      </c>
      <c r="E8" s="19"/>
      <c r="F8" s="210"/>
      <c r="G8" s="210"/>
      <c r="H8" s="211"/>
      <c r="I8" s="212"/>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row>
    <row r="9" spans="1:38" ht="20.100000000000001" customHeight="1">
      <c r="A9" s="4" t="s">
        <v>345</v>
      </c>
      <c r="B9" s="1297">
        <f>'Attach 3(JV)'!B9</f>
        <v>0</v>
      </c>
      <c r="C9" s="1297"/>
      <c r="D9" s="2" t="str">
        <f>'Attach 3(JV)'!E9</f>
        <v>Power Grid Corporation of India Ltd.,</v>
      </c>
      <c r="H9" s="207"/>
      <c r="I9" s="209"/>
    </row>
    <row r="10" spans="1:38" ht="20.100000000000001" customHeight="1">
      <c r="A10" s="4" t="s">
        <v>347</v>
      </c>
      <c r="B10" s="1297">
        <f>'Attach 3(JV)'!B10</f>
        <v>0</v>
      </c>
      <c r="C10" s="1297"/>
      <c r="D10" s="2" t="str">
        <f>'Attach 3(JV)'!E10</f>
        <v>"Saudamini", Plot No. 2, Sector 29</v>
      </c>
      <c r="H10" s="207"/>
      <c r="I10" s="209"/>
    </row>
    <row r="11" spans="1:38" ht="20.100000000000001" customHeight="1">
      <c r="B11" s="1297">
        <f>'Attach 3(JV)'!B11</f>
        <v>0</v>
      </c>
      <c r="C11" s="1297"/>
      <c r="D11" s="2" t="str">
        <f>'Attach 3(JV)'!E11</f>
        <v>Gurgaon (Haryana) - 122001</v>
      </c>
    </row>
    <row r="12" spans="1:38" ht="15" customHeight="1">
      <c r="A12" s="19"/>
      <c r="B12" s="1297">
        <f>'Attach 3(JV)'!B12</f>
        <v>0</v>
      </c>
      <c r="C12" s="1297"/>
      <c r="D12" s="2"/>
    </row>
    <row r="13" spans="1:38" ht="20.100000000000001" customHeight="1">
      <c r="A13" s="16" t="s">
        <v>340</v>
      </c>
      <c r="D13" s="29"/>
    </row>
    <row r="14" spans="1:38" ht="79.5" customHeight="1">
      <c r="A14" s="1300" t="s">
        <v>354</v>
      </c>
      <c r="B14" s="1300"/>
      <c r="C14" s="1300"/>
      <c r="D14" s="1300"/>
      <c r="E14" s="1300"/>
    </row>
    <row r="15" spans="1:38" ht="20.100000000000001" customHeight="1">
      <c r="A15" s="124" t="s">
        <v>360</v>
      </c>
      <c r="B15" s="124" t="s">
        <v>361</v>
      </c>
      <c r="C15" s="124" t="s">
        <v>362</v>
      </c>
      <c r="D15" s="124" t="s">
        <v>341</v>
      </c>
      <c r="E15" s="124" t="s">
        <v>342</v>
      </c>
    </row>
    <row r="16" spans="1:38" ht="20.100000000000001" customHeight="1">
      <c r="A16" s="125">
        <v>1</v>
      </c>
      <c r="B16" s="255"/>
      <c r="C16" s="255"/>
      <c r="D16" s="255"/>
      <c r="E16" s="255"/>
    </row>
    <row r="17" spans="1:38" ht="20.100000000000001" customHeight="1">
      <c r="A17" s="126">
        <v>2</v>
      </c>
      <c r="B17" s="256"/>
      <c r="C17" s="256"/>
      <c r="D17" s="256"/>
      <c r="E17" s="256"/>
    </row>
    <row r="18" spans="1:38" ht="20.100000000000001" customHeight="1">
      <c r="A18" s="126">
        <v>3</v>
      </c>
      <c r="B18" s="256"/>
      <c r="C18" s="256"/>
      <c r="D18" s="256"/>
      <c r="E18" s="256"/>
    </row>
    <row r="19" spans="1:38" ht="20.100000000000001" customHeight="1">
      <c r="A19" s="126">
        <v>4</v>
      </c>
      <c r="B19" s="256"/>
      <c r="C19" s="256"/>
      <c r="D19" s="256"/>
      <c r="E19" s="256"/>
    </row>
    <row r="20" spans="1:38" ht="19.5" customHeight="1">
      <c r="A20" s="127">
        <v>5</v>
      </c>
      <c r="B20" s="257"/>
      <c r="C20" s="257"/>
      <c r="D20" s="257"/>
      <c r="E20" s="257"/>
    </row>
    <row r="21" spans="1:38" ht="15" customHeight="1">
      <c r="A21" s="12"/>
      <c r="B21" s="12"/>
      <c r="C21" s="12"/>
      <c r="D21" s="12"/>
      <c r="E21" s="12"/>
    </row>
    <row r="22" spans="1:38" ht="62.25" customHeight="1">
      <c r="A22" s="1300" t="s">
        <v>355</v>
      </c>
      <c r="B22" s="1300"/>
      <c r="C22" s="1300"/>
      <c r="D22" s="1300"/>
      <c r="E22" s="1300"/>
    </row>
    <row r="23" spans="1:38" s="118" customFormat="1" ht="15.95" customHeight="1">
      <c r="A23" s="83"/>
      <c r="B23" s="83"/>
      <c r="C23" s="83"/>
      <c r="D23" s="83"/>
      <c r="E23" s="83"/>
      <c r="F23" s="285"/>
      <c r="G23" s="285"/>
      <c r="H23" s="285"/>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c r="AJ23" s="286"/>
      <c r="AK23" s="286"/>
      <c r="AL23" s="286"/>
    </row>
    <row r="24" spans="1:38" ht="23.1" customHeight="1">
      <c r="C24" s="24"/>
    </row>
    <row r="25" spans="1:38" ht="23.1" customHeight="1">
      <c r="A25" s="23" t="s">
        <v>6</v>
      </c>
      <c r="B25" s="52" t="str">
        <f>'Attach 3(JV)'!B24</f>
        <v>--</v>
      </c>
      <c r="C25" s="24" t="s">
        <v>4</v>
      </c>
      <c r="D25" s="1299" t="str">
        <f>'Attach 3(JV)'!E24</f>
        <v/>
      </c>
      <c r="E25" s="1299"/>
    </row>
    <row r="26" spans="1:38" ht="23.1" customHeight="1">
      <c r="A26" s="23" t="s">
        <v>7</v>
      </c>
      <c r="B26" s="253" t="str">
        <f>'Attach 3(JV)'!B25</f>
        <v/>
      </c>
      <c r="C26" s="24" t="s">
        <v>5</v>
      </c>
      <c r="D26" s="26" t="str">
        <f>'Attach 3(JV)'!E25</f>
        <v/>
      </c>
    </row>
    <row r="27" spans="1:38" ht="23.1" customHeight="1">
      <c r="C27" s="24"/>
      <c r="D27" s="24"/>
    </row>
    <row r="28" spans="1:38" ht="20.100000000000001" customHeight="1"/>
    <row r="29" spans="1:38" ht="20.100000000000001" customHeight="1">
      <c r="A29" s="25"/>
    </row>
    <row r="30" spans="1:38" ht="20.100000000000001" customHeight="1"/>
    <row r="31" spans="1:38" ht="20.100000000000001" customHeight="1"/>
    <row r="32" spans="1:38"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BCE30E3D-0C5D-4C23-ABC5-E7C2D3AC4971}" showPageBreaks="1" showGridLines="0" zeroValues="0" fitToPage="1" printArea="1" view="pageBreakPreview" topLeftCell="A10">
      <selection activeCell="B18" sqref="B18"/>
      <pageMargins left="0.75" right="0.63" top="0.57999999999999996" bottom="0.4" header="0.34" footer="0.2"/>
      <pageSetup orientation="portrait" r:id="rId1"/>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D20" sqref="D20"/>
      <pageMargins left="0.75" right="0.63" top="0.57999999999999996" bottom="0.4" header="0.34" footer="0.2"/>
      <pageSetup orientation="portrait" r:id="rId2"/>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75" right="0.63" top="0.57999999999999996" bottom="0.4" header="0.34" footer="0.2"/>
      <pageSetup orientation="portrait" r:id="rId3"/>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75" right="0.63" top="0.57999999999999996" bottom="0.4" header="0.34" footer="0.2"/>
      <pageSetup orientation="portrait" r:id="rId4"/>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6"/>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7"/>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8"/>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9"/>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10"/>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12"/>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13"/>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14"/>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15"/>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16"/>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7"/>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8"/>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9"/>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20"/>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2"/>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3"/>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24"/>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25"/>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26"/>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8"/>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9"/>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31"/>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32"/>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33"/>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34"/>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35"/>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36"/>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37"/>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38"/>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39"/>
      <headerFooter alignWithMargins="0">
        <oddFooter>&amp;R&amp;"Book Antiqua,Bold"&amp;8 Page &amp;P of &amp;N</oddFooter>
      </headerFooter>
    </customSheetView>
    <customSheetView guid="{B9DDBA10-9BB0-4D91-9619-C113F75B2489}" scale="115" showPageBreaks="1" showGridLines="0" zeroValues="0" fitToPage="1" printArea="1" view="pageBreakPreview">
      <selection activeCell="D20" sqref="D20"/>
      <pageMargins left="0.75" right="0.63" top="0.57999999999999996" bottom="0.4" header="0.34" footer="0.2"/>
      <pageSetup orientation="portrait" r:id="rId40"/>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75" right="0.63" top="0.57999999999999996" bottom="0.4" header="0.34" footer="0.2"/>
      <pageSetup orientation="portrait" r:id="rId41"/>
      <headerFooter alignWithMargins="0">
        <oddFooter>&amp;R&amp;"Book Antiqua,Bold"&amp;8 Page &amp;P of &amp;N</oddFooter>
      </headerFooter>
    </customSheetView>
    <customSheetView guid="{4B898AE2-7356-489E-882D-EC3B09CB95AA}" scale="115" showPageBreaks="1" showGridLines="0" zeroValues="0" fitToPage="1" printArea="1" view="pageBreakPreview">
      <selection activeCell="D20" sqref="D20"/>
      <pageMargins left="0.75" right="0.63" top="0.57999999999999996" bottom="0.4" header="0.34" footer="0.2"/>
      <pageSetup orientation="portrait" r:id="rId42"/>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75" right="0.63" top="0.57999999999999996" bottom="0.4" header="0.34" footer="0.2"/>
      <pageSetup orientation="portrait" r:id="rId43"/>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44"/>
  <headerFooter alignWithMargins="0">
    <oddFooter>&amp;R&amp;"Book Antiqua,Bold"&amp;8 Page &amp;P of &amp;N</oddFooter>
  </headerFooter>
  <drawing r:id="rId4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68</vt:i4>
      </vt:variant>
    </vt:vector>
  </HeadingPairs>
  <TitlesOfParts>
    <vt:vector size="98"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Sandeep Panwar {संदीप पंवार}</cp:lastModifiedBy>
  <cp:lastPrinted>2020-01-01T10:53:58Z</cp:lastPrinted>
  <dcterms:created xsi:type="dcterms:W3CDTF">2010-09-27T08:09:01Z</dcterms:created>
  <dcterms:modified xsi:type="dcterms:W3CDTF">2022-07-29T12:27:57Z</dcterms:modified>
  <cp:contentStatus/>
</cp:coreProperties>
</file>